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\OneDrive\Escritorio\UNI\8°Semestre\Diseño\Trabajo\Trabajo_INFO145\out\"/>
    </mc:Choice>
  </mc:AlternateContent>
  <xr:revisionPtr revIDLastSave="0" documentId="13_ncr:1_{E7011DF3-B53C-47F3-8ACC-A27FFE06A780}" xr6:coauthVersionLast="47" xr6:coauthVersionMax="47" xr10:uidLastSave="{00000000-0000-0000-0000-000000000000}"/>
  <bookViews>
    <workbookView xWindow="-108" yWindow="-108" windowWidth="23256" windowHeight="12456" firstSheet="1" activeTab="2" xr2:uid="{4105E335-4172-42C7-87AC-554B9299B56F}"/>
  </bookViews>
  <sheets>
    <sheet name="Tiempo_Creacion_Sample&amp;Gap" sheetId="3" r:id="rId1"/>
    <sheet name="Tiempo_Busqueda_Suma" sheetId="2" r:id="rId2"/>
    <sheet name="Tiempo_Busqueda_Binaria_Sample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8" i="3" l="1"/>
  <c r="T508" i="3"/>
  <c r="S509" i="3"/>
  <c r="T509" i="3"/>
  <c r="S510" i="3"/>
  <c r="T510" i="3"/>
  <c r="S511" i="3"/>
  <c r="T511" i="3"/>
  <c r="S512" i="3"/>
  <c r="T512" i="3"/>
  <c r="P511" i="3"/>
  <c r="O511" i="3"/>
  <c r="M511" i="3"/>
  <c r="L511" i="3"/>
  <c r="J511" i="3"/>
  <c r="I511" i="3"/>
  <c r="G511" i="3"/>
  <c r="F511" i="3"/>
  <c r="D511" i="3"/>
  <c r="C511" i="3"/>
  <c r="P506" i="3"/>
  <c r="O506" i="3"/>
  <c r="M506" i="3"/>
  <c r="L506" i="3"/>
  <c r="J506" i="3"/>
  <c r="J507" i="3" s="1"/>
  <c r="I506" i="3"/>
  <c r="G506" i="3"/>
  <c r="G507" i="3" s="1"/>
  <c r="F506" i="3"/>
  <c r="D506" i="3"/>
  <c r="C506" i="3"/>
  <c r="C507" i="3" s="1"/>
  <c r="C508" i="3" s="1"/>
  <c r="P505" i="3"/>
  <c r="O505" i="3"/>
  <c r="M505" i="3"/>
  <c r="L505" i="3"/>
  <c r="J505" i="3"/>
  <c r="I505" i="3"/>
  <c r="G505" i="3"/>
  <c r="F505" i="3"/>
  <c r="D505" i="3"/>
  <c r="C505" i="3"/>
  <c r="T512" i="2"/>
  <c r="S512" i="2"/>
  <c r="T511" i="2"/>
  <c r="S511" i="2"/>
  <c r="P511" i="2"/>
  <c r="O511" i="2"/>
  <c r="M511" i="2"/>
  <c r="L511" i="2"/>
  <c r="J511" i="2"/>
  <c r="I511" i="2"/>
  <c r="G511" i="2"/>
  <c r="F511" i="2"/>
  <c r="D511" i="2"/>
  <c r="C511" i="2"/>
  <c r="T510" i="2"/>
  <c r="S510" i="2"/>
  <c r="T509" i="2"/>
  <c r="S509" i="2"/>
  <c r="T508" i="2"/>
  <c r="S508" i="2"/>
  <c r="P506" i="2"/>
  <c r="O506" i="2"/>
  <c r="M506" i="2"/>
  <c r="L506" i="2"/>
  <c r="J506" i="2"/>
  <c r="I506" i="2"/>
  <c r="I507" i="2" s="1"/>
  <c r="G506" i="2"/>
  <c r="F506" i="2"/>
  <c r="F507" i="2" s="1"/>
  <c r="F509" i="2" s="1"/>
  <c r="D506" i="2"/>
  <c r="C506" i="2"/>
  <c r="P505" i="2"/>
  <c r="O505" i="2"/>
  <c r="M505" i="2"/>
  <c r="L505" i="2"/>
  <c r="J505" i="2"/>
  <c r="I505" i="2"/>
  <c r="G505" i="2"/>
  <c r="F505" i="2"/>
  <c r="D505" i="2"/>
  <c r="C505" i="2"/>
  <c r="P507" i="3" l="1"/>
  <c r="P508" i="3" s="1"/>
  <c r="I507" i="3"/>
  <c r="I509" i="3" s="1"/>
  <c r="G509" i="3"/>
  <c r="S135" i="3"/>
  <c r="S137" i="3"/>
  <c r="S152" i="3"/>
  <c r="S483" i="3"/>
  <c r="S477" i="3"/>
  <c r="S471" i="3"/>
  <c r="S411" i="3"/>
  <c r="S499" i="3"/>
  <c r="S493" i="3"/>
  <c r="S469" i="3"/>
  <c r="S439" i="3"/>
  <c r="S433" i="3"/>
  <c r="S434" i="3"/>
  <c r="S416" i="3"/>
  <c r="S404" i="3"/>
  <c r="S353" i="3"/>
  <c r="S349" i="3"/>
  <c r="S332" i="3"/>
  <c r="S486" i="3"/>
  <c r="S478" i="3"/>
  <c r="S420" i="3"/>
  <c r="S426" i="3"/>
  <c r="S424" i="3"/>
  <c r="S395" i="3"/>
  <c r="S383" i="3"/>
  <c r="S377" i="3"/>
  <c r="S490" i="3"/>
  <c r="S345" i="3"/>
  <c r="S494" i="3"/>
  <c r="S492" i="3"/>
  <c r="S405" i="3"/>
  <c r="S385" i="3"/>
  <c r="S357" i="3"/>
  <c r="S319" i="3"/>
  <c r="S307" i="3"/>
  <c r="S464" i="3"/>
  <c r="S480" i="3"/>
  <c r="S432" i="3"/>
  <c r="S354" i="3"/>
  <c r="S461" i="3"/>
  <c r="S390" i="3"/>
  <c r="S358" i="3"/>
  <c r="S413" i="3"/>
  <c r="S402" i="3"/>
  <c r="S374" i="3"/>
  <c r="S314" i="3"/>
  <c r="S304" i="3"/>
  <c r="S297" i="3"/>
  <c r="S289" i="3"/>
  <c r="S373" i="3"/>
  <c r="S368" i="3"/>
  <c r="S290" i="3"/>
  <c r="S359" i="3"/>
  <c r="S346" i="3"/>
  <c r="S302" i="3"/>
  <c r="S270" i="3"/>
  <c r="S266" i="3"/>
  <c r="S403" i="3"/>
  <c r="S335" i="3"/>
  <c r="S275" i="3"/>
  <c r="S245" i="3"/>
  <c r="S239" i="3"/>
  <c r="S227" i="3"/>
  <c r="S309" i="3"/>
  <c r="S291" i="3"/>
  <c r="S268" i="3"/>
  <c r="S462" i="3"/>
  <c r="S235" i="3"/>
  <c r="S485" i="3"/>
  <c r="S456" i="3"/>
  <c r="S222" i="3"/>
  <c r="S274" i="3"/>
  <c r="S236" i="3"/>
  <c r="S230" i="3"/>
  <c r="S188" i="3"/>
  <c r="S298" i="3"/>
  <c r="S231" i="3"/>
  <c r="S224" i="3"/>
  <c r="S386" i="3"/>
  <c r="S273" i="3"/>
  <c r="S220" i="3"/>
  <c r="S190" i="3"/>
  <c r="S178" i="3"/>
  <c r="S179" i="3"/>
  <c r="S162" i="3"/>
  <c r="S156" i="3"/>
  <c r="S150" i="3"/>
  <c r="S144" i="3"/>
  <c r="S84" i="3"/>
  <c r="S78" i="3"/>
  <c r="S72" i="3"/>
  <c r="S172" i="3"/>
  <c r="S350" i="3"/>
  <c r="S284" i="3"/>
  <c r="S254" i="3"/>
  <c r="S372" i="3"/>
  <c r="S229" i="3"/>
  <c r="S181" i="3"/>
  <c r="S170" i="3"/>
  <c r="S324" i="3"/>
  <c r="S248" i="3"/>
  <c r="S243" i="3"/>
  <c r="S136" i="3"/>
  <c r="S8" i="3"/>
  <c r="S20" i="3"/>
  <c r="S80" i="3"/>
  <c r="S105" i="3"/>
  <c r="S110" i="3"/>
  <c r="S115" i="3"/>
  <c r="S70" i="3"/>
  <c r="S87" i="3"/>
  <c r="S124" i="3"/>
  <c r="S134" i="3"/>
  <c r="S192" i="3"/>
  <c r="S57" i="3"/>
  <c r="S74" i="3"/>
  <c r="S153" i="3"/>
  <c r="S155" i="3"/>
  <c r="S263" i="3"/>
  <c r="S23" i="3"/>
  <c r="S29" i="3"/>
  <c r="S35" i="3"/>
  <c r="S44" i="3"/>
  <c r="S52" i="3"/>
  <c r="S69" i="3"/>
  <c r="S86" i="3"/>
  <c r="S111" i="3"/>
  <c r="S116" i="3"/>
  <c r="S140" i="3"/>
  <c r="S157" i="3"/>
  <c r="S260" i="3"/>
  <c r="J508" i="3"/>
  <c r="D507" i="3"/>
  <c r="D509" i="3" s="1"/>
  <c r="L507" i="3"/>
  <c r="L508" i="3" s="1"/>
  <c r="M507" i="3"/>
  <c r="C509" i="3"/>
  <c r="S38" i="3" s="1"/>
  <c r="O507" i="3"/>
  <c r="O508" i="3" s="1"/>
  <c r="D508" i="3"/>
  <c r="J509" i="3"/>
  <c r="G508" i="3"/>
  <c r="F507" i="3"/>
  <c r="F508" i="3" s="1"/>
  <c r="O507" i="2"/>
  <c r="P507" i="2"/>
  <c r="P508" i="2" s="1"/>
  <c r="F508" i="2"/>
  <c r="V68" i="2" s="1"/>
  <c r="G507" i="2"/>
  <c r="V241" i="2"/>
  <c r="V8" i="2"/>
  <c r="V20" i="2"/>
  <c r="V26" i="2"/>
  <c r="V32" i="2"/>
  <c r="V38" i="2"/>
  <c r="V44" i="2"/>
  <c r="V50" i="2"/>
  <c r="V56" i="2"/>
  <c r="V62" i="2"/>
  <c r="V77" i="2"/>
  <c r="V90" i="2"/>
  <c r="V103" i="2"/>
  <c r="V109" i="2"/>
  <c r="V127" i="2"/>
  <c r="V173" i="2"/>
  <c r="V199" i="2"/>
  <c r="V373" i="2"/>
  <c r="V298" i="2"/>
  <c r="V14" i="2"/>
  <c r="V107" i="2"/>
  <c r="V133" i="2"/>
  <c r="V179" i="2"/>
  <c r="V205" i="2"/>
  <c r="V327" i="2"/>
  <c r="V145" i="2"/>
  <c r="V191" i="2"/>
  <c r="V217" i="2"/>
  <c r="V251" i="2"/>
  <c r="V301" i="2"/>
  <c r="V350" i="2"/>
  <c r="V385" i="2"/>
  <c r="V6" i="2"/>
  <c r="V12" i="2"/>
  <c r="V18" i="2"/>
  <c r="V24" i="2"/>
  <c r="V30" i="2"/>
  <c r="V36" i="2"/>
  <c r="V42" i="2"/>
  <c r="V48" i="2"/>
  <c r="V54" i="2"/>
  <c r="V60" i="2"/>
  <c r="V66" i="2"/>
  <c r="V72" i="2"/>
  <c r="V79" i="2"/>
  <c r="V89" i="2"/>
  <c r="V92" i="2"/>
  <c r="V102" i="2"/>
  <c r="V125" i="2"/>
  <c r="V151" i="2"/>
  <c r="V197" i="2"/>
  <c r="V223" i="2"/>
  <c r="V211" i="2"/>
  <c r="V383" i="2"/>
  <c r="V131" i="2"/>
  <c r="V157" i="2"/>
  <c r="V203" i="2"/>
  <c r="V229" i="2"/>
  <c r="V185" i="2"/>
  <c r="V257" i="2"/>
  <c r="V17" i="2"/>
  <c r="V23" i="2"/>
  <c r="V29" i="2"/>
  <c r="V35" i="2"/>
  <c r="V41" i="2"/>
  <c r="V47" i="2"/>
  <c r="V53" i="2"/>
  <c r="V59" i="2"/>
  <c r="V65" i="2"/>
  <c r="V71" i="2"/>
  <c r="V85" i="2"/>
  <c r="V95" i="2"/>
  <c r="V98" i="2"/>
  <c r="V104" i="2"/>
  <c r="V115" i="2"/>
  <c r="V137" i="2"/>
  <c r="V163" i="2"/>
  <c r="V209" i="2"/>
  <c r="V235" i="2"/>
  <c r="V426" i="2"/>
  <c r="V409" i="2"/>
  <c r="V404" i="2"/>
  <c r="V501" i="2"/>
  <c r="V491" i="2"/>
  <c r="V481" i="2"/>
  <c r="V478" i="2"/>
  <c r="V468" i="2"/>
  <c r="V465" i="2"/>
  <c r="V455" i="2"/>
  <c r="V445" i="2"/>
  <c r="V442" i="2"/>
  <c r="V435" i="2"/>
  <c r="V436" i="2"/>
  <c r="V419" i="2"/>
  <c r="V406" i="2"/>
  <c r="V400" i="2"/>
  <c r="V394" i="2"/>
  <c r="V456" i="2"/>
  <c r="V453" i="2"/>
  <c r="V443" i="2"/>
  <c r="V432" i="2"/>
  <c r="V415" i="2"/>
  <c r="V411" i="2"/>
  <c r="V450" i="2"/>
  <c r="V447" i="2"/>
  <c r="V437" i="2"/>
  <c r="V420" i="2"/>
  <c r="V485" i="2"/>
  <c r="V480" i="2"/>
  <c r="V448" i="2"/>
  <c r="V401" i="2"/>
  <c r="V390" i="2"/>
  <c r="V384" i="2"/>
  <c r="V378" i="2"/>
  <c r="V372" i="2"/>
  <c r="V475" i="2"/>
  <c r="V438" i="2"/>
  <c r="V431" i="2"/>
  <c r="V418" i="2"/>
  <c r="V412" i="2"/>
  <c r="V497" i="2"/>
  <c r="V477" i="2"/>
  <c r="V433" i="2"/>
  <c r="V424" i="2"/>
  <c r="V414" i="2"/>
  <c r="V408" i="2"/>
  <c r="V399" i="2"/>
  <c r="V391" i="2"/>
  <c r="V487" i="2"/>
  <c r="V472" i="2"/>
  <c r="V467" i="2"/>
  <c r="V462" i="2"/>
  <c r="V457" i="2"/>
  <c r="V397" i="2"/>
  <c r="V386" i="2"/>
  <c r="V380" i="2"/>
  <c r="V374" i="2"/>
  <c r="V368" i="2"/>
  <c r="V362" i="2"/>
  <c r="V356" i="2"/>
  <c r="V474" i="2"/>
  <c r="V459" i="2"/>
  <c r="V454" i="2"/>
  <c r="V392" i="2"/>
  <c r="V387" i="2"/>
  <c r="V381" i="2"/>
  <c r="V449" i="2"/>
  <c r="V444" i="2"/>
  <c r="V430" i="2"/>
  <c r="V421" i="2"/>
  <c r="V417" i="2"/>
  <c r="V395" i="2"/>
  <c r="V503" i="2"/>
  <c r="V471" i="2"/>
  <c r="V439" i="2"/>
  <c r="V423" i="2"/>
  <c r="V402" i="2"/>
  <c r="V398" i="2"/>
  <c r="V388" i="2"/>
  <c r="V357" i="2"/>
  <c r="V354" i="2"/>
  <c r="V347" i="2"/>
  <c r="V341" i="2"/>
  <c r="V335" i="2"/>
  <c r="V329" i="2"/>
  <c r="V323" i="2"/>
  <c r="V317" i="2"/>
  <c r="V427" i="2"/>
  <c r="V365" i="2"/>
  <c r="V484" i="2"/>
  <c r="V370" i="2"/>
  <c r="V352" i="2"/>
  <c r="V348" i="2"/>
  <c r="V342" i="2"/>
  <c r="V336" i="2"/>
  <c r="V330" i="2"/>
  <c r="V324" i="2"/>
  <c r="V318" i="2"/>
  <c r="V498" i="2"/>
  <c r="V461" i="2"/>
  <c r="V425" i="2"/>
  <c r="V363" i="2"/>
  <c r="V360" i="2"/>
  <c r="V375" i="2"/>
  <c r="V355" i="2"/>
  <c r="V349" i="2"/>
  <c r="V343" i="2"/>
  <c r="V337" i="2"/>
  <c r="V331" i="2"/>
  <c r="V325" i="2"/>
  <c r="V319" i="2"/>
  <c r="V313" i="2"/>
  <c r="V490" i="2"/>
  <c r="V405" i="2"/>
  <c r="V393" i="2"/>
  <c r="V379" i="2"/>
  <c r="V377" i="2"/>
  <c r="V358" i="2"/>
  <c r="V413" i="2"/>
  <c r="V396" i="2"/>
  <c r="V389" i="2"/>
  <c r="V361" i="2"/>
  <c r="V353" i="2"/>
  <c r="V451" i="2"/>
  <c r="V371" i="2"/>
  <c r="V369" i="2"/>
  <c r="V364" i="2"/>
  <c r="V376" i="2"/>
  <c r="V338" i="2"/>
  <c r="V315" i="2"/>
  <c r="V307" i="2"/>
  <c r="V303" i="2"/>
  <c r="V493" i="2"/>
  <c r="V382" i="2"/>
  <c r="V332" i="2"/>
  <c r="V299" i="2"/>
  <c r="V294" i="2"/>
  <c r="V288" i="2"/>
  <c r="V282" i="2"/>
  <c r="V276" i="2"/>
  <c r="V270" i="2"/>
  <c r="V264" i="2"/>
  <c r="V258" i="2"/>
  <c r="V252" i="2"/>
  <c r="V246" i="2"/>
  <c r="V326" i="2"/>
  <c r="V320" i="2"/>
  <c r="V311" i="2"/>
  <c r="V308" i="2"/>
  <c r="V304" i="2"/>
  <c r="V300" i="2"/>
  <c r="V295" i="2"/>
  <c r="V289" i="2"/>
  <c r="V283" i="2"/>
  <c r="V277" i="2"/>
  <c r="V271" i="2"/>
  <c r="V265" i="2"/>
  <c r="V259" i="2"/>
  <c r="V253" i="2"/>
  <c r="V247" i="2"/>
  <c r="V407" i="2"/>
  <c r="V346" i="2"/>
  <c r="V359" i="2"/>
  <c r="V351" i="2"/>
  <c r="V345" i="2"/>
  <c r="V328" i="2"/>
  <c r="V312" i="2"/>
  <c r="V309" i="2"/>
  <c r="V297" i="2"/>
  <c r="V291" i="2"/>
  <c r="V285" i="2"/>
  <c r="V279" i="2"/>
  <c r="V273" i="2"/>
  <c r="V267" i="2"/>
  <c r="V261" i="2"/>
  <c r="V255" i="2"/>
  <c r="V249" i="2"/>
  <c r="V243" i="2"/>
  <c r="V367" i="2"/>
  <c r="V339" i="2"/>
  <c r="V322" i="2"/>
  <c r="V306" i="2"/>
  <c r="V403" i="2"/>
  <c r="V333" i="2"/>
  <c r="V316" i="2"/>
  <c r="V302" i="2"/>
  <c r="V292" i="2"/>
  <c r="V286" i="2"/>
  <c r="V280" i="2"/>
  <c r="V274" i="2"/>
  <c r="V268" i="2"/>
  <c r="V262" i="2"/>
  <c r="V256" i="2"/>
  <c r="V250" i="2"/>
  <c r="V344" i="2"/>
  <c r="V281" i="2"/>
  <c r="V263" i="2"/>
  <c r="V236" i="2"/>
  <c r="V230" i="2"/>
  <c r="V224" i="2"/>
  <c r="V218" i="2"/>
  <c r="V212" i="2"/>
  <c r="V206" i="2"/>
  <c r="V200" i="2"/>
  <c r="V194" i="2"/>
  <c r="V188" i="2"/>
  <c r="V182" i="2"/>
  <c r="V176" i="2"/>
  <c r="V170" i="2"/>
  <c r="V164" i="2"/>
  <c r="V158" i="2"/>
  <c r="V152" i="2"/>
  <c r="V146" i="2"/>
  <c r="V140" i="2"/>
  <c r="V134" i="2"/>
  <c r="V128" i="2"/>
  <c r="V122" i="2"/>
  <c r="V116" i="2"/>
  <c r="V110" i="2"/>
  <c r="V284" i="2"/>
  <c r="V266" i="2"/>
  <c r="V245" i="2"/>
  <c r="V334" i="2"/>
  <c r="V237" i="2"/>
  <c r="V231" i="2"/>
  <c r="V225" i="2"/>
  <c r="V219" i="2"/>
  <c r="V213" i="2"/>
  <c r="V207" i="2"/>
  <c r="V201" i="2"/>
  <c r="V195" i="2"/>
  <c r="V189" i="2"/>
  <c r="V183" i="2"/>
  <c r="V177" i="2"/>
  <c r="V171" i="2"/>
  <c r="V165" i="2"/>
  <c r="V159" i="2"/>
  <c r="V153" i="2"/>
  <c r="V147" i="2"/>
  <c r="V141" i="2"/>
  <c r="V135" i="2"/>
  <c r="V129" i="2"/>
  <c r="V123" i="2"/>
  <c r="V117" i="2"/>
  <c r="V111" i="2"/>
  <c r="V105" i="2"/>
  <c r="V99" i="2"/>
  <c r="V93" i="2"/>
  <c r="V87" i="2"/>
  <c r="V81" i="2"/>
  <c r="V75" i="2"/>
  <c r="V310" i="2"/>
  <c r="V287" i="2"/>
  <c r="V269" i="2"/>
  <c r="V238" i="2"/>
  <c r="V232" i="2"/>
  <c r="V226" i="2"/>
  <c r="V220" i="2"/>
  <c r="V214" i="2"/>
  <c r="V208" i="2"/>
  <c r="V202" i="2"/>
  <c r="V196" i="2"/>
  <c r="V190" i="2"/>
  <c r="V184" i="2"/>
  <c r="V178" i="2"/>
  <c r="V172" i="2"/>
  <c r="V166" i="2"/>
  <c r="V160" i="2"/>
  <c r="V154" i="2"/>
  <c r="V148" i="2"/>
  <c r="V142" i="2"/>
  <c r="V136" i="2"/>
  <c r="V130" i="2"/>
  <c r="V124" i="2"/>
  <c r="V118" i="2"/>
  <c r="V112" i="2"/>
  <c r="V106" i="2"/>
  <c r="V100" i="2"/>
  <c r="V94" i="2"/>
  <c r="V88" i="2"/>
  <c r="V82" i="2"/>
  <c r="V76" i="2"/>
  <c r="V441" i="2"/>
  <c r="V340" i="2"/>
  <c r="V314" i="2"/>
  <c r="V290" i="2"/>
  <c r="V272" i="2"/>
  <c r="V244" i="2"/>
  <c r="V495" i="2"/>
  <c r="V429" i="2"/>
  <c r="V321" i="2"/>
  <c r="V293" i="2"/>
  <c r="V275" i="2"/>
  <c r="V240" i="2"/>
  <c r="V234" i="2"/>
  <c r="V228" i="2"/>
  <c r="V222" i="2"/>
  <c r="V216" i="2"/>
  <c r="V210" i="2"/>
  <c r="V204" i="2"/>
  <c r="V198" i="2"/>
  <c r="V192" i="2"/>
  <c r="V186" i="2"/>
  <c r="V180" i="2"/>
  <c r="V174" i="2"/>
  <c r="V168" i="2"/>
  <c r="V162" i="2"/>
  <c r="V156" i="2"/>
  <c r="V150" i="2"/>
  <c r="V144" i="2"/>
  <c r="V138" i="2"/>
  <c r="V132" i="2"/>
  <c r="V126" i="2"/>
  <c r="V120" i="2"/>
  <c r="V114" i="2"/>
  <c r="V108" i="2"/>
  <c r="V143" i="2"/>
  <c r="V169" i="2"/>
  <c r="V215" i="2"/>
  <c r="V260" i="2"/>
  <c r="V5" i="2"/>
  <c r="V11" i="2"/>
  <c r="V4" i="2"/>
  <c r="V10" i="2"/>
  <c r="V16" i="2"/>
  <c r="V22" i="2"/>
  <c r="V28" i="2"/>
  <c r="V34" i="2"/>
  <c r="V40" i="2"/>
  <c r="V46" i="2"/>
  <c r="V52" i="2"/>
  <c r="V58" i="2"/>
  <c r="V64" i="2"/>
  <c r="V70" i="2"/>
  <c r="V78" i="2"/>
  <c r="V91" i="2"/>
  <c r="V101" i="2"/>
  <c r="V113" i="2"/>
  <c r="V149" i="2"/>
  <c r="V175" i="2"/>
  <c r="V221" i="2"/>
  <c r="V278" i="2"/>
  <c r="V305" i="2"/>
  <c r="G508" i="2"/>
  <c r="G509" i="2"/>
  <c r="I509" i="2"/>
  <c r="J507" i="2"/>
  <c r="J509" i="2" s="1"/>
  <c r="J508" i="2"/>
  <c r="L507" i="2"/>
  <c r="L508" i="2" s="1"/>
  <c r="V460" i="2"/>
  <c r="V463" i="2"/>
  <c r="V473" i="2"/>
  <c r="V483" i="2"/>
  <c r="V486" i="2"/>
  <c r="V496" i="2"/>
  <c r="V499" i="2"/>
  <c r="O509" i="2"/>
  <c r="V466" i="2"/>
  <c r="V469" i="2"/>
  <c r="V479" i="2"/>
  <c r="V489" i="2"/>
  <c r="V492" i="2"/>
  <c r="C507" i="2"/>
  <c r="C508" i="2" s="1"/>
  <c r="D507" i="2"/>
  <c r="D508" i="2" s="1"/>
  <c r="M507" i="2"/>
  <c r="M509" i="2" s="1"/>
  <c r="V500" i="2"/>
  <c r="V494" i="2"/>
  <c r="V488" i="2"/>
  <c r="V482" i="2"/>
  <c r="V476" i="2"/>
  <c r="V470" i="2"/>
  <c r="V464" i="2"/>
  <c r="V458" i="2"/>
  <c r="V452" i="2"/>
  <c r="V446" i="2"/>
  <c r="V440" i="2"/>
  <c r="V434" i="2"/>
  <c r="V428" i="2"/>
  <c r="V422" i="2"/>
  <c r="V416" i="2"/>
  <c r="V410" i="2"/>
  <c r="I508" i="2"/>
  <c r="O508" i="2"/>
  <c r="T512" i="1"/>
  <c r="S512" i="1"/>
  <c r="T511" i="1"/>
  <c r="S511" i="1"/>
  <c r="P511" i="1"/>
  <c r="O511" i="1"/>
  <c r="M511" i="1"/>
  <c r="L511" i="1"/>
  <c r="J511" i="1"/>
  <c r="I511" i="1"/>
  <c r="G511" i="1"/>
  <c r="F511" i="1"/>
  <c r="D511" i="1"/>
  <c r="C511" i="1"/>
  <c r="T510" i="1"/>
  <c r="S510" i="1"/>
  <c r="T509" i="1"/>
  <c r="S509" i="1"/>
  <c r="T508" i="1"/>
  <c r="S508" i="1"/>
  <c r="P506" i="1"/>
  <c r="P507" i="1" s="1"/>
  <c r="O506" i="1"/>
  <c r="M506" i="1"/>
  <c r="L506" i="1"/>
  <c r="J506" i="1"/>
  <c r="I506" i="1"/>
  <c r="G506" i="1"/>
  <c r="F506" i="1"/>
  <c r="D506" i="1"/>
  <c r="C506" i="1"/>
  <c r="P505" i="1"/>
  <c r="O505" i="1"/>
  <c r="M505" i="1"/>
  <c r="L505" i="1"/>
  <c r="J505" i="1"/>
  <c r="I505" i="1"/>
  <c r="G505" i="1"/>
  <c r="F505" i="1"/>
  <c r="D505" i="1"/>
  <c r="C505" i="1"/>
  <c r="AF422" i="3" l="1"/>
  <c r="AF404" i="3"/>
  <c r="AF385" i="3"/>
  <c r="AF337" i="3"/>
  <c r="AF321" i="3"/>
  <c r="AF306" i="3"/>
  <c r="AF242" i="3"/>
  <c r="AF230" i="3"/>
  <c r="AF218" i="3"/>
  <c r="AF182" i="3"/>
  <c r="AF170" i="3"/>
  <c r="AF158" i="3"/>
  <c r="AF98" i="3"/>
  <c r="AF86" i="3"/>
  <c r="AF74" i="3"/>
  <c r="AF38" i="3"/>
  <c r="AF26" i="3"/>
  <c r="AF14" i="3"/>
  <c r="AF334" i="3"/>
  <c r="AF303" i="3"/>
  <c r="AF276" i="3"/>
  <c r="AF204" i="3"/>
  <c r="AF180" i="3"/>
  <c r="AF156" i="3"/>
  <c r="AF36" i="3"/>
  <c r="AF12" i="3"/>
  <c r="AF490" i="3"/>
  <c r="AF380" i="3"/>
  <c r="AF349" i="3"/>
  <c r="AF316" i="3"/>
  <c r="AF203" i="3"/>
  <c r="AF179" i="3"/>
  <c r="AF155" i="3"/>
  <c r="AF95" i="3"/>
  <c r="AF71" i="3"/>
  <c r="AF47" i="3"/>
  <c r="AF437" i="3"/>
  <c r="AF421" i="3"/>
  <c r="AF403" i="3"/>
  <c r="AF351" i="3"/>
  <c r="AF336" i="3"/>
  <c r="AF320" i="3"/>
  <c r="AF253" i="3"/>
  <c r="AF241" i="3"/>
  <c r="AF229" i="3"/>
  <c r="AF193" i="3"/>
  <c r="AF181" i="3"/>
  <c r="AF169" i="3"/>
  <c r="AF109" i="3"/>
  <c r="AF97" i="3"/>
  <c r="AF85" i="3"/>
  <c r="AF49" i="3"/>
  <c r="AF37" i="3"/>
  <c r="AF25" i="3"/>
  <c r="AF381" i="3"/>
  <c r="AF350" i="3"/>
  <c r="AF319" i="3"/>
  <c r="AF228" i="3"/>
  <c r="AF216" i="3"/>
  <c r="AF192" i="3"/>
  <c r="AF72" i="3"/>
  <c r="AF48" i="3"/>
  <c r="AF24" i="3"/>
  <c r="AF400" i="3"/>
  <c r="AF364" i="3"/>
  <c r="AF333" i="3"/>
  <c r="AF191" i="3"/>
  <c r="AF167" i="3"/>
  <c r="AF143" i="3"/>
  <c r="AF59" i="3"/>
  <c r="AF35" i="3"/>
  <c r="AF11" i="3"/>
  <c r="AF432" i="3"/>
  <c r="AF416" i="3"/>
  <c r="AF397" i="3"/>
  <c r="AF346" i="3"/>
  <c r="AF331" i="3"/>
  <c r="AF314" i="3"/>
  <c r="AF249" i="3"/>
  <c r="AF237" i="3"/>
  <c r="AF225" i="3"/>
  <c r="AF189" i="3"/>
  <c r="AF177" i="3"/>
  <c r="AF165" i="3"/>
  <c r="AF105" i="3"/>
  <c r="AF93" i="3"/>
  <c r="AF81" i="3"/>
  <c r="AF45" i="3"/>
  <c r="AF33" i="3"/>
  <c r="AF21" i="3"/>
  <c r="AF393" i="3"/>
  <c r="AF360" i="3"/>
  <c r="AF328" i="3"/>
  <c r="AF259" i="3"/>
  <c r="AF235" i="3"/>
  <c r="AF211" i="3"/>
  <c r="AF79" i="3"/>
  <c r="AF55" i="3"/>
  <c r="AF43" i="3"/>
  <c r="AF500" i="3"/>
  <c r="AF483" i="3"/>
  <c r="AF461" i="3"/>
  <c r="AF374" i="3"/>
  <c r="AF358" i="3"/>
  <c r="AF343" i="3"/>
  <c r="AF296" i="3"/>
  <c r="AF282" i="3"/>
  <c r="AF270" i="3"/>
  <c r="AF210" i="3"/>
  <c r="AF198" i="3"/>
  <c r="AF186" i="3"/>
  <c r="AF150" i="3"/>
  <c r="AF138" i="3"/>
  <c r="AF126" i="3"/>
  <c r="AF431" i="3"/>
  <c r="AF415" i="3"/>
  <c r="AF396" i="3"/>
  <c r="AF345" i="3"/>
  <c r="AF330" i="3"/>
  <c r="AF313" i="3"/>
  <c r="AF248" i="3"/>
  <c r="AF236" i="3"/>
  <c r="AF224" i="3"/>
  <c r="AF188" i="3"/>
  <c r="AF176" i="3"/>
  <c r="AF164" i="3"/>
  <c r="AF104" i="3"/>
  <c r="AF92" i="3"/>
  <c r="AF80" i="3"/>
  <c r="AF44" i="3"/>
  <c r="AF32" i="3"/>
  <c r="AF20" i="3"/>
  <c r="AF375" i="3"/>
  <c r="AF344" i="3"/>
  <c r="AF312" i="3"/>
  <c r="AF223" i="3"/>
  <c r="AF199" i="3"/>
  <c r="AF187" i="3"/>
  <c r="AF67" i="3"/>
  <c r="AF31" i="3"/>
  <c r="AF460" i="3"/>
  <c r="AF309" i="3"/>
  <c r="AF269" i="3"/>
  <c r="AF233" i="3"/>
  <c r="AF66" i="3"/>
  <c r="AF40" i="3"/>
  <c r="AF10" i="3"/>
  <c r="AF342" i="3"/>
  <c r="AF257" i="3"/>
  <c r="AF185" i="3"/>
  <c r="AF256" i="3"/>
  <c r="AF148" i="3"/>
  <c r="AF87" i="3"/>
  <c r="AF439" i="3"/>
  <c r="AF338" i="3"/>
  <c r="AF255" i="3"/>
  <c r="AF183" i="3"/>
  <c r="AF372" i="3"/>
  <c r="AF281" i="3"/>
  <c r="AF173" i="3"/>
  <c r="AF480" i="3"/>
  <c r="AF425" i="3"/>
  <c r="AF370" i="3"/>
  <c r="AF325" i="3"/>
  <c r="AF172" i="3"/>
  <c r="AF136" i="3"/>
  <c r="AF102" i="3"/>
  <c r="AF17" i="3"/>
  <c r="AF479" i="3"/>
  <c r="AF424" i="3"/>
  <c r="AF369" i="3"/>
  <c r="AF207" i="3"/>
  <c r="AF135" i="3"/>
  <c r="AF101" i="3"/>
  <c r="AF363" i="3"/>
  <c r="AF315" i="3"/>
  <c r="AF238" i="3"/>
  <c r="AF166" i="3"/>
  <c r="AF406" i="3"/>
  <c r="AF355" i="3"/>
  <c r="AF308" i="3"/>
  <c r="AF196" i="3"/>
  <c r="AF160" i="3"/>
  <c r="AF124" i="3"/>
  <c r="AF94" i="3"/>
  <c r="AF4" i="3"/>
  <c r="AF171" i="3"/>
  <c r="AF75" i="3"/>
  <c r="AF274" i="3"/>
  <c r="AF202" i="3"/>
  <c r="AF130" i="3"/>
  <c r="AF70" i="3"/>
  <c r="AF354" i="3"/>
  <c r="AF307" i="3"/>
  <c r="AF267" i="3"/>
  <c r="AF159" i="3"/>
  <c r="AF123" i="3"/>
  <c r="AF90" i="3"/>
  <c r="AF64" i="3"/>
  <c r="AF499" i="3"/>
  <c r="AF388" i="3"/>
  <c r="AF295" i="3"/>
  <c r="AF88" i="3"/>
  <c r="AF29" i="3"/>
  <c r="AF498" i="3"/>
  <c r="AF387" i="3"/>
  <c r="AF113" i="3"/>
  <c r="AF54" i="3"/>
  <c r="AF386" i="3"/>
  <c r="AF147" i="3"/>
  <c r="AF82" i="3"/>
  <c r="AF27" i="3"/>
  <c r="AF426" i="3"/>
  <c r="AF137" i="3"/>
  <c r="AF77" i="3"/>
  <c r="AF18" i="3"/>
  <c r="AF348" i="3"/>
  <c r="AF301" i="3"/>
  <c r="AF262" i="3"/>
  <c r="AF226" i="3"/>
  <c r="AF89" i="3"/>
  <c r="AF489" i="3"/>
  <c r="AF433" i="3"/>
  <c r="AF286" i="3"/>
  <c r="AF250" i="3"/>
  <c r="AF214" i="3"/>
  <c r="AF178" i="3"/>
  <c r="AF52" i="3"/>
  <c r="AF22" i="3"/>
  <c r="AF394" i="3"/>
  <c r="AF413" i="3"/>
  <c r="AF341" i="3"/>
  <c r="AF311" i="3"/>
  <c r="AF377" i="3"/>
  <c r="AF473" i="3"/>
  <c r="AF462" i="3"/>
  <c r="AF423" i="3"/>
  <c r="AF410" i="3"/>
  <c r="AF335" i="3"/>
  <c r="AF482" i="3"/>
  <c r="AF492" i="3"/>
  <c r="AF467" i="3"/>
  <c r="AF287" i="3"/>
  <c r="AF445" i="3"/>
  <c r="AF407" i="3"/>
  <c r="AF401" i="3"/>
  <c r="AF329" i="3"/>
  <c r="AF474" i="3"/>
  <c r="AF353" i="3"/>
  <c r="AF412" i="3"/>
  <c r="AF356" i="3"/>
  <c r="AF395" i="3"/>
  <c r="AF323" i="3"/>
  <c r="AF322" i="3"/>
  <c r="AF383" i="3"/>
  <c r="AF452" i="3"/>
  <c r="AF441" i="3"/>
  <c r="AF436" i="3"/>
  <c r="AF382" i="3"/>
  <c r="AF485" i="3"/>
  <c r="AF389" i="3"/>
  <c r="AF317" i="3"/>
  <c r="AF449" i="3"/>
  <c r="AF359" i="3"/>
  <c r="AF430" i="3"/>
  <c r="P509" i="3"/>
  <c r="AF494" i="3" s="1"/>
  <c r="L509" i="3"/>
  <c r="AB480" i="3" s="1"/>
  <c r="I508" i="3"/>
  <c r="F509" i="3"/>
  <c r="S408" i="3"/>
  <c r="S305" i="3"/>
  <c r="S376" i="3"/>
  <c r="S331" i="3"/>
  <c r="S329" i="3"/>
  <c r="S384" i="3"/>
  <c r="S428" i="3"/>
  <c r="S370" i="3"/>
  <c r="S481" i="3"/>
  <c r="S489" i="3"/>
  <c r="S106" i="3"/>
  <c r="S437" i="3"/>
  <c r="S129" i="3"/>
  <c r="S26" i="3"/>
  <c r="S174" i="3"/>
  <c r="S60" i="3"/>
  <c r="S167" i="3"/>
  <c r="S228" i="3"/>
  <c r="S328" i="3"/>
  <c r="S318" i="3"/>
  <c r="S436" i="3"/>
  <c r="S327" i="3"/>
  <c r="S347" i="3"/>
  <c r="S341" i="3"/>
  <c r="S339" i="3"/>
  <c r="S448" i="3"/>
  <c r="S468" i="3"/>
  <c r="S387" i="3"/>
  <c r="S487" i="3"/>
  <c r="S213" i="3"/>
  <c r="S256" i="3"/>
  <c r="S30" i="3"/>
  <c r="S90" i="3"/>
  <c r="S241" i="3"/>
  <c r="S330" i="3"/>
  <c r="S484" i="3"/>
  <c r="S500" i="3"/>
  <c r="S130" i="3"/>
  <c r="S215" i="3"/>
  <c r="S98" i="3"/>
  <c r="S131" i="3"/>
  <c r="S18" i="3"/>
  <c r="S148" i="3"/>
  <c r="S197" i="3"/>
  <c r="S96" i="3"/>
  <c r="S202" i="3"/>
  <c r="S299" i="3"/>
  <c r="S247" i="3"/>
  <c r="S257" i="3"/>
  <c r="S333" i="3"/>
  <c r="S265" i="3"/>
  <c r="S442" i="3"/>
  <c r="S351" i="3"/>
  <c r="S394" i="3"/>
  <c r="S400" i="3"/>
  <c r="S392" i="3"/>
  <c r="S415" i="3"/>
  <c r="S447" i="3"/>
  <c r="S97" i="3"/>
  <c r="S151" i="3"/>
  <c r="S142" i="3"/>
  <c r="S196" i="3"/>
  <c r="S251" i="3"/>
  <c r="S431" i="3"/>
  <c r="S393" i="3"/>
  <c r="S417" i="3"/>
  <c r="S201" i="3"/>
  <c r="S65" i="3"/>
  <c r="S109" i="3"/>
  <c r="S6" i="3"/>
  <c r="S154" i="3"/>
  <c r="S244" i="3"/>
  <c r="S102" i="3"/>
  <c r="S208" i="3"/>
  <c r="S308" i="3"/>
  <c r="S303" i="3"/>
  <c r="S267" i="3"/>
  <c r="S338" i="3"/>
  <c r="S277" i="3"/>
  <c r="S502" i="3"/>
  <c r="S364" i="3"/>
  <c r="S401" i="3"/>
  <c r="S340" i="3"/>
  <c r="S396" i="3"/>
  <c r="S421" i="3"/>
  <c r="S459" i="3"/>
  <c r="S93" i="3"/>
  <c r="S195" i="3"/>
  <c r="S185" i="3"/>
  <c r="S218" i="3"/>
  <c r="S293" i="3"/>
  <c r="S362" i="3"/>
  <c r="S409" i="3"/>
  <c r="S175" i="3"/>
  <c r="S61" i="3"/>
  <c r="S104" i="3"/>
  <c r="S216" i="3"/>
  <c r="S160" i="3"/>
  <c r="S249" i="3"/>
  <c r="S132" i="3"/>
  <c r="S214" i="3"/>
  <c r="S454" i="3"/>
  <c r="S363" i="3"/>
  <c r="S288" i="3"/>
  <c r="S344" i="3"/>
  <c r="S283" i="3"/>
  <c r="S334" i="3"/>
  <c r="S380" i="3"/>
  <c r="S446" i="3"/>
  <c r="S367" i="3"/>
  <c r="S422" i="3"/>
  <c r="S427" i="3"/>
  <c r="S465" i="3"/>
  <c r="S295" i="3"/>
  <c r="V502" i="3"/>
  <c r="V496" i="3"/>
  <c r="V490" i="3"/>
  <c r="V484" i="3"/>
  <c r="V478" i="3"/>
  <c r="V472" i="3"/>
  <c r="V466" i="3"/>
  <c r="V460" i="3"/>
  <c r="V454" i="3"/>
  <c r="V448" i="3"/>
  <c r="V442" i="3"/>
  <c r="V436" i="3"/>
  <c r="V430" i="3"/>
  <c r="V424" i="3"/>
  <c r="V418" i="3"/>
  <c r="V412" i="3"/>
  <c r="V500" i="3"/>
  <c r="V494" i="3"/>
  <c r="V488" i="3"/>
  <c r="V482" i="3"/>
  <c r="V476" i="3"/>
  <c r="V470" i="3"/>
  <c r="V464" i="3"/>
  <c r="V458" i="3"/>
  <c r="V452" i="3"/>
  <c r="V446" i="3"/>
  <c r="V440" i="3"/>
  <c r="V434" i="3"/>
  <c r="V428" i="3"/>
  <c r="V422" i="3"/>
  <c r="V416" i="3"/>
  <c r="V410" i="3"/>
  <c r="V477" i="3"/>
  <c r="V441" i="3"/>
  <c r="V463" i="3"/>
  <c r="V455" i="3"/>
  <c r="V408" i="3"/>
  <c r="V396" i="3"/>
  <c r="V392" i="3"/>
  <c r="V379" i="3"/>
  <c r="V375" i="3"/>
  <c r="V358" i="3"/>
  <c r="V341" i="3"/>
  <c r="V324" i="3"/>
  <c r="V320" i="3"/>
  <c r="V480" i="3"/>
  <c r="V469" i="3"/>
  <c r="V461" i="3"/>
  <c r="V447" i="3"/>
  <c r="V414" i="3"/>
  <c r="V401" i="3"/>
  <c r="V384" i="3"/>
  <c r="V380" i="3"/>
  <c r="V503" i="3"/>
  <c r="V492" i="3"/>
  <c r="V481" i="3"/>
  <c r="V459" i="3"/>
  <c r="V437" i="3"/>
  <c r="V426" i="3"/>
  <c r="V415" i="3"/>
  <c r="V394" i="3"/>
  <c r="V493" i="3"/>
  <c r="V474" i="3"/>
  <c r="V453" i="3"/>
  <c r="V432" i="3"/>
  <c r="V409" i="3"/>
  <c r="V400" i="3"/>
  <c r="V386" i="3"/>
  <c r="V383" i="3"/>
  <c r="V374" i="3"/>
  <c r="V364" i="3"/>
  <c r="V354" i="3"/>
  <c r="V344" i="3"/>
  <c r="V501" i="3"/>
  <c r="V499" i="3"/>
  <c r="V413" i="3"/>
  <c r="V411" i="3"/>
  <c r="V405" i="3"/>
  <c r="V398" i="3"/>
  <c r="V371" i="3"/>
  <c r="V473" i="3"/>
  <c r="V471" i="3"/>
  <c r="V450" i="3"/>
  <c r="V429" i="3"/>
  <c r="V387" i="3"/>
  <c r="V372" i="3"/>
  <c r="V362" i="3"/>
  <c r="V352" i="3"/>
  <c r="V342" i="3"/>
  <c r="V498" i="3"/>
  <c r="V475" i="3"/>
  <c r="V431" i="3"/>
  <c r="V427" i="3"/>
  <c r="V406" i="3"/>
  <c r="V399" i="3"/>
  <c r="V369" i="3"/>
  <c r="V359" i="3"/>
  <c r="V423" i="3"/>
  <c r="V417" i="3"/>
  <c r="V376" i="3"/>
  <c r="V370" i="3"/>
  <c r="V355" i="3"/>
  <c r="V336" i="3"/>
  <c r="V333" i="3"/>
  <c r="V316" i="3"/>
  <c r="V299" i="3"/>
  <c r="V485" i="3"/>
  <c r="V467" i="3"/>
  <c r="V449" i="3"/>
  <c r="V420" i="3"/>
  <c r="V425" i="3"/>
  <c r="V407" i="3"/>
  <c r="V402" i="3"/>
  <c r="V360" i="3"/>
  <c r="V349" i="3"/>
  <c r="V340" i="3"/>
  <c r="V337" i="3"/>
  <c r="V495" i="3"/>
  <c r="V465" i="3"/>
  <c r="V435" i="3"/>
  <c r="V393" i="3"/>
  <c r="V367" i="3"/>
  <c r="V343" i="3"/>
  <c r="V339" i="3"/>
  <c r="V323" i="3"/>
  <c r="V457" i="3"/>
  <c r="V381" i="3"/>
  <c r="V347" i="3"/>
  <c r="V345" i="3"/>
  <c r="V326" i="3"/>
  <c r="V314" i="3"/>
  <c r="V307" i="3"/>
  <c r="V304" i="3"/>
  <c r="V297" i="3"/>
  <c r="V491" i="3"/>
  <c r="V421" i="3"/>
  <c r="V329" i="3"/>
  <c r="V487" i="3"/>
  <c r="V483" i="3"/>
  <c r="V479" i="3"/>
  <c r="V468" i="3"/>
  <c r="V445" i="3"/>
  <c r="V438" i="3"/>
  <c r="V389" i="3"/>
  <c r="V351" i="3"/>
  <c r="V332" i="3"/>
  <c r="V311" i="3"/>
  <c r="V308" i="3"/>
  <c r="V301" i="3"/>
  <c r="V289" i="3"/>
  <c r="V284" i="3"/>
  <c r="V278" i="3"/>
  <c r="V272" i="3"/>
  <c r="V266" i="3"/>
  <c r="V456" i="3"/>
  <c r="V353" i="3"/>
  <c r="V335" i="3"/>
  <c r="V321" i="3"/>
  <c r="V318" i="3"/>
  <c r="V315" i="3"/>
  <c r="V298" i="3"/>
  <c r="V497" i="3"/>
  <c r="V486" i="3"/>
  <c r="V451" i="3"/>
  <c r="V444" i="3"/>
  <c r="V433" i="3"/>
  <c r="V397" i="3"/>
  <c r="V391" i="3"/>
  <c r="V357" i="3"/>
  <c r="V309" i="3"/>
  <c r="V286" i="3"/>
  <c r="V419" i="3"/>
  <c r="V388" i="3"/>
  <c r="V363" i="3"/>
  <c r="V350" i="3"/>
  <c r="V322" i="3"/>
  <c r="V295" i="3"/>
  <c r="V291" i="3"/>
  <c r="V385" i="3"/>
  <c r="V361" i="3"/>
  <c r="V356" i="3"/>
  <c r="V283" i="3"/>
  <c r="V275" i="3"/>
  <c r="V443" i="3"/>
  <c r="V390" i="3"/>
  <c r="V365" i="3"/>
  <c r="V319" i="3"/>
  <c r="V313" i="3"/>
  <c r="V310" i="3"/>
  <c r="V280" i="3"/>
  <c r="V263" i="3"/>
  <c r="V395" i="3"/>
  <c r="V346" i="3"/>
  <c r="V338" i="3"/>
  <c r="V276" i="3"/>
  <c r="V258" i="3"/>
  <c r="V252" i="3"/>
  <c r="V246" i="3"/>
  <c r="V240" i="3"/>
  <c r="V234" i="3"/>
  <c r="V228" i="3"/>
  <c r="V222" i="3"/>
  <c r="V334" i="3"/>
  <c r="V312" i="3"/>
  <c r="V303" i="3"/>
  <c r="V300" i="3"/>
  <c r="V293" i="3"/>
  <c r="V287" i="3"/>
  <c r="V277" i="3"/>
  <c r="V273" i="3"/>
  <c r="V377" i="3"/>
  <c r="V327" i="3"/>
  <c r="V269" i="3"/>
  <c r="V260" i="3"/>
  <c r="V254" i="3"/>
  <c r="V248" i="3"/>
  <c r="V242" i="3"/>
  <c r="V236" i="3"/>
  <c r="V368" i="3"/>
  <c r="V274" i="3"/>
  <c r="V233" i="3"/>
  <c r="V230" i="3"/>
  <c r="V348" i="3"/>
  <c r="V317" i="3"/>
  <c r="V282" i="3"/>
  <c r="V256" i="3"/>
  <c r="V251" i="3"/>
  <c r="V244" i="3"/>
  <c r="V239" i="3"/>
  <c r="V227" i="3"/>
  <c r="V462" i="3"/>
  <c r="V373" i="3"/>
  <c r="V331" i="3"/>
  <c r="V290" i="3"/>
  <c r="V261" i="3"/>
  <c r="V249" i="3"/>
  <c r="V219" i="3"/>
  <c r="V213" i="3"/>
  <c r="V207" i="3"/>
  <c r="V201" i="3"/>
  <c r="V195" i="3"/>
  <c r="V189" i="3"/>
  <c r="V183" i="3"/>
  <c r="V292" i="3"/>
  <c r="V267" i="3"/>
  <c r="V489" i="3"/>
  <c r="V378" i="3"/>
  <c r="V325" i="3"/>
  <c r="V279" i="3"/>
  <c r="V271" i="3"/>
  <c r="V232" i="3"/>
  <c r="V225" i="3"/>
  <c r="V215" i="3"/>
  <c r="V209" i="3"/>
  <c r="V203" i="3"/>
  <c r="V197" i="3"/>
  <c r="V191" i="3"/>
  <c r="V185" i="3"/>
  <c r="V179" i="3"/>
  <c r="V328" i="3"/>
  <c r="V281" i="3"/>
  <c r="V247" i="3"/>
  <c r="V216" i="3"/>
  <c r="V204" i="3"/>
  <c r="V192" i="3"/>
  <c r="V163" i="3"/>
  <c r="V157" i="3"/>
  <c r="V151" i="3"/>
  <c r="V145" i="3"/>
  <c r="V139" i="3"/>
  <c r="V133" i="3"/>
  <c r="V127" i="3"/>
  <c r="V121" i="3"/>
  <c r="V115" i="3"/>
  <c r="V109" i="3"/>
  <c r="V103" i="3"/>
  <c r="V97" i="3"/>
  <c r="V91" i="3"/>
  <c r="V85" i="3"/>
  <c r="V79" i="3"/>
  <c r="V73" i="3"/>
  <c r="V67" i="3"/>
  <c r="V61" i="3"/>
  <c r="V55" i="3"/>
  <c r="V49" i="3"/>
  <c r="V43" i="3"/>
  <c r="V37" i="3"/>
  <c r="V262" i="3"/>
  <c r="V257" i="3"/>
  <c r="V237" i="3"/>
  <c r="V177" i="3"/>
  <c r="V168" i="3"/>
  <c r="V366" i="3"/>
  <c r="V302" i="3"/>
  <c r="V296" i="3"/>
  <c r="V288" i="3"/>
  <c r="V259" i="3"/>
  <c r="V169" i="3"/>
  <c r="V382" i="3"/>
  <c r="V305" i="3"/>
  <c r="V264" i="3"/>
  <c r="V238" i="3"/>
  <c r="V175" i="3"/>
  <c r="V166" i="3"/>
  <c r="V439" i="3"/>
  <c r="V330" i="3"/>
  <c r="V253" i="3"/>
  <c r="V220" i="3"/>
  <c r="V208" i="3"/>
  <c r="V196" i="3"/>
  <c r="V184" i="3"/>
  <c r="V171" i="3"/>
  <c r="V161" i="3"/>
  <c r="V155" i="3"/>
  <c r="V149" i="3"/>
  <c r="V143" i="3"/>
  <c r="V137" i="3"/>
  <c r="V268" i="3"/>
  <c r="V245" i="3"/>
  <c r="V241" i="3"/>
  <c r="V187" i="3"/>
  <c r="V153" i="3"/>
  <c r="V138" i="3"/>
  <c r="V131" i="3"/>
  <c r="V126" i="3"/>
  <c r="V101" i="3"/>
  <c r="V95" i="3"/>
  <c r="V78" i="3"/>
  <c r="V74" i="3"/>
  <c r="V57" i="3"/>
  <c r="V40" i="3"/>
  <c r="V13" i="3"/>
  <c r="V7" i="3"/>
  <c r="V229" i="3"/>
  <c r="V211" i="3"/>
  <c r="V170" i="3"/>
  <c r="V217" i="3"/>
  <c r="V206" i="3"/>
  <c r="V198" i="3"/>
  <c r="V136" i="3"/>
  <c r="V129" i="3"/>
  <c r="V104" i="3"/>
  <c r="V87" i="3"/>
  <c r="V70" i="3"/>
  <c r="V53" i="3"/>
  <c r="V36" i="3"/>
  <c r="V30" i="3"/>
  <c r="V24" i="3"/>
  <c r="V18" i="3"/>
  <c r="V12" i="3"/>
  <c r="V6" i="3"/>
  <c r="V306" i="3"/>
  <c r="V255" i="3"/>
  <c r="V147" i="3"/>
  <c r="V134" i="3"/>
  <c r="V124" i="3"/>
  <c r="V119" i="3"/>
  <c r="V114" i="3"/>
  <c r="V83" i="3"/>
  <c r="V66" i="3"/>
  <c r="V62" i="3"/>
  <c r="V45" i="3"/>
  <c r="V31" i="3"/>
  <c r="V223" i="3"/>
  <c r="V214" i="3"/>
  <c r="V200" i="3"/>
  <c r="V181" i="3"/>
  <c r="V164" i="3"/>
  <c r="V117" i="3"/>
  <c r="V99" i="3"/>
  <c r="V96" i="3"/>
  <c r="V92" i="3"/>
  <c r="V75" i="3"/>
  <c r="V58" i="3"/>
  <c r="V41" i="3"/>
  <c r="V25" i="3"/>
  <c r="V19" i="3"/>
  <c r="V270" i="3"/>
  <c r="V235" i="3"/>
  <c r="V202" i="3"/>
  <c r="V188" i="3"/>
  <c r="V178" i="3"/>
  <c r="V154" i="3"/>
  <c r="V152" i="3"/>
  <c r="V130" i="3"/>
  <c r="V125" i="3"/>
  <c r="V120" i="3"/>
  <c r="V89" i="3"/>
  <c r="V72" i="3"/>
  <c r="V68" i="3"/>
  <c r="V51" i="3"/>
  <c r="V33" i="3"/>
  <c r="V27" i="3"/>
  <c r="V21" i="3"/>
  <c r="V15" i="3"/>
  <c r="V9" i="3"/>
  <c r="V231" i="3"/>
  <c r="V218" i="3"/>
  <c r="V210" i="3"/>
  <c r="V193" i="3"/>
  <c r="V404" i="3"/>
  <c r="V265" i="3"/>
  <c r="V199" i="3"/>
  <c r="V180" i="3"/>
  <c r="V165" i="3"/>
  <c r="V150" i="3"/>
  <c r="V123" i="3"/>
  <c r="V100" i="3"/>
  <c r="V81" i="3"/>
  <c r="V64" i="3"/>
  <c r="V47" i="3"/>
  <c r="V221" i="3"/>
  <c r="V172" i="3"/>
  <c r="V110" i="3"/>
  <c r="V107" i="3"/>
  <c r="V82" i="3"/>
  <c r="V63" i="3"/>
  <c r="V44" i="3"/>
  <c r="V28" i="3"/>
  <c r="V4" i="3"/>
  <c r="V84" i="3"/>
  <c r="V77" i="3"/>
  <c r="V39" i="3"/>
  <c r="V17" i="3"/>
  <c r="V32" i="3"/>
  <c r="V8" i="3"/>
  <c r="V212" i="3"/>
  <c r="V194" i="3"/>
  <c r="V285" i="3"/>
  <c r="V226" i="3"/>
  <c r="V128" i="3"/>
  <c r="V46" i="3"/>
  <c r="V205" i="3"/>
  <c r="V182" i="3"/>
  <c r="V106" i="3"/>
  <c r="V16" i="3"/>
  <c r="V102" i="3"/>
  <c r="V160" i="3"/>
  <c r="V116" i="3"/>
  <c r="V56" i="3"/>
  <c r="V294" i="3"/>
  <c r="V190" i="3"/>
  <c r="V167" i="3"/>
  <c r="V159" i="3"/>
  <c r="V26" i="3"/>
  <c r="V162" i="3"/>
  <c r="V156" i="3"/>
  <c r="V146" i="3"/>
  <c r="V140" i="3"/>
  <c r="V118" i="3"/>
  <c r="V112" i="3"/>
  <c r="V86" i="3"/>
  <c r="V65" i="3"/>
  <c r="V34" i="3"/>
  <c r="V10" i="3"/>
  <c r="V50" i="3"/>
  <c r="V174" i="3"/>
  <c r="V14" i="3"/>
  <c r="V158" i="3"/>
  <c r="V113" i="3"/>
  <c r="V224" i="3"/>
  <c r="V98" i="3"/>
  <c r="V93" i="3"/>
  <c r="V88" i="3"/>
  <c r="V60" i="3"/>
  <c r="V48" i="3"/>
  <c r="V23" i="3"/>
  <c r="V69" i="3"/>
  <c r="V94" i="3"/>
  <c r="V142" i="3"/>
  <c r="V111" i="3"/>
  <c r="V90" i="3"/>
  <c r="V76" i="3"/>
  <c r="V71" i="3"/>
  <c r="V52" i="3"/>
  <c r="V38" i="3"/>
  <c r="V29" i="3"/>
  <c r="V5" i="3"/>
  <c r="V20" i="3"/>
  <c r="V250" i="3"/>
  <c r="V148" i="3"/>
  <c r="V141" i="3"/>
  <c r="V132" i="3"/>
  <c r="V108" i="3"/>
  <c r="V105" i="3"/>
  <c r="V80" i="3"/>
  <c r="V59" i="3"/>
  <c r="V54" i="3"/>
  <c r="V22" i="3"/>
  <c r="V403" i="3"/>
  <c r="V186" i="3"/>
  <c r="V176" i="3"/>
  <c r="V144" i="3"/>
  <c r="V135" i="3"/>
  <c r="V42" i="3"/>
  <c r="V11" i="3"/>
  <c r="V122" i="3"/>
  <c r="V243" i="3"/>
  <c r="V173" i="3"/>
  <c r="V35" i="3"/>
  <c r="AE481" i="3"/>
  <c r="AE421" i="3"/>
  <c r="AE415" i="3"/>
  <c r="AE443" i="3"/>
  <c r="AE437" i="3"/>
  <c r="AE489" i="3"/>
  <c r="AE440" i="3"/>
  <c r="AE486" i="3"/>
  <c r="AE465" i="3"/>
  <c r="AE379" i="3"/>
  <c r="AE369" i="3"/>
  <c r="AE420" i="3"/>
  <c r="AE331" i="3"/>
  <c r="AE405" i="3"/>
  <c r="AE376" i="3"/>
  <c r="AE302" i="3"/>
  <c r="AE494" i="3"/>
  <c r="AE452" i="3"/>
  <c r="AE275" i="3"/>
  <c r="AE346" i="3"/>
  <c r="AE336" i="3"/>
  <c r="AE283" i="3"/>
  <c r="AE406" i="3"/>
  <c r="AE384" i="3"/>
  <c r="AE243" i="3"/>
  <c r="AE296" i="3"/>
  <c r="AE294" i="3"/>
  <c r="AE374" i="3"/>
  <c r="AE308" i="3"/>
  <c r="AE198" i="3"/>
  <c r="AE212" i="3"/>
  <c r="AE217" i="3"/>
  <c r="AE205" i="3"/>
  <c r="AE106" i="3"/>
  <c r="AE100" i="3"/>
  <c r="AE40" i="3"/>
  <c r="AE273" i="3"/>
  <c r="AE146" i="3"/>
  <c r="AE140" i="3"/>
  <c r="AE42" i="3"/>
  <c r="AE16" i="3"/>
  <c r="AE141" i="3"/>
  <c r="AE214" i="3"/>
  <c r="AE68" i="3"/>
  <c r="AE51" i="3"/>
  <c r="AE125" i="3"/>
  <c r="AE97" i="3"/>
  <c r="AE337" i="3"/>
  <c r="AE98" i="3"/>
  <c r="AE6" i="3"/>
  <c r="AE310" i="3"/>
  <c r="AE49" i="3"/>
  <c r="AE476" i="3"/>
  <c r="AE32" i="3"/>
  <c r="AE179" i="3"/>
  <c r="AE35" i="3"/>
  <c r="AE20" i="3"/>
  <c r="AE14" i="3"/>
  <c r="AE5" i="3"/>
  <c r="AE103" i="3"/>
  <c r="AE270" i="3"/>
  <c r="AE151" i="3"/>
  <c r="AE17" i="3"/>
  <c r="AB498" i="3"/>
  <c r="AB492" i="3"/>
  <c r="AB486" i="3"/>
  <c r="AB468" i="3"/>
  <c r="AB462" i="3"/>
  <c r="AB456" i="3"/>
  <c r="AB450" i="3"/>
  <c r="AB444" i="3"/>
  <c r="AB438" i="3"/>
  <c r="AB432" i="3"/>
  <c r="AB426" i="3"/>
  <c r="AB420" i="3"/>
  <c r="AB414" i="3"/>
  <c r="AB496" i="3"/>
  <c r="AB490" i="3"/>
  <c r="AB484" i="3"/>
  <c r="AB478" i="3"/>
  <c r="AB472" i="3"/>
  <c r="AB466" i="3"/>
  <c r="AB460" i="3"/>
  <c r="AB454" i="3"/>
  <c r="AB448" i="3"/>
  <c r="AB442" i="3"/>
  <c r="AB424" i="3"/>
  <c r="AB418" i="3"/>
  <c r="AB412" i="3"/>
  <c r="AB491" i="3"/>
  <c r="AB455" i="3"/>
  <c r="AB419" i="3"/>
  <c r="AB494" i="3"/>
  <c r="AB483" i="3"/>
  <c r="AB475" i="3"/>
  <c r="AB461" i="3"/>
  <c r="AB406" i="3"/>
  <c r="AB393" i="3"/>
  <c r="AB389" i="3"/>
  <c r="AB372" i="3"/>
  <c r="AB355" i="3"/>
  <c r="AB338" i="3"/>
  <c r="AB334" i="3"/>
  <c r="AB321" i="3"/>
  <c r="AB317" i="3"/>
  <c r="AB500" i="3"/>
  <c r="AB445" i="3"/>
  <c r="AB434" i="3"/>
  <c r="AB423" i="3"/>
  <c r="AB398" i="3"/>
  <c r="AB394" i="3"/>
  <c r="AB381" i="3"/>
  <c r="AB501" i="3"/>
  <c r="AB479" i="3"/>
  <c r="AB457" i="3"/>
  <c r="AB446" i="3"/>
  <c r="AB463" i="3"/>
  <c r="AB440" i="3"/>
  <c r="AB403" i="3"/>
  <c r="AB396" i="3"/>
  <c r="AB365" i="3"/>
  <c r="AB488" i="3"/>
  <c r="AB465" i="3"/>
  <c r="AB421" i="3"/>
  <c r="AB384" i="3"/>
  <c r="AB375" i="3"/>
  <c r="AB437" i="3"/>
  <c r="AB435" i="3"/>
  <c r="AB416" i="3"/>
  <c r="AB404" i="3"/>
  <c r="AB390" i="3"/>
  <c r="AB385" i="3"/>
  <c r="AB373" i="3"/>
  <c r="AB353" i="3"/>
  <c r="AB343" i="3"/>
  <c r="AB485" i="3"/>
  <c r="AB397" i="3"/>
  <c r="AB370" i="3"/>
  <c r="AB363" i="3"/>
  <c r="AB360" i="3"/>
  <c r="AB464" i="3"/>
  <c r="AB443" i="3"/>
  <c r="AB402" i="3"/>
  <c r="AB382" i="3"/>
  <c r="AB380" i="3"/>
  <c r="AB378" i="3"/>
  <c r="AB362" i="3"/>
  <c r="AB347" i="3"/>
  <c r="AB337" i="3"/>
  <c r="AB327" i="3"/>
  <c r="AB313" i="3"/>
  <c r="AB493" i="3"/>
  <c r="AB431" i="3"/>
  <c r="AB407" i="3"/>
  <c r="AB487" i="3"/>
  <c r="AB422" i="3"/>
  <c r="AB399" i="3"/>
  <c r="AB356" i="3"/>
  <c r="AB409" i="3"/>
  <c r="AB374" i="3"/>
  <c r="AB335" i="3"/>
  <c r="AB332" i="3"/>
  <c r="AB318" i="3"/>
  <c r="AB298" i="3"/>
  <c r="AB453" i="3"/>
  <c r="AB449" i="3"/>
  <c r="AB427" i="3"/>
  <c r="AB376" i="3"/>
  <c r="AB371" i="3"/>
  <c r="AB364" i="3"/>
  <c r="AB349" i="3"/>
  <c r="AB324" i="3"/>
  <c r="AB315" i="3"/>
  <c r="AB308" i="3"/>
  <c r="AB305" i="3"/>
  <c r="AB471" i="3"/>
  <c r="AB405" i="3"/>
  <c r="AB395" i="3"/>
  <c r="AB386" i="3"/>
  <c r="AB351" i="3"/>
  <c r="AB441" i="3"/>
  <c r="AB401" i="3"/>
  <c r="AB392" i="3"/>
  <c r="AB383" i="3"/>
  <c r="AB340" i="3"/>
  <c r="AB330" i="3"/>
  <c r="AB312" i="3"/>
  <c r="AB302" i="3"/>
  <c r="AB286" i="3"/>
  <c r="AB280" i="3"/>
  <c r="AB274" i="3"/>
  <c r="AB268" i="3"/>
  <c r="AB262" i="3"/>
  <c r="AB452" i="3"/>
  <c r="AB366" i="3"/>
  <c r="AB357" i="3"/>
  <c r="AB342" i="3"/>
  <c r="AB322" i="3"/>
  <c r="AB316" i="3"/>
  <c r="AB309" i="3"/>
  <c r="AB299" i="3"/>
  <c r="AB295" i="3"/>
  <c r="AB459" i="3"/>
  <c r="AB429" i="3"/>
  <c r="AB415" i="3"/>
  <c r="AB400" i="3"/>
  <c r="AB352" i="3"/>
  <c r="AB331" i="3"/>
  <c r="AB310" i="3"/>
  <c r="AB303" i="3"/>
  <c r="AB296" i="3"/>
  <c r="AB292" i="3"/>
  <c r="AB282" i="3"/>
  <c r="AB473" i="3"/>
  <c r="AB411" i="3"/>
  <c r="AB354" i="3"/>
  <c r="AB341" i="3"/>
  <c r="AB300" i="3"/>
  <c r="AB288" i="3"/>
  <c r="AB425" i="3"/>
  <c r="AB319" i="3"/>
  <c r="AB304" i="3"/>
  <c r="AB272" i="3"/>
  <c r="AB346" i="3"/>
  <c r="AB328" i="3"/>
  <c r="AB293" i="3"/>
  <c r="AB277" i="3"/>
  <c r="AB470" i="3"/>
  <c r="AB368" i="3"/>
  <c r="AB359" i="3"/>
  <c r="AB350" i="3"/>
  <c r="AB325" i="3"/>
  <c r="AB306" i="3"/>
  <c r="AB291" i="3"/>
  <c r="AB273" i="3"/>
  <c r="AB269" i="3"/>
  <c r="AB260" i="3"/>
  <c r="AB254" i="3"/>
  <c r="AB248" i="3"/>
  <c r="AB242" i="3"/>
  <c r="AB236" i="3"/>
  <c r="AB230" i="3"/>
  <c r="AB224" i="3"/>
  <c r="AB499" i="3"/>
  <c r="AB469" i="3"/>
  <c r="AB367" i="3"/>
  <c r="AB358" i="3"/>
  <c r="AB345" i="3"/>
  <c r="AB285" i="3"/>
  <c r="AB270" i="3"/>
  <c r="AB476" i="3"/>
  <c r="AB447" i="3"/>
  <c r="AB266" i="3"/>
  <c r="AB256" i="3"/>
  <c r="AB250" i="3"/>
  <c r="AB244" i="3"/>
  <c r="AB238" i="3"/>
  <c r="AB232" i="3"/>
  <c r="AB287" i="3"/>
  <c r="AB231" i="3"/>
  <c r="AB388" i="3"/>
  <c r="AB290" i="3"/>
  <c r="AB284" i="3"/>
  <c r="AB265" i="3"/>
  <c r="AB237" i="3"/>
  <c r="AB228" i="3"/>
  <c r="AB482" i="3"/>
  <c r="AB275" i="3"/>
  <c r="AB259" i="3"/>
  <c r="AB252" i="3"/>
  <c r="AB247" i="3"/>
  <c r="AB240" i="3"/>
  <c r="AB225" i="3"/>
  <c r="AB215" i="3"/>
  <c r="AB209" i="3"/>
  <c r="AB203" i="3"/>
  <c r="AB197" i="3"/>
  <c r="AB191" i="3"/>
  <c r="AB185" i="3"/>
  <c r="AB451" i="3"/>
  <c r="AB433" i="3"/>
  <c r="AB339" i="3"/>
  <c r="AB311" i="3"/>
  <c r="AB283" i="3"/>
  <c r="AB281" i="3"/>
  <c r="AB235" i="3"/>
  <c r="AB229" i="3"/>
  <c r="AB226" i="3"/>
  <c r="AB497" i="3"/>
  <c r="AB320" i="3"/>
  <c r="AB255" i="3"/>
  <c r="AB243" i="3"/>
  <c r="AB222" i="3"/>
  <c r="AB217" i="3"/>
  <c r="AB211" i="3"/>
  <c r="AB205" i="3"/>
  <c r="AB199" i="3"/>
  <c r="AB193" i="3"/>
  <c r="AB187" i="3"/>
  <c r="AB181" i="3"/>
  <c r="AB239" i="3"/>
  <c r="AB221" i="3"/>
  <c r="AB214" i="3"/>
  <c r="AB202" i="3"/>
  <c r="AB190" i="3"/>
  <c r="AB159" i="3"/>
  <c r="AB153" i="3"/>
  <c r="AB147" i="3"/>
  <c r="AB141" i="3"/>
  <c r="AB135" i="3"/>
  <c r="AB129" i="3"/>
  <c r="AB123" i="3"/>
  <c r="AB117" i="3"/>
  <c r="AB111" i="3"/>
  <c r="AB105" i="3"/>
  <c r="AB99" i="3"/>
  <c r="AB93" i="3"/>
  <c r="AB87" i="3"/>
  <c r="AB81" i="3"/>
  <c r="AB75" i="3"/>
  <c r="AB69" i="3"/>
  <c r="AB63" i="3"/>
  <c r="AB57" i="3"/>
  <c r="AB51" i="3"/>
  <c r="AB45" i="3"/>
  <c r="AB39" i="3"/>
  <c r="AB377" i="3"/>
  <c r="AB314" i="3"/>
  <c r="AB249" i="3"/>
  <c r="AB219" i="3"/>
  <c r="AB212" i="3"/>
  <c r="AB207" i="3"/>
  <c r="AB200" i="3"/>
  <c r="AB195" i="3"/>
  <c r="AB188" i="3"/>
  <c r="AB183" i="3"/>
  <c r="AB174" i="3"/>
  <c r="AB165" i="3"/>
  <c r="AB333" i="3"/>
  <c r="AB307" i="3"/>
  <c r="AB271" i="3"/>
  <c r="AB251" i="3"/>
  <c r="AB246" i="3"/>
  <c r="AB241" i="3"/>
  <c r="AB227" i="3"/>
  <c r="AB210" i="3"/>
  <c r="AB198" i="3"/>
  <c r="AB186" i="3"/>
  <c r="AB178" i="3"/>
  <c r="AB175" i="3"/>
  <c r="AB495" i="3"/>
  <c r="AB276" i="3"/>
  <c r="AB218" i="3"/>
  <c r="AB213" i="3"/>
  <c r="AB206" i="3"/>
  <c r="AB201" i="3"/>
  <c r="AB194" i="3"/>
  <c r="AB189" i="3"/>
  <c r="AB182" i="3"/>
  <c r="AB179" i="3"/>
  <c r="AB294" i="3"/>
  <c r="AB245" i="3"/>
  <c r="AB172" i="3"/>
  <c r="AB163" i="3"/>
  <c r="AB157" i="3"/>
  <c r="AB151" i="3"/>
  <c r="AB145" i="3"/>
  <c r="AB139" i="3"/>
  <c r="AB220" i="3"/>
  <c r="AB192" i="3"/>
  <c r="AB184" i="3"/>
  <c r="AB149" i="3"/>
  <c r="AB134" i="3"/>
  <c r="AB96" i="3"/>
  <c r="AB92" i="3"/>
  <c r="AB88" i="3"/>
  <c r="AB71" i="3"/>
  <c r="AB54" i="3"/>
  <c r="AB37" i="3"/>
  <c r="AB27" i="3"/>
  <c r="AB9" i="3"/>
  <c r="AB329" i="3"/>
  <c r="AB216" i="3"/>
  <c r="AB323" i="3"/>
  <c r="AB263" i="3"/>
  <c r="AB233" i="3"/>
  <c r="AB170" i="3"/>
  <c r="AB168" i="3"/>
  <c r="AB166" i="3"/>
  <c r="AB164" i="3"/>
  <c r="AB127" i="3"/>
  <c r="AB112" i="3"/>
  <c r="AB107" i="3"/>
  <c r="AB102" i="3"/>
  <c r="AB84" i="3"/>
  <c r="AB67" i="3"/>
  <c r="AB50" i="3"/>
  <c r="AB46" i="3"/>
  <c r="AB32" i="3"/>
  <c r="AB26" i="3"/>
  <c r="AB20" i="3"/>
  <c r="AB14" i="3"/>
  <c r="AB8" i="3"/>
  <c r="AB33" i="3"/>
  <c r="AB361" i="3"/>
  <c r="AB267" i="3"/>
  <c r="AB223" i="3"/>
  <c r="AB162" i="3"/>
  <c r="AB160" i="3"/>
  <c r="AB143" i="3"/>
  <c r="AB132" i="3"/>
  <c r="AB122" i="3"/>
  <c r="AB80" i="3"/>
  <c r="AB76" i="3"/>
  <c r="AB59" i="3"/>
  <c r="AB42" i="3"/>
  <c r="AB21" i="3"/>
  <c r="AB410" i="3"/>
  <c r="AB297" i="3"/>
  <c r="AB176" i="3"/>
  <c r="AB158" i="3"/>
  <c r="AB115" i="3"/>
  <c r="AB89" i="3"/>
  <c r="AB72" i="3"/>
  <c r="AB55" i="3"/>
  <c r="AB38" i="3"/>
  <c r="AB15" i="3"/>
  <c r="AB208" i="3"/>
  <c r="AB379" i="3"/>
  <c r="AB279" i="3"/>
  <c r="AB180" i="3"/>
  <c r="AB167" i="3"/>
  <c r="AB146" i="3"/>
  <c r="AB128" i="3"/>
  <c r="AB86" i="3"/>
  <c r="AB82" i="3"/>
  <c r="AB65" i="3"/>
  <c r="AB48" i="3"/>
  <c r="AB35" i="3"/>
  <c r="AB29" i="3"/>
  <c r="AB23" i="3"/>
  <c r="AB17" i="3"/>
  <c r="AB11" i="3"/>
  <c r="AB5" i="3"/>
  <c r="AB326" i="3"/>
  <c r="AB289" i="3"/>
  <c r="AB257" i="3"/>
  <c r="AB204" i="3"/>
  <c r="AB196" i="3"/>
  <c r="AB171" i="3"/>
  <c r="AB169" i="3"/>
  <c r="AB161" i="3"/>
  <c r="AB144" i="3"/>
  <c r="AB142" i="3"/>
  <c r="AB121" i="3"/>
  <c r="AB106" i="3"/>
  <c r="AB95" i="3"/>
  <c r="AB78" i="3"/>
  <c r="AB61" i="3"/>
  <c r="AB44" i="3"/>
  <c r="AB40" i="3"/>
  <c r="AB336" i="3"/>
  <c r="AB253" i="3"/>
  <c r="AB131" i="3"/>
  <c r="AB58" i="3"/>
  <c r="AB53" i="3"/>
  <c r="AB41" i="3"/>
  <c r="AB36" i="3"/>
  <c r="AB12" i="3"/>
  <c r="AB301" i="3"/>
  <c r="AB103" i="3"/>
  <c r="AB90" i="3"/>
  <c r="AB83" i="3"/>
  <c r="AB52" i="3"/>
  <c r="AB344" i="3"/>
  <c r="AB261" i="3"/>
  <c r="AB156" i="3"/>
  <c r="AB140" i="3"/>
  <c r="AB137" i="3"/>
  <c r="AB101" i="3"/>
  <c r="AB34" i="3"/>
  <c r="AB19" i="3"/>
  <c r="AB10" i="3"/>
  <c r="AB155" i="3"/>
  <c r="AB85" i="3"/>
  <c r="AB47" i="3"/>
  <c r="AB125" i="3"/>
  <c r="AB77" i="3"/>
  <c r="AB70" i="3"/>
  <c r="AB30" i="3"/>
  <c r="AB150" i="3"/>
  <c r="AB118" i="3"/>
  <c r="AB104" i="3"/>
  <c r="AB98" i="3"/>
  <c r="AB79" i="3"/>
  <c r="AB74" i="3"/>
  <c r="AB60" i="3"/>
  <c r="AB16" i="3"/>
  <c r="AB109" i="3"/>
  <c r="AB43" i="3"/>
  <c r="AB136" i="3"/>
  <c r="AB100" i="3"/>
  <c r="AB64" i="3"/>
  <c r="AB18" i="3"/>
  <c r="AB152" i="3"/>
  <c r="AB120" i="3"/>
  <c r="AB97" i="3"/>
  <c r="AB28" i="3"/>
  <c r="AB13" i="3"/>
  <c r="AB369" i="3"/>
  <c r="AB133" i="3"/>
  <c r="AB130" i="3"/>
  <c r="AB124" i="3"/>
  <c r="AB25" i="3"/>
  <c r="AB62" i="3"/>
  <c r="AB348" i="3"/>
  <c r="AB258" i="3"/>
  <c r="AB126" i="3"/>
  <c r="AB114" i="3"/>
  <c r="AB31" i="3"/>
  <c r="AB22" i="3"/>
  <c r="AB7" i="3"/>
  <c r="AB24" i="3"/>
  <c r="AB154" i="3"/>
  <c r="AB116" i="3"/>
  <c r="AB68" i="3"/>
  <c r="AB49" i="3"/>
  <c r="AB503" i="3"/>
  <c r="AB138" i="3"/>
  <c r="AB113" i="3"/>
  <c r="AB56" i="3"/>
  <c r="AB387" i="3"/>
  <c r="AB264" i="3"/>
  <c r="AB177" i="3"/>
  <c r="AB173" i="3"/>
  <c r="AB148" i="3"/>
  <c r="AB108" i="3"/>
  <c r="AB94" i="3"/>
  <c r="AB73" i="3"/>
  <c r="AB66" i="3"/>
  <c r="AB110" i="3"/>
  <c r="AB4" i="3"/>
  <c r="AB278" i="3"/>
  <c r="AB234" i="3"/>
  <c r="AB119" i="3"/>
  <c r="AB91" i="3"/>
  <c r="AB6" i="3"/>
  <c r="W500" i="3"/>
  <c r="W497" i="3"/>
  <c r="W487" i="3"/>
  <c r="W474" i="3"/>
  <c r="W464" i="3"/>
  <c r="W461" i="3"/>
  <c r="W451" i="3"/>
  <c r="W438" i="3"/>
  <c r="W428" i="3"/>
  <c r="W425" i="3"/>
  <c r="W415" i="3"/>
  <c r="W404" i="3"/>
  <c r="W398" i="3"/>
  <c r="W392" i="3"/>
  <c r="W386" i="3"/>
  <c r="W380" i="3"/>
  <c r="W374" i="3"/>
  <c r="W368" i="3"/>
  <c r="W362" i="3"/>
  <c r="W356" i="3"/>
  <c r="W350" i="3"/>
  <c r="W344" i="3"/>
  <c r="W338" i="3"/>
  <c r="W332" i="3"/>
  <c r="W326" i="3"/>
  <c r="W320" i="3"/>
  <c r="W314" i="3"/>
  <c r="W308" i="3"/>
  <c r="W302" i="3"/>
  <c r="W296" i="3"/>
  <c r="W290" i="3"/>
  <c r="W499" i="3"/>
  <c r="W491" i="3"/>
  <c r="W488" i="3"/>
  <c r="W477" i="3"/>
  <c r="W466" i="3"/>
  <c r="W444" i="3"/>
  <c r="W433" i="3"/>
  <c r="W422" i="3"/>
  <c r="W411" i="3"/>
  <c r="W405" i="3"/>
  <c r="W388" i="3"/>
  <c r="W371" i="3"/>
  <c r="W354" i="3"/>
  <c r="W337" i="3"/>
  <c r="W333" i="3"/>
  <c r="W494" i="3"/>
  <c r="W483" i="3"/>
  <c r="W472" i="3"/>
  <c r="W450" i="3"/>
  <c r="W439" i="3"/>
  <c r="W417" i="3"/>
  <c r="W397" i="3"/>
  <c r="W393" i="3"/>
  <c r="W495" i="3"/>
  <c r="W484" i="3"/>
  <c r="W473" i="3"/>
  <c r="W470" i="3"/>
  <c r="W462" i="3"/>
  <c r="W429" i="3"/>
  <c r="W407" i="3"/>
  <c r="W390" i="3"/>
  <c r="W501" i="3"/>
  <c r="W478" i="3"/>
  <c r="W476" i="3"/>
  <c r="W455" i="3"/>
  <c r="W430" i="3"/>
  <c r="W413" i="3"/>
  <c r="W351" i="3"/>
  <c r="W503" i="3"/>
  <c r="W480" i="3"/>
  <c r="W459" i="3"/>
  <c r="W457" i="3"/>
  <c r="W436" i="3"/>
  <c r="W434" i="3"/>
  <c r="W391" i="3"/>
  <c r="W381" i="3"/>
  <c r="W498" i="3"/>
  <c r="W475" i="3"/>
  <c r="W431" i="3"/>
  <c r="W427" i="3"/>
  <c r="W406" i="3"/>
  <c r="W399" i="3"/>
  <c r="W369" i="3"/>
  <c r="W359" i="3"/>
  <c r="W496" i="3"/>
  <c r="W479" i="3"/>
  <c r="W456" i="3"/>
  <c r="W454" i="3"/>
  <c r="W452" i="3"/>
  <c r="W435" i="3"/>
  <c r="W412" i="3"/>
  <c r="W410" i="3"/>
  <c r="W408" i="3"/>
  <c r="W382" i="3"/>
  <c r="W379" i="3"/>
  <c r="W376" i="3"/>
  <c r="W349" i="3"/>
  <c r="W346" i="3"/>
  <c r="W485" i="3"/>
  <c r="W482" i="3"/>
  <c r="W467" i="3"/>
  <c r="W458" i="3"/>
  <c r="W449" i="3"/>
  <c r="W420" i="3"/>
  <c r="W400" i="3"/>
  <c r="W372" i="3"/>
  <c r="W366" i="3"/>
  <c r="W353" i="3"/>
  <c r="W342" i="3"/>
  <c r="W323" i="3"/>
  <c r="W312" i="3"/>
  <c r="W443" i="3"/>
  <c r="W502" i="3"/>
  <c r="W481" i="3"/>
  <c r="W394" i="3"/>
  <c r="W358" i="3"/>
  <c r="W347" i="3"/>
  <c r="W446" i="3"/>
  <c r="W442" i="3"/>
  <c r="W396" i="3"/>
  <c r="W387" i="3"/>
  <c r="W384" i="3"/>
  <c r="W345" i="3"/>
  <c r="W307" i="3"/>
  <c r="W304" i="3"/>
  <c r="W297" i="3"/>
  <c r="W421" i="3"/>
  <c r="W409" i="3"/>
  <c r="W402" i="3"/>
  <c r="W360" i="3"/>
  <c r="W329" i="3"/>
  <c r="W468" i="3"/>
  <c r="W453" i="3"/>
  <c r="W445" i="3"/>
  <c r="W389" i="3"/>
  <c r="W311" i="3"/>
  <c r="W301" i="3"/>
  <c r="W471" i="3"/>
  <c r="W424" i="3"/>
  <c r="W364" i="3"/>
  <c r="W335" i="3"/>
  <c r="W321" i="3"/>
  <c r="W318" i="3"/>
  <c r="W315" i="3"/>
  <c r="W298" i="3"/>
  <c r="W460" i="3"/>
  <c r="W416" i="3"/>
  <c r="W395" i="3"/>
  <c r="W378" i="3"/>
  <c r="W327" i="3"/>
  <c r="W324" i="3"/>
  <c r="W305" i="3"/>
  <c r="W294" i="3"/>
  <c r="W285" i="3"/>
  <c r="W493" i="3"/>
  <c r="W440" i="3"/>
  <c r="W426" i="3"/>
  <c r="W419" i="3"/>
  <c r="W375" i="3"/>
  <c r="W363" i="3"/>
  <c r="W322" i="3"/>
  <c r="W316" i="3"/>
  <c r="W299" i="3"/>
  <c r="W295" i="3"/>
  <c r="W291" i="3"/>
  <c r="W385" i="3"/>
  <c r="W370" i="3"/>
  <c r="W361" i="3"/>
  <c r="W348" i="3"/>
  <c r="W325" i="3"/>
  <c r="W319" i="3"/>
  <c r="W306" i="3"/>
  <c r="W287" i="3"/>
  <c r="W437" i="3"/>
  <c r="W432" i="3"/>
  <c r="W403" i="3"/>
  <c r="W343" i="3"/>
  <c r="W339" i="3"/>
  <c r="W288" i="3"/>
  <c r="W271" i="3"/>
  <c r="W267" i="3"/>
  <c r="W276" i="3"/>
  <c r="W258" i="3"/>
  <c r="W252" i="3"/>
  <c r="W246" i="3"/>
  <c r="W240" i="3"/>
  <c r="W234" i="3"/>
  <c r="W228" i="3"/>
  <c r="W486" i="3"/>
  <c r="W423" i="3"/>
  <c r="W373" i="3"/>
  <c r="W355" i="3"/>
  <c r="W328" i="3"/>
  <c r="W272" i="3"/>
  <c r="W268" i="3"/>
  <c r="W377" i="3"/>
  <c r="W269" i="3"/>
  <c r="W260" i="3"/>
  <c r="W254" i="3"/>
  <c r="W248" i="3"/>
  <c r="W242" i="3"/>
  <c r="W469" i="3"/>
  <c r="W330" i="3"/>
  <c r="W289" i="3"/>
  <c r="W282" i="3"/>
  <c r="W265" i="3"/>
  <c r="W465" i="3"/>
  <c r="W447" i="3"/>
  <c r="W309" i="3"/>
  <c r="W278" i="3"/>
  <c r="W270" i="3"/>
  <c r="W236" i="3"/>
  <c r="W223" i="3"/>
  <c r="W218" i="3"/>
  <c r="W212" i="3"/>
  <c r="W206" i="3"/>
  <c r="W200" i="3"/>
  <c r="W194" i="3"/>
  <c r="W188" i="3"/>
  <c r="W182" i="3"/>
  <c r="W492" i="3"/>
  <c r="W463" i="3"/>
  <c r="W418" i="3"/>
  <c r="W367" i="3"/>
  <c r="W341" i="3"/>
  <c r="W336" i="3"/>
  <c r="W331" i="3"/>
  <c r="W313" i="3"/>
  <c r="W261" i="3"/>
  <c r="W249" i="3"/>
  <c r="W219" i="3"/>
  <c r="W213" i="3"/>
  <c r="W207" i="3"/>
  <c r="W201" i="3"/>
  <c r="W195" i="3"/>
  <c r="W189" i="3"/>
  <c r="W183" i="3"/>
  <c r="W177" i="3"/>
  <c r="W171" i="3"/>
  <c r="W165" i="3"/>
  <c r="W284" i="3"/>
  <c r="W263" i="3"/>
  <c r="W231" i="3"/>
  <c r="W224" i="3"/>
  <c r="W489" i="3"/>
  <c r="W441" i="3"/>
  <c r="W365" i="3"/>
  <c r="W286" i="3"/>
  <c r="W279" i="3"/>
  <c r="W277" i="3"/>
  <c r="W275" i="3"/>
  <c r="W273" i="3"/>
  <c r="W232" i="3"/>
  <c r="W225" i="3"/>
  <c r="W334" i="3"/>
  <c r="W281" i="3"/>
  <c r="W257" i="3"/>
  <c r="W250" i="3"/>
  <c r="W245" i="3"/>
  <c r="W235" i="3"/>
  <c r="W229" i="3"/>
  <c r="W221" i="3"/>
  <c r="W490" i="3"/>
  <c r="W293" i="3"/>
  <c r="W266" i="3"/>
  <c r="W262" i="3"/>
  <c r="W237" i="3"/>
  <c r="W230" i="3"/>
  <c r="W168" i="3"/>
  <c r="W414" i="3"/>
  <c r="W401" i="3"/>
  <c r="W303" i="3"/>
  <c r="W214" i="3"/>
  <c r="W209" i="3"/>
  <c r="W202" i="3"/>
  <c r="W197" i="3"/>
  <c r="W190" i="3"/>
  <c r="W185" i="3"/>
  <c r="W180" i="3"/>
  <c r="W173" i="3"/>
  <c r="W164" i="3"/>
  <c r="W158" i="3"/>
  <c r="W152" i="3"/>
  <c r="W146" i="3"/>
  <c r="W140" i="3"/>
  <c r="W134" i="3"/>
  <c r="W128" i="3"/>
  <c r="W122" i="3"/>
  <c r="W116" i="3"/>
  <c r="W110" i="3"/>
  <c r="W104" i="3"/>
  <c r="W98" i="3"/>
  <c r="W357" i="3"/>
  <c r="W292" i="3"/>
  <c r="W159" i="3"/>
  <c r="W153" i="3"/>
  <c r="W147" i="3"/>
  <c r="W141" i="3"/>
  <c r="W135" i="3"/>
  <c r="W129" i="3"/>
  <c r="W123" i="3"/>
  <c r="W117" i="3"/>
  <c r="W111" i="3"/>
  <c r="W105" i="3"/>
  <c r="W300" i="3"/>
  <c r="W253" i="3"/>
  <c r="W220" i="3"/>
  <c r="W215" i="3"/>
  <c r="W208" i="3"/>
  <c r="W203" i="3"/>
  <c r="W196" i="3"/>
  <c r="W191" i="3"/>
  <c r="W184" i="3"/>
  <c r="W161" i="3"/>
  <c r="W155" i="3"/>
  <c r="W149" i="3"/>
  <c r="W143" i="3"/>
  <c r="W137" i="3"/>
  <c r="W131" i="3"/>
  <c r="W125" i="3"/>
  <c r="W119" i="3"/>
  <c r="W113" i="3"/>
  <c r="W107" i="3"/>
  <c r="W101" i="3"/>
  <c r="W255" i="3"/>
  <c r="W352" i="3"/>
  <c r="W217" i="3"/>
  <c r="W198" i="3"/>
  <c r="W136" i="3"/>
  <c r="W91" i="3"/>
  <c r="W87" i="3"/>
  <c r="W70" i="3"/>
  <c r="W53" i="3"/>
  <c r="W36" i="3"/>
  <c r="W30" i="3"/>
  <c r="W24" i="3"/>
  <c r="W18" i="3"/>
  <c r="W12" i="3"/>
  <c r="W6" i="3"/>
  <c r="W25" i="3"/>
  <c r="W13" i="3"/>
  <c r="W174" i="3"/>
  <c r="W227" i="3"/>
  <c r="W179" i="3"/>
  <c r="W151" i="3"/>
  <c r="W124" i="3"/>
  <c r="W114" i="3"/>
  <c r="W109" i="3"/>
  <c r="W83" i="3"/>
  <c r="W66" i="3"/>
  <c r="W62" i="3"/>
  <c r="W49" i="3"/>
  <c r="W45" i="3"/>
  <c r="W31" i="3"/>
  <c r="W19" i="3"/>
  <c r="W7" i="3"/>
  <c r="W251" i="3"/>
  <c r="W226" i="3"/>
  <c r="W259" i="3"/>
  <c r="W244" i="3"/>
  <c r="W233" i="3"/>
  <c r="W192" i="3"/>
  <c r="W181" i="3"/>
  <c r="W99" i="3"/>
  <c r="W96" i="3"/>
  <c r="W92" i="3"/>
  <c r="W79" i="3"/>
  <c r="W75" i="3"/>
  <c r="W58" i="3"/>
  <c r="W41" i="3"/>
  <c r="W247" i="3"/>
  <c r="W205" i="3"/>
  <c r="W383" i="3"/>
  <c r="W340" i="3"/>
  <c r="W211" i="3"/>
  <c r="W170" i="3"/>
  <c r="W166" i="3"/>
  <c r="W162" i="3"/>
  <c r="W145" i="3"/>
  <c r="W112" i="3"/>
  <c r="W102" i="3"/>
  <c r="W88" i="3"/>
  <c r="W71" i="3"/>
  <c r="W54" i="3"/>
  <c r="W50" i="3"/>
  <c r="W37" i="3"/>
  <c r="W243" i="3"/>
  <c r="W186" i="3"/>
  <c r="W176" i="3"/>
  <c r="W172" i="3"/>
  <c r="W199" i="3"/>
  <c r="W150" i="3"/>
  <c r="W100" i="3"/>
  <c r="W97" i="3"/>
  <c r="W85" i="3"/>
  <c r="W81" i="3"/>
  <c r="W64" i="3"/>
  <c r="W47" i="3"/>
  <c r="W28" i="3"/>
  <c r="W22" i="3"/>
  <c r="W10" i="3"/>
  <c r="W274" i="3"/>
  <c r="W210" i="3"/>
  <c r="W193" i="3"/>
  <c r="W167" i="3"/>
  <c r="W148" i="3"/>
  <c r="W118" i="3"/>
  <c r="W108" i="3"/>
  <c r="W103" i="3"/>
  <c r="W94" i="3"/>
  <c r="W77" i="3"/>
  <c r="W60" i="3"/>
  <c r="W56" i="3"/>
  <c r="W43" i="3"/>
  <c r="W39" i="3"/>
  <c r="W34" i="3"/>
  <c r="W16" i="3"/>
  <c r="W4" i="3"/>
  <c r="W317" i="3"/>
  <c r="W238" i="3"/>
  <c r="W448" i="3"/>
  <c r="W256" i="3"/>
  <c r="W241" i="3"/>
  <c r="W163" i="3"/>
  <c r="W89" i="3"/>
  <c r="W84" i="3"/>
  <c r="W51" i="3"/>
  <c r="W46" i="3"/>
  <c r="W17" i="3"/>
  <c r="W15" i="3"/>
  <c r="W32" i="3"/>
  <c r="W133" i="3"/>
  <c r="W95" i="3"/>
  <c r="W55" i="3"/>
  <c r="W157" i="3"/>
  <c r="W8" i="3"/>
  <c r="W142" i="3"/>
  <c r="W57" i="3"/>
  <c r="W52" i="3"/>
  <c r="W38" i="3"/>
  <c r="W29" i="3"/>
  <c r="W82" i="3"/>
  <c r="W63" i="3"/>
  <c r="W156" i="3"/>
  <c r="W86" i="3"/>
  <c r="W65" i="3"/>
  <c r="W44" i="3"/>
  <c r="W239" i="3"/>
  <c r="W175" i="3"/>
  <c r="W115" i="3"/>
  <c r="W93" i="3"/>
  <c r="W72" i="3"/>
  <c r="W67" i="3"/>
  <c r="W48" i="3"/>
  <c r="W23" i="3"/>
  <c r="W21" i="3"/>
  <c r="W106" i="3"/>
  <c r="W69" i="3"/>
  <c r="W139" i="3"/>
  <c r="W130" i="3"/>
  <c r="W76" i="3"/>
  <c r="W27" i="3"/>
  <c r="W5" i="3"/>
  <c r="W138" i="3"/>
  <c r="W61" i="3"/>
  <c r="W283" i="3"/>
  <c r="W178" i="3"/>
  <c r="W127" i="3"/>
  <c r="W121" i="3"/>
  <c r="W74" i="3"/>
  <c r="W14" i="3"/>
  <c r="W90" i="3"/>
  <c r="W310" i="3"/>
  <c r="W216" i="3"/>
  <c r="W20" i="3"/>
  <c r="W264" i="3"/>
  <c r="W144" i="3"/>
  <c r="W126" i="3"/>
  <c r="W73" i="3"/>
  <c r="W42" i="3"/>
  <c r="W33" i="3"/>
  <c r="W11" i="3"/>
  <c r="W160" i="3"/>
  <c r="W26" i="3"/>
  <c r="W68" i="3"/>
  <c r="W280" i="3"/>
  <c r="W222" i="3"/>
  <c r="W204" i="3"/>
  <c r="W187" i="3"/>
  <c r="W169" i="3"/>
  <c r="W132" i="3"/>
  <c r="W120" i="3"/>
  <c r="W80" i="3"/>
  <c r="W78" i="3"/>
  <c r="W59" i="3"/>
  <c r="W40" i="3"/>
  <c r="W35" i="3"/>
  <c r="W9" i="3"/>
  <c r="W154" i="3"/>
  <c r="S173" i="3"/>
  <c r="S5" i="3"/>
  <c r="S17" i="3"/>
  <c r="S101" i="3"/>
  <c r="S53" i="3"/>
  <c r="S63" i="3"/>
  <c r="S186" i="3"/>
  <c r="S419" i="3"/>
  <c r="S272" i="3"/>
  <c r="S108" i="3"/>
  <c r="S187" i="3"/>
  <c r="S237" i="3"/>
  <c r="S194" i="3"/>
  <c r="S278" i="3"/>
  <c r="S253" i="3"/>
  <c r="S321" i="3"/>
  <c r="S313" i="3"/>
  <c r="S296" i="3"/>
  <c r="S391" i="3"/>
  <c r="S301" i="3"/>
  <c r="S381" i="3"/>
  <c r="S300" i="3"/>
  <c r="S356" i="3"/>
  <c r="S496" i="3"/>
  <c r="S452" i="3"/>
  <c r="S348" i="3"/>
  <c r="S407" i="3"/>
  <c r="S472" i="3"/>
  <c r="S444" i="3"/>
  <c r="S438" i="3"/>
  <c r="S445" i="3"/>
  <c r="S423" i="3"/>
  <c r="S495" i="3"/>
  <c r="S76" i="3"/>
  <c r="M508" i="3"/>
  <c r="M509" i="3"/>
  <c r="O509" i="3"/>
  <c r="AE475" i="3" s="1"/>
  <c r="S161" i="3"/>
  <c r="S315" i="3"/>
  <c r="S11" i="3"/>
  <c r="S95" i="3"/>
  <c r="S49" i="3"/>
  <c r="S46" i="3"/>
  <c r="S198" i="3"/>
  <c r="S168" i="3"/>
  <c r="S42" i="3"/>
  <c r="S114" i="3"/>
  <c r="S199" i="3"/>
  <c r="S240" i="3"/>
  <c r="S200" i="3"/>
  <c r="S280" i="3"/>
  <c r="S259" i="3"/>
  <c r="S382" i="3"/>
  <c r="S322" i="3"/>
  <c r="S352" i="3"/>
  <c r="S397" i="3"/>
  <c r="S371" i="3"/>
  <c r="S323" i="3"/>
  <c r="S310" i="3"/>
  <c r="S379" i="3"/>
  <c r="S414" i="3"/>
  <c r="S476" i="3"/>
  <c r="S355" i="3"/>
  <c r="S430" i="3"/>
  <c r="S389" i="3"/>
  <c r="S455" i="3"/>
  <c r="S449" i="3"/>
  <c r="S451" i="3"/>
  <c r="S429" i="3"/>
  <c r="S501" i="3"/>
  <c r="S59" i="3"/>
  <c r="S159" i="3"/>
  <c r="S282" i="3"/>
  <c r="S24" i="3"/>
  <c r="S91" i="3"/>
  <c r="S36" i="3"/>
  <c r="S32" i="3"/>
  <c r="S210" i="3"/>
  <c r="S177" i="3"/>
  <c r="S48" i="3"/>
  <c r="S120" i="3"/>
  <c r="S211" i="3"/>
  <c r="S252" i="3"/>
  <c r="S206" i="3"/>
  <c r="S287" i="3"/>
  <c r="S264" i="3"/>
  <c r="S388" i="3"/>
  <c r="S342" i="3"/>
  <c r="S410" i="3"/>
  <c r="S440" i="3"/>
  <c r="S398" i="3"/>
  <c r="S326" i="3"/>
  <c r="S317" i="3"/>
  <c r="S399" i="3"/>
  <c r="S458" i="3"/>
  <c r="S491" i="3"/>
  <c r="S375" i="3"/>
  <c r="S474" i="3"/>
  <c r="S406" i="3"/>
  <c r="S466" i="3"/>
  <c r="S460" i="3"/>
  <c r="S457" i="3"/>
  <c r="S435" i="3"/>
  <c r="S261" i="3"/>
  <c r="S55" i="3"/>
  <c r="T503" i="3"/>
  <c r="T493" i="3"/>
  <c r="T490" i="3"/>
  <c r="T480" i="3"/>
  <c r="T467" i="3"/>
  <c r="T457" i="3"/>
  <c r="T454" i="3"/>
  <c r="T444" i="3"/>
  <c r="T431" i="3"/>
  <c r="T421" i="3"/>
  <c r="T418" i="3"/>
  <c r="T408" i="3"/>
  <c r="T403" i="3"/>
  <c r="T397" i="3"/>
  <c r="T391" i="3"/>
  <c r="T385" i="3"/>
  <c r="T379" i="3"/>
  <c r="T373" i="3"/>
  <c r="T367" i="3"/>
  <c r="T361" i="3"/>
  <c r="T355" i="3"/>
  <c r="T349" i="3"/>
  <c r="T343" i="3"/>
  <c r="T337" i="3"/>
  <c r="T331" i="3"/>
  <c r="T325" i="3"/>
  <c r="T319" i="3"/>
  <c r="T313" i="3"/>
  <c r="T307" i="3"/>
  <c r="T301" i="3"/>
  <c r="T295" i="3"/>
  <c r="T289" i="3"/>
  <c r="T496" i="3"/>
  <c r="T485" i="3"/>
  <c r="T474" i="3"/>
  <c r="T452" i="3"/>
  <c r="T441" i="3"/>
  <c r="T430" i="3"/>
  <c r="T427" i="3"/>
  <c r="T419" i="3"/>
  <c r="T400" i="3"/>
  <c r="T383" i="3"/>
  <c r="T366" i="3"/>
  <c r="T362" i="3"/>
  <c r="T345" i="3"/>
  <c r="T328" i="3"/>
  <c r="T502" i="3"/>
  <c r="T499" i="3"/>
  <c r="T491" i="3"/>
  <c r="T458" i="3"/>
  <c r="T436" i="3"/>
  <c r="T433" i="3"/>
  <c r="T425" i="3"/>
  <c r="T411" i="3"/>
  <c r="T405" i="3"/>
  <c r="T388" i="3"/>
  <c r="T489" i="3"/>
  <c r="T456" i="3"/>
  <c r="T448" i="3"/>
  <c r="T445" i="3"/>
  <c r="T434" i="3"/>
  <c r="T423" i="3"/>
  <c r="T402" i="3"/>
  <c r="T398" i="3"/>
  <c r="T497" i="3"/>
  <c r="T495" i="3"/>
  <c r="T451" i="3"/>
  <c r="T449" i="3"/>
  <c r="T407" i="3"/>
  <c r="T393" i="3"/>
  <c r="T377" i="3"/>
  <c r="T357" i="3"/>
  <c r="T347" i="3"/>
  <c r="T478" i="3"/>
  <c r="T476" i="3"/>
  <c r="T455" i="3"/>
  <c r="T453" i="3"/>
  <c r="T432" i="3"/>
  <c r="T409" i="3"/>
  <c r="T386" i="3"/>
  <c r="T374" i="3"/>
  <c r="T494" i="3"/>
  <c r="T492" i="3"/>
  <c r="T469" i="3"/>
  <c r="T446" i="3"/>
  <c r="T401" i="3"/>
  <c r="T394" i="3"/>
  <c r="T365" i="3"/>
  <c r="T473" i="3"/>
  <c r="T471" i="3"/>
  <c r="T450" i="3"/>
  <c r="T429" i="3"/>
  <c r="T387" i="3"/>
  <c r="T372" i="3"/>
  <c r="T352" i="3"/>
  <c r="T342" i="3"/>
  <c r="T479" i="3"/>
  <c r="T470" i="3"/>
  <c r="T438" i="3"/>
  <c r="T414" i="3"/>
  <c r="T395" i="3"/>
  <c r="T392" i="3"/>
  <c r="T368" i="3"/>
  <c r="T344" i="3"/>
  <c r="T326" i="3"/>
  <c r="T303" i="3"/>
  <c r="T488" i="3"/>
  <c r="T482" i="3"/>
  <c r="T461" i="3"/>
  <c r="T417" i="3"/>
  <c r="T475" i="3"/>
  <c r="T472" i="3"/>
  <c r="T443" i="3"/>
  <c r="T440" i="3"/>
  <c r="T437" i="3"/>
  <c r="T410" i="3"/>
  <c r="T389" i="3"/>
  <c r="T382" i="3"/>
  <c r="T378" i="3"/>
  <c r="T439" i="3"/>
  <c r="T390" i="3"/>
  <c r="T358" i="3"/>
  <c r="T334" i="3"/>
  <c r="T320" i="3"/>
  <c r="T317" i="3"/>
  <c r="T310" i="3"/>
  <c r="T300" i="3"/>
  <c r="T465" i="3"/>
  <c r="T442" i="3"/>
  <c r="T435" i="3"/>
  <c r="T413" i="3"/>
  <c r="T396" i="3"/>
  <c r="T384" i="3"/>
  <c r="T369" i="3"/>
  <c r="T339" i="3"/>
  <c r="T323" i="3"/>
  <c r="T381" i="3"/>
  <c r="T376" i="3"/>
  <c r="T360" i="3"/>
  <c r="T314" i="3"/>
  <c r="T304" i="3"/>
  <c r="T297" i="3"/>
  <c r="T498" i="3"/>
  <c r="T464" i="3"/>
  <c r="T371" i="3"/>
  <c r="T329" i="3"/>
  <c r="T293" i="3"/>
  <c r="T487" i="3"/>
  <c r="T483" i="3"/>
  <c r="T468" i="3"/>
  <c r="T424" i="3"/>
  <c r="T412" i="3"/>
  <c r="T364" i="3"/>
  <c r="T351" i="3"/>
  <c r="T332" i="3"/>
  <c r="T311" i="3"/>
  <c r="T308" i="3"/>
  <c r="T284" i="3"/>
  <c r="T463" i="3"/>
  <c r="T380" i="3"/>
  <c r="T359" i="3"/>
  <c r="T346" i="3"/>
  <c r="T338" i="3"/>
  <c r="T333" i="3"/>
  <c r="T330" i="3"/>
  <c r="T312" i="3"/>
  <c r="T302" i="3"/>
  <c r="T486" i="3"/>
  <c r="T481" i="3"/>
  <c r="T477" i="3"/>
  <c r="T459" i="3"/>
  <c r="T426" i="3"/>
  <c r="T415" i="3"/>
  <c r="T375" i="3"/>
  <c r="T316" i="3"/>
  <c r="T309" i="3"/>
  <c r="T299" i="3"/>
  <c r="T286" i="3"/>
  <c r="T298" i="3"/>
  <c r="T294" i="3"/>
  <c r="T292" i="3"/>
  <c r="T290" i="3"/>
  <c r="T279" i="3"/>
  <c r="T262" i="3"/>
  <c r="T501" i="3"/>
  <c r="T322" i="3"/>
  <c r="T288" i="3"/>
  <c r="T271" i="3"/>
  <c r="T267" i="3"/>
  <c r="T257" i="3"/>
  <c r="T251" i="3"/>
  <c r="T245" i="3"/>
  <c r="T239" i="3"/>
  <c r="T233" i="3"/>
  <c r="T227" i="3"/>
  <c r="T280" i="3"/>
  <c r="T263" i="3"/>
  <c r="T484" i="3"/>
  <c r="T462" i="3"/>
  <c r="T428" i="3"/>
  <c r="T422" i="3"/>
  <c r="T406" i="3"/>
  <c r="T363" i="3"/>
  <c r="T341" i="3"/>
  <c r="T306" i="3"/>
  <c r="T281" i="3"/>
  <c r="T264" i="3"/>
  <c r="T259" i="3"/>
  <c r="T253" i="3"/>
  <c r="T247" i="3"/>
  <c r="T241" i="3"/>
  <c r="T354" i="3"/>
  <c r="T324" i="3"/>
  <c r="T287" i="3"/>
  <c r="T277" i="3"/>
  <c r="T273" i="3"/>
  <c r="T399" i="3"/>
  <c r="T318" i="3"/>
  <c r="T276" i="3"/>
  <c r="T272" i="3"/>
  <c r="T268" i="3"/>
  <c r="T266" i="3"/>
  <c r="T258" i="3"/>
  <c r="T246" i="3"/>
  <c r="T217" i="3"/>
  <c r="T211" i="3"/>
  <c r="T205" i="3"/>
  <c r="T199" i="3"/>
  <c r="T193" i="3"/>
  <c r="T187" i="3"/>
  <c r="T181" i="3"/>
  <c r="T353" i="3"/>
  <c r="T327" i="3"/>
  <c r="T296" i="3"/>
  <c r="T270" i="3"/>
  <c r="T223" i="3"/>
  <c r="T218" i="3"/>
  <c r="T212" i="3"/>
  <c r="T206" i="3"/>
  <c r="T200" i="3"/>
  <c r="T194" i="3"/>
  <c r="T188" i="3"/>
  <c r="T182" i="3"/>
  <c r="T176" i="3"/>
  <c r="T170" i="3"/>
  <c r="T500" i="3"/>
  <c r="T348" i="3"/>
  <c r="T336" i="3"/>
  <c r="T282" i="3"/>
  <c r="T256" i="3"/>
  <c r="T244" i="3"/>
  <c r="T460" i="3"/>
  <c r="T404" i="3"/>
  <c r="T269" i="3"/>
  <c r="T252" i="3"/>
  <c r="T240" i="3"/>
  <c r="T237" i="3"/>
  <c r="T315" i="3"/>
  <c r="T275" i="3"/>
  <c r="T335" i="3"/>
  <c r="T321" i="3"/>
  <c r="T285" i="3"/>
  <c r="T278" i="3"/>
  <c r="T226" i="3"/>
  <c r="T172" i="3"/>
  <c r="T447" i="3"/>
  <c r="T232" i="3"/>
  <c r="T230" i="3"/>
  <c r="T216" i="3"/>
  <c r="T204" i="3"/>
  <c r="T192" i="3"/>
  <c r="T163" i="3"/>
  <c r="T157" i="3"/>
  <c r="T151" i="3"/>
  <c r="T145" i="3"/>
  <c r="T139" i="3"/>
  <c r="T133" i="3"/>
  <c r="T127" i="3"/>
  <c r="T121" i="3"/>
  <c r="T115" i="3"/>
  <c r="T109" i="3"/>
  <c r="T103" i="3"/>
  <c r="T97" i="3"/>
  <c r="T265" i="3"/>
  <c r="T234" i="3"/>
  <c r="T221" i="3"/>
  <c r="T219" i="3"/>
  <c r="T214" i="3"/>
  <c r="T207" i="3"/>
  <c r="T202" i="3"/>
  <c r="T195" i="3"/>
  <c r="T190" i="3"/>
  <c r="T183" i="3"/>
  <c r="T180" i="3"/>
  <c r="T173" i="3"/>
  <c r="T164" i="3"/>
  <c r="T158" i="3"/>
  <c r="T152" i="3"/>
  <c r="T146" i="3"/>
  <c r="T140" i="3"/>
  <c r="T134" i="3"/>
  <c r="T128" i="3"/>
  <c r="T122" i="3"/>
  <c r="T116" i="3"/>
  <c r="T110" i="3"/>
  <c r="T104" i="3"/>
  <c r="T466" i="3"/>
  <c r="T283" i="3"/>
  <c r="T248" i="3"/>
  <c r="T243" i="3"/>
  <c r="T231" i="3"/>
  <c r="T210" i="3"/>
  <c r="T198" i="3"/>
  <c r="T186" i="3"/>
  <c r="T178" i="3"/>
  <c r="T160" i="3"/>
  <c r="T154" i="3"/>
  <c r="T148" i="3"/>
  <c r="T142" i="3"/>
  <c r="T136" i="3"/>
  <c r="T130" i="3"/>
  <c r="T124" i="3"/>
  <c r="T118" i="3"/>
  <c r="T112" i="3"/>
  <c r="T106" i="3"/>
  <c r="T100" i="3"/>
  <c r="T305" i="3"/>
  <c r="T238" i="3"/>
  <c r="T215" i="3"/>
  <c r="T203" i="3"/>
  <c r="T191" i="3"/>
  <c r="T175" i="3"/>
  <c r="T166" i="3"/>
  <c r="T224" i="3"/>
  <c r="T177" i="3"/>
  <c r="T98" i="3"/>
  <c r="T82" i="3"/>
  <c r="T65" i="3"/>
  <c r="T61" i="3"/>
  <c r="T48" i="3"/>
  <c r="T44" i="3"/>
  <c r="T35" i="3"/>
  <c r="T29" i="3"/>
  <c r="T23" i="3"/>
  <c r="T17" i="3"/>
  <c r="T11" i="3"/>
  <c r="T5" i="3"/>
  <c r="T18" i="3"/>
  <c r="T220" i="3"/>
  <c r="T209" i="3"/>
  <c r="T184" i="3"/>
  <c r="T155" i="3"/>
  <c r="T153" i="3"/>
  <c r="T138" i="3"/>
  <c r="T131" i="3"/>
  <c r="T126" i="3"/>
  <c r="T101" i="3"/>
  <c r="T95" i="3"/>
  <c r="T91" i="3"/>
  <c r="T78" i="3"/>
  <c r="T74" i="3"/>
  <c r="T57" i="3"/>
  <c r="T40" i="3"/>
  <c r="T53" i="3"/>
  <c r="T24" i="3"/>
  <c r="T12" i="3"/>
  <c r="T6" i="3"/>
  <c r="T340" i="3"/>
  <c r="T236" i="3"/>
  <c r="T168" i="3"/>
  <c r="T179" i="3"/>
  <c r="T129" i="3"/>
  <c r="T87" i="3"/>
  <c r="T70" i="3"/>
  <c r="T49" i="3"/>
  <c r="T36" i="3"/>
  <c r="T30" i="3"/>
  <c r="T370" i="3"/>
  <c r="T350" i="3"/>
  <c r="T255" i="3"/>
  <c r="T189" i="3"/>
  <c r="T149" i="3"/>
  <c r="T147" i="3"/>
  <c r="T119" i="3"/>
  <c r="T114" i="3"/>
  <c r="T83" i="3"/>
  <c r="T79" i="3"/>
  <c r="T66" i="3"/>
  <c r="T62" i="3"/>
  <c r="T45" i="3"/>
  <c r="T420" i="3"/>
  <c r="T356" i="3"/>
  <c r="T261" i="3"/>
  <c r="T250" i="3"/>
  <c r="T222" i="3"/>
  <c r="T213" i="3"/>
  <c r="T156" i="3"/>
  <c r="T137" i="3"/>
  <c r="T135" i="3"/>
  <c r="T93" i="3"/>
  <c r="T76" i="3"/>
  <c r="T59" i="3"/>
  <c r="T55" i="3"/>
  <c r="T42" i="3"/>
  <c r="T38" i="3"/>
  <c r="T33" i="3"/>
  <c r="T15" i="3"/>
  <c r="T185" i="3"/>
  <c r="T242" i="3"/>
  <c r="T235" i="3"/>
  <c r="T225" i="3"/>
  <c r="T125" i="3"/>
  <c r="T120" i="3"/>
  <c r="T89" i="3"/>
  <c r="T85" i="3"/>
  <c r="T72" i="3"/>
  <c r="T68" i="3"/>
  <c r="T51" i="3"/>
  <c r="T27" i="3"/>
  <c r="T21" i="3"/>
  <c r="T9" i="3"/>
  <c r="T228" i="3"/>
  <c r="T196" i="3"/>
  <c r="T208" i="3"/>
  <c r="T197" i="3"/>
  <c r="T113" i="3"/>
  <c r="T96" i="3"/>
  <c r="T56" i="3"/>
  <c r="T26" i="3"/>
  <c r="T63" i="3"/>
  <c r="T28" i="3"/>
  <c r="T19" i="3"/>
  <c r="T274" i="3"/>
  <c r="T88" i="3"/>
  <c r="T416" i="3"/>
  <c r="T107" i="3"/>
  <c r="T58" i="3"/>
  <c r="T4" i="3"/>
  <c r="T43" i="3"/>
  <c r="T25" i="3"/>
  <c r="T117" i="3"/>
  <c r="T249" i="3"/>
  <c r="T102" i="3"/>
  <c r="T94" i="3"/>
  <c r="T37" i="3"/>
  <c r="T143" i="3"/>
  <c r="T84" i="3"/>
  <c r="T77" i="3"/>
  <c r="T46" i="3"/>
  <c r="T39" i="3"/>
  <c r="T10" i="3"/>
  <c r="T60" i="3"/>
  <c r="T144" i="3"/>
  <c r="T254" i="3"/>
  <c r="T201" i="3"/>
  <c r="T171" i="3"/>
  <c r="T167" i="3"/>
  <c r="T159" i="3"/>
  <c r="T150" i="3"/>
  <c r="T41" i="3"/>
  <c r="T32" i="3"/>
  <c r="T8" i="3"/>
  <c r="T291" i="3"/>
  <c r="T81" i="3"/>
  <c r="T50" i="3"/>
  <c r="T174" i="3"/>
  <c r="T80" i="3"/>
  <c r="T22" i="3"/>
  <c r="T260" i="3"/>
  <c r="T162" i="3"/>
  <c r="T86" i="3"/>
  <c r="T67" i="3"/>
  <c r="T34" i="3"/>
  <c r="T14" i="3"/>
  <c r="T54" i="3"/>
  <c r="T165" i="3"/>
  <c r="T69" i="3"/>
  <c r="T16" i="3"/>
  <c r="T169" i="3"/>
  <c r="T47" i="3"/>
  <c r="T20" i="3"/>
  <c r="T141" i="3"/>
  <c r="T132" i="3"/>
  <c r="T108" i="3"/>
  <c r="T105" i="3"/>
  <c r="T73" i="3"/>
  <c r="T229" i="3"/>
  <c r="T161" i="3"/>
  <c r="T123" i="3"/>
  <c r="T111" i="3"/>
  <c r="T92" i="3"/>
  <c r="T90" i="3"/>
  <c r="T71" i="3"/>
  <c r="T64" i="3"/>
  <c r="T52" i="3"/>
  <c r="T31" i="3"/>
  <c r="T7" i="3"/>
  <c r="T99" i="3"/>
  <c r="T75" i="3"/>
  <c r="T13" i="3"/>
  <c r="S54" i="3"/>
  <c r="S126" i="3"/>
  <c r="S242" i="3"/>
  <c r="S269" i="3"/>
  <c r="S212" i="3"/>
  <c r="S361" i="3"/>
  <c r="S281" i="3"/>
  <c r="S221" i="3"/>
  <c r="S443" i="3"/>
  <c r="S473" i="3"/>
  <c r="S285" i="3"/>
  <c r="S498" i="3"/>
  <c r="S337" i="3"/>
  <c r="S320" i="3"/>
  <c r="S418" i="3"/>
  <c r="S479" i="3"/>
  <c r="S503" i="3"/>
  <c r="S378" i="3"/>
  <c r="S497" i="3"/>
  <c r="S412" i="3"/>
  <c r="S488" i="3"/>
  <c r="S482" i="3"/>
  <c r="S463" i="3"/>
  <c r="S441" i="3"/>
  <c r="S250" i="3"/>
  <c r="Y503" i="3"/>
  <c r="Y497" i="3"/>
  <c r="Y491" i="3"/>
  <c r="Y485" i="3"/>
  <c r="Y479" i="3"/>
  <c r="Y473" i="3"/>
  <c r="Y467" i="3"/>
  <c r="Y461" i="3"/>
  <c r="Y455" i="3"/>
  <c r="Y449" i="3"/>
  <c r="Y443" i="3"/>
  <c r="Y437" i="3"/>
  <c r="Y431" i="3"/>
  <c r="Y425" i="3"/>
  <c r="Y419" i="3"/>
  <c r="Y413" i="3"/>
  <c r="Y407" i="3"/>
  <c r="Y501" i="3"/>
  <c r="Y495" i="3"/>
  <c r="Y489" i="3"/>
  <c r="Y483" i="3"/>
  <c r="Y477" i="3"/>
  <c r="Y471" i="3"/>
  <c r="Y465" i="3"/>
  <c r="Y459" i="3"/>
  <c r="Y453" i="3"/>
  <c r="Y447" i="3"/>
  <c r="Y441" i="3"/>
  <c r="Y435" i="3"/>
  <c r="Y429" i="3"/>
  <c r="Y423" i="3"/>
  <c r="Y417" i="3"/>
  <c r="Y411" i="3"/>
  <c r="Y484" i="3"/>
  <c r="Y448" i="3"/>
  <c r="Y412" i="3"/>
  <c r="Y502" i="3"/>
  <c r="Y480" i="3"/>
  <c r="Y469" i="3"/>
  <c r="Y458" i="3"/>
  <c r="Y436" i="3"/>
  <c r="Y414" i="3"/>
  <c r="Y401" i="3"/>
  <c r="Y384" i="3"/>
  <c r="Y367" i="3"/>
  <c r="Y363" i="3"/>
  <c r="Y350" i="3"/>
  <c r="Y346" i="3"/>
  <c r="Y329" i="3"/>
  <c r="Y486" i="3"/>
  <c r="Y475" i="3"/>
  <c r="Y442" i="3"/>
  <c r="Y428" i="3"/>
  <c r="Y420" i="3"/>
  <c r="Y409" i="3"/>
  <c r="Y406" i="3"/>
  <c r="Y389" i="3"/>
  <c r="Y498" i="3"/>
  <c r="Y451" i="3"/>
  <c r="Y440" i="3"/>
  <c r="Y432" i="3"/>
  <c r="Y418" i="3"/>
  <c r="Y403" i="3"/>
  <c r="Y399" i="3"/>
  <c r="Y499" i="3"/>
  <c r="Y457" i="3"/>
  <c r="Y434" i="3"/>
  <c r="Y405" i="3"/>
  <c r="Y398" i="3"/>
  <c r="Y391" i="3"/>
  <c r="Y381" i="3"/>
  <c r="Y371" i="3"/>
  <c r="Y361" i="3"/>
  <c r="Y341" i="3"/>
  <c r="Y482" i="3"/>
  <c r="Y438" i="3"/>
  <c r="Y415" i="3"/>
  <c r="Y378" i="3"/>
  <c r="Y368" i="3"/>
  <c r="Y496" i="3"/>
  <c r="Y456" i="3"/>
  <c r="Y454" i="3"/>
  <c r="Y452" i="3"/>
  <c r="Y410" i="3"/>
  <c r="Y408" i="3"/>
  <c r="Y382" i="3"/>
  <c r="Y379" i="3"/>
  <c r="Y376" i="3"/>
  <c r="Y349" i="3"/>
  <c r="Y500" i="3"/>
  <c r="Y481" i="3"/>
  <c r="Y433" i="3"/>
  <c r="Y392" i="3"/>
  <c r="Y385" i="3"/>
  <c r="Y366" i="3"/>
  <c r="Y356" i="3"/>
  <c r="Y488" i="3"/>
  <c r="Y397" i="3"/>
  <c r="Y387" i="3"/>
  <c r="Y364" i="3"/>
  <c r="Y351" i="3"/>
  <c r="Y330" i="3"/>
  <c r="Y308" i="3"/>
  <c r="Y304" i="3"/>
  <c r="Y464" i="3"/>
  <c r="Y446" i="3"/>
  <c r="Y402" i="3"/>
  <c r="Y493" i="3"/>
  <c r="Y490" i="3"/>
  <c r="Y478" i="3"/>
  <c r="Y416" i="3"/>
  <c r="Y404" i="3"/>
  <c r="Y345" i="3"/>
  <c r="Y476" i="3"/>
  <c r="Y421" i="3"/>
  <c r="Y369" i="3"/>
  <c r="Y360" i="3"/>
  <c r="Y347" i="3"/>
  <c r="Y326" i="3"/>
  <c r="Y314" i="3"/>
  <c r="Y468" i="3"/>
  <c r="Y445" i="3"/>
  <c r="Y374" i="3"/>
  <c r="Y337" i="3"/>
  <c r="Y311" i="3"/>
  <c r="Y301" i="3"/>
  <c r="Y487" i="3"/>
  <c r="Y424" i="3"/>
  <c r="Y362" i="3"/>
  <c r="Y335" i="3"/>
  <c r="Y332" i="3"/>
  <c r="Y321" i="3"/>
  <c r="Y318" i="3"/>
  <c r="Y315" i="3"/>
  <c r="Y298" i="3"/>
  <c r="Y460" i="3"/>
  <c r="Y427" i="3"/>
  <c r="Y395" i="3"/>
  <c r="Y353" i="3"/>
  <c r="Y327" i="3"/>
  <c r="Y324" i="3"/>
  <c r="Y305" i="3"/>
  <c r="Y294" i="3"/>
  <c r="Y285" i="3"/>
  <c r="Y279" i="3"/>
  <c r="Y273" i="3"/>
  <c r="Y267" i="3"/>
  <c r="Y494" i="3"/>
  <c r="Y386" i="3"/>
  <c r="Y373" i="3"/>
  <c r="Y355" i="3"/>
  <c r="Y340" i="3"/>
  <c r="Y290" i="3"/>
  <c r="Y470" i="3"/>
  <c r="Y394" i="3"/>
  <c r="Y388" i="3"/>
  <c r="Y370" i="3"/>
  <c r="Y348" i="3"/>
  <c r="Y344" i="3"/>
  <c r="Y325" i="3"/>
  <c r="Y319" i="3"/>
  <c r="Y306" i="3"/>
  <c r="Y287" i="3"/>
  <c r="Y466" i="3"/>
  <c r="Y462" i="3"/>
  <c r="Y377" i="3"/>
  <c r="Y336" i="3"/>
  <c r="Y328" i="3"/>
  <c r="Y313" i="3"/>
  <c r="Y303" i="3"/>
  <c r="Y444" i="3"/>
  <c r="Y365" i="3"/>
  <c r="Y316" i="3"/>
  <c r="Y310" i="3"/>
  <c r="Y286" i="3"/>
  <c r="Y280" i="3"/>
  <c r="Y263" i="3"/>
  <c r="Y430" i="3"/>
  <c r="Y396" i="3"/>
  <c r="Y342" i="3"/>
  <c r="Y338" i="3"/>
  <c r="Y272" i="3"/>
  <c r="Y268" i="3"/>
  <c r="Y463" i="3"/>
  <c r="Y450" i="3"/>
  <c r="Y383" i="3"/>
  <c r="Y331" i="3"/>
  <c r="Y284" i="3"/>
  <c r="Y281" i="3"/>
  <c r="Y264" i="3"/>
  <c r="Y259" i="3"/>
  <c r="Y253" i="3"/>
  <c r="Y247" i="3"/>
  <c r="Y241" i="3"/>
  <c r="Y235" i="3"/>
  <c r="Y229" i="3"/>
  <c r="Y223" i="3"/>
  <c r="Y400" i="3"/>
  <c r="Y354" i="3"/>
  <c r="Y289" i="3"/>
  <c r="Y282" i="3"/>
  <c r="Y265" i="3"/>
  <c r="Y372" i="3"/>
  <c r="Y358" i="3"/>
  <c r="Y317" i="3"/>
  <c r="Y278" i="3"/>
  <c r="Y274" i="3"/>
  <c r="Y261" i="3"/>
  <c r="Y255" i="3"/>
  <c r="Y249" i="3"/>
  <c r="Y243" i="3"/>
  <c r="Y237" i="3"/>
  <c r="Y492" i="3"/>
  <c r="Y390" i="3"/>
  <c r="Y375" i="3"/>
  <c r="Y300" i="3"/>
  <c r="Y296" i="3"/>
  <c r="Y293" i="3"/>
  <c r="Y256" i="3"/>
  <c r="Y251" i="3"/>
  <c r="Y244" i="3"/>
  <c r="Y239" i="3"/>
  <c r="Y227" i="3"/>
  <c r="Y474" i="3"/>
  <c r="Y322" i="3"/>
  <c r="Y299" i="3"/>
  <c r="Y231" i="3"/>
  <c r="Y224" i="3"/>
  <c r="Y472" i="3"/>
  <c r="Y380" i="3"/>
  <c r="Y254" i="3"/>
  <c r="Y242" i="3"/>
  <c r="Y234" i="3"/>
  <c r="Y220" i="3"/>
  <c r="Y214" i="3"/>
  <c r="Y208" i="3"/>
  <c r="Y202" i="3"/>
  <c r="Y196" i="3"/>
  <c r="Y190" i="3"/>
  <c r="Y184" i="3"/>
  <c r="Y334" i="3"/>
  <c r="Y307" i="3"/>
  <c r="Y271" i="3"/>
  <c r="Y257" i="3"/>
  <c r="Y250" i="3"/>
  <c r="Y245" i="3"/>
  <c r="Y221" i="3"/>
  <c r="Y357" i="3"/>
  <c r="Y339" i="3"/>
  <c r="Y302" i="3"/>
  <c r="Y262" i="3"/>
  <c r="Y238" i="3"/>
  <c r="Y216" i="3"/>
  <c r="Y210" i="3"/>
  <c r="Y204" i="3"/>
  <c r="Y198" i="3"/>
  <c r="Y192" i="3"/>
  <c r="Y186" i="3"/>
  <c r="Y180" i="3"/>
  <c r="Y359" i="3"/>
  <c r="Y309" i="3"/>
  <c r="Y297" i="3"/>
  <c r="Y275" i="3"/>
  <c r="Y269" i="3"/>
  <c r="Y252" i="3"/>
  <c r="Y232" i="3"/>
  <c r="Y209" i="3"/>
  <c r="Y197" i="3"/>
  <c r="Y185" i="3"/>
  <c r="Y177" i="3"/>
  <c r="Y173" i="3"/>
  <c r="Y164" i="3"/>
  <c r="Y158" i="3"/>
  <c r="Y152" i="3"/>
  <c r="Y146" i="3"/>
  <c r="Y140" i="3"/>
  <c r="Y134" i="3"/>
  <c r="Y128" i="3"/>
  <c r="Y122" i="3"/>
  <c r="Y116" i="3"/>
  <c r="Y110" i="3"/>
  <c r="Y104" i="3"/>
  <c r="Y98" i="3"/>
  <c r="Y92" i="3"/>
  <c r="Y86" i="3"/>
  <c r="Y80" i="3"/>
  <c r="Y74" i="3"/>
  <c r="Y68" i="3"/>
  <c r="Y62" i="3"/>
  <c r="Y56" i="3"/>
  <c r="Y50" i="3"/>
  <c r="Y44" i="3"/>
  <c r="Y38" i="3"/>
  <c r="Y343" i="3"/>
  <c r="Y169" i="3"/>
  <c r="Y422" i="3"/>
  <c r="Y277" i="3"/>
  <c r="Y225" i="3"/>
  <c r="Y217" i="3"/>
  <c r="Y212" i="3"/>
  <c r="Y205" i="3"/>
  <c r="Y200" i="3"/>
  <c r="Y193" i="3"/>
  <c r="Y188" i="3"/>
  <c r="Y174" i="3"/>
  <c r="Y165" i="3"/>
  <c r="Y439" i="3"/>
  <c r="Y171" i="3"/>
  <c r="Y393" i="3"/>
  <c r="Y276" i="3"/>
  <c r="Y270" i="3"/>
  <c r="Y258" i="3"/>
  <c r="Y233" i="3"/>
  <c r="Y222" i="3"/>
  <c r="Y213" i="3"/>
  <c r="Y201" i="3"/>
  <c r="Y189" i="3"/>
  <c r="Y176" i="3"/>
  <c r="Y167" i="3"/>
  <c r="Y162" i="3"/>
  <c r="Y156" i="3"/>
  <c r="Y150" i="3"/>
  <c r="Y144" i="3"/>
  <c r="Y138" i="3"/>
  <c r="Y333" i="3"/>
  <c r="Y206" i="3"/>
  <c r="Y195" i="3"/>
  <c r="Y179" i="3"/>
  <c r="Y155" i="3"/>
  <c r="Y151" i="3"/>
  <c r="Y129" i="3"/>
  <c r="Y124" i="3"/>
  <c r="Y114" i="3"/>
  <c r="Y109" i="3"/>
  <c r="Y83" i="3"/>
  <c r="Y66" i="3"/>
  <c r="Y49" i="3"/>
  <c r="Y45" i="3"/>
  <c r="Y20" i="3"/>
  <c r="Y219" i="3"/>
  <c r="Y426" i="3"/>
  <c r="Y248" i="3"/>
  <c r="Y230" i="3"/>
  <c r="Y181" i="3"/>
  <c r="Y147" i="3"/>
  <c r="Y119" i="3"/>
  <c r="Y99" i="3"/>
  <c r="Y96" i="3"/>
  <c r="Y79" i="3"/>
  <c r="Y75" i="3"/>
  <c r="Y58" i="3"/>
  <c r="Y41" i="3"/>
  <c r="Y31" i="3"/>
  <c r="Y25" i="3"/>
  <c r="Y19" i="3"/>
  <c r="Y13" i="3"/>
  <c r="Y7" i="3"/>
  <c r="Y37" i="3"/>
  <c r="Y14" i="3"/>
  <c r="Y291" i="3"/>
  <c r="Y194" i="3"/>
  <c r="Y323" i="3"/>
  <c r="Y292" i="3"/>
  <c r="Y240" i="3"/>
  <c r="Y211" i="3"/>
  <c r="Y170" i="3"/>
  <c r="Y166" i="3"/>
  <c r="Y149" i="3"/>
  <c r="Y145" i="3"/>
  <c r="Y117" i="3"/>
  <c r="Y112" i="3"/>
  <c r="Y102" i="3"/>
  <c r="Y88" i="3"/>
  <c r="Y71" i="3"/>
  <c r="Y54" i="3"/>
  <c r="Y183" i="3"/>
  <c r="Y236" i="3"/>
  <c r="Y226" i="3"/>
  <c r="Y203" i="3"/>
  <c r="Y172" i="3"/>
  <c r="Y168" i="3"/>
  <c r="Y160" i="3"/>
  <c r="Y141" i="3"/>
  <c r="Y132" i="3"/>
  <c r="Y127" i="3"/>
  <c r="Y107" i="3"/>
  <c r="Y84" i="3"/>
  <c r="Y67" i="3"/>
  <c r="Y63" i="3"/>
  <c r="Y46" i="3"/>
  <c r="Y32" i="3"/>
  <c r="Y26" i="3"/>
  <c r="Y8" i="3"/>
  <c r="Y312" i="3"/>
  <c r="Y295" i="3"/>
  <c r="Y191" i="3"/>
  <c r="Y148" i="3"/>
  <c r="Y123" i="3"/>
  <c r="Y118" i="3"/>
  <c r="Y108" i="3"/>
  <c r="Y103" i="3"/>
  <c r="Y94" i="3"/>
  <c r="Y77" i="3"/>
  <c r="Y60" i="3"/>
  <c r="Y43" i="3"/>
  <c r="Y39" i="3"/>
  <c r="Y34" i="3"/>
  <c r="Y28" i="3"/>
  <c r="Y22" i="3"/>
  <c r="Y16" i="3"/>
  <c r="Y10" i="3"/>
  <c r="Y4" i="3"/>
  <c r="Y283" i="3"/>
  <c r="Y246" i="3"/>
  <c r="Y228" i="3"/>
  <c r="Y218" i="3"/>
  <c r="Y207" i="3"/>
  <c r="Y182" i="3"/>
  <c r="Y163" i="3"/>
  <c r="Y133" i="3"/>
  <c r="Y113" i="3"/>
  <c r="Y90" i="3"/>
  <c r="Y73" i="3"/>
  <c r="Y69" i="3"/>
  <c r="Y52" i="3"/>
  <c r="Y91" i="3"/>
  <c r="Y70" i="3"/>
  <c r="Y65" i="3"/>
  <c r="Y6" i="3"/>
  <c r="Y23" i="3"/>
  <c r="Y21" i="3"/>
  <c r="Y12" i="3"/>
  <c r="Y142" i="3"/>
  <c r="Y27" i="3"/>
  <c r="Y87" i="3"/>
  <c r="Y61" i="3"/>
  <c r="Y17" i="3"/>
  <c r="Y159" i="3"/>
  <c r="Y143" i="3"/>
  <c r="Y125" i="3"/>
  <c r="Y30" i="3"/>
  <c r="Y76" i="3"/>
  <c r="Y136" i="3"/>
  <c r="Y51" i="3"/>
  <c r="Y15" i="3"/>
  <c r="Y352" i="3"/>
  <c r="Y175" i="3"/>
  <c r="Y131" i="3"/>
  <c r="Y115" i="3"/>
  <c r="Y93" i="3"/>
  <c r="Y72" i="3"/>
  <c r="Y53" i="3"/>
  <c r="Y48" i="3"/>
  <c r="Y260" i="3"/>
  <c r="Y178" i="3"/>
  <c r="Y153" i="3"/>
  <c r="Y137" i="3"/>
  <c r="Y121" i="3"/>
  <c r="Y101" i="3"/>
  <c r="Y266" i="3"/>
  <c r="Y139" i="3"/>
  <c r="Y130" i="3"/>
  <c r="Y57" i="3"/>
  <c r="Y29" i="3"/>
  <c r="Y5" i="3"/>
  <c r="Y111" i="3"/>
  <c r="Y24" i="3"/>
  <c r="Y89" i="3"/>
  <c r="Y106" i="3"/>
  <c r="Y95" i="3"/>
  <c r="Y81" i="3"/>
  <c r="Y55" i="3"/>
  <c r="Y36" i="3"/>
  <c r="Y199" i="3"/>
  <c r="Y187" i="3"/>
  <c r="Y161" i="3"/>
  <c r="Y120" i="3"/>
  <c r="Y100" i="3"/>
  <c r="Y78" i="3"/>
  <c r="Y64" i="3"/>
  <c r="Y59" i="3"/>
  <c r="Y40" i="3"/>
  <c r="Y18" i="3"/>
  <c r="Y35" i="3"/>
  <c r="Y11" i="3"/>
  <c r="Y9" i="3"/>
  <c r="Y320" i="3"/>
  <c r="Y288" i="3"/>
  <c r="Y135" i="3"/>
  <c r="Y157" i="3"/>
  <c r="Y154" i="3"/>
  <c r="Y126" i="3"/>
  <c r="Y105" i="3"/>
  <c r="Y97" i="3"/>
  <c r="Y85" i="3"/>
  <c r="Y47" i="3"/>
  <c r="Y42" i="3"/>
  <c r="Y33" i="3"/>
  <c r="Y215" i="3"/>
  <c r="Y82" i="3"/>
  <c r="S255" i="3"/>
  <c r="S203" i="3"/>
  <c r="S189" i="3"/>
  <c r="S164" i="3"/>
  <c r="S262" i="3"/>
  <c r="S276" i="3"/>
  <c r="S166" i="3"/>
  <c r="S366" i="3"/>
  <c r="S246" i="3"/>
  <c r="S225" i="3"/>
  <c r="S207" i="3"/>
  <c r="S316" i="3"/>
  <c r="S234" i="3"/>
  <c r="S147" i="3"/>
  <c r="S122" i="3"/>
  <c r="S119" i="3"/>
  <c r="S99" i="3"/>
  <c r="S94" i="3"/>
  <c r="S75" i="3"/>
  <c r="S68" i="3"/>
  <c r="S37" i="3"/>
  <c r="S13" i="3"/>
  <c r="S163" i="3"/>
  <c r="S56" i="3"/>
  <c r="S51" i="3"/>
  <c r="S28" i="3"/>
  <c r="S127" i="3"/>
  <c r="S67" i="3"/>
  <c r="S88" i="3"/>
  <c r="S47" i="3"/>
  <c r="S9" i="3"/>
  <c r="S180" i="3"/>
  <c r="S219" i="3"/>
  <c r="S113" i="3"/>
  <c r="S89" i="3"/>
  <c r="S15" i="3"/>
  <c r="S4" i="3"/>
  <c r="S325" i="3"/>
  <c r="S205" i="3"/>
  <c r="S81" i="3"/>
  <c r="S62" i="3"/>
  <c r="S43" i="3"/>
  <c r="S33" i="3"/>
  <c r="S141" i="3"/>
  <c r="S22" i="3"/>
  <c r="S128" i="3"/>
  <c r="S125" i="3"/>
  <c r="S107" i="3"/>
  <c r="S58" i="3"/>
  <c r="S25" i="3"/>
  <c r="S73" i="3"/>
  <c r="S232" i="3"/>
  <c r="S183" i="3"/>
  <c r="S143" i="3"/>
  <c r="S79" i="3"/>
  <c r="S77" i="3"/>
  <c r="S39" i="3"/>
  <c r="S19" i="3"/>
  <c r="S21" i="3"/>
  <c r="S238" i="3"/>
  <c r="S34" i="3"/>
  <c r="S10" i="3"/>
  <c r="S145" i="3"/>
  <c r="S133" i="3"/>
  <c r="S50" i="3"/>
  <c r="S171" i="3"/>
  <c r="S146" i="3"/>
  <c r="S118" i="3"/>
  <c r="S112" i="3"/>
  <c r="S41" i="3"/>
  <c r="S182" i="3"/>
  <c r="S149" i="3"/>
  <c r="S193" i="3"/>
  <c r="S158" i="3"/>
  <c r="S139" i="3"/>
  <c r="S117" i="3"/>
  <c r="S103" i="3"/>
  <c r="S83" i="3"/>
  <c r="S45" i="3"/>
  <c r="S27" i="3"/>
  <c r="S16" i="3"/>
  <c r="S204" i="3"/>
  <c r="S123" i="3"/>
  <c r="S92" i="3"/>
  <c r="S85" i="3"/>
  <c r="S71" i="3"/>
  <c r="S64" i="3"/>
  <c r="S31" i="3"/>
  <c r="S7" i="3"/>
  <c r="S169" i="3"/>
  <c r="S258" i="3"/>
  <c r="S165" i="3"/>
  <c r="S100" i="3"/>
  <c r="S176" i="3"/>
  <c r="Z494" i="3"/>
  <c r="Z481" i="3"/>
  <c r="Z471" i="3"/>
  <c r="Z468" i="3"/>
  <c r="Z458" i="3"/>
  <c r="Z445" i="3"/>
  <c r="Z435" i="3"/>
  <c r="Z432" i="3"/>
  <c r="Z422" i="3"/>
  <c r="Z409" i="3"/>
  <c r="Z405" i="3"/>
  <c r="Z399" i="3"/>
  <c r="Z393" i="3"/>
  <c r="Z387" i="3"/>
  <c r="Z381" i="3"/>
  <c r="Z375" i="3"/>
  <c r="Z369" i="3"/>
  <c r="Z363" i="3"/>
  <c r="Z357" i="3"/>
  <c r="Z351" i="3"/>
  <c r="Z345" i="3"/>
  <c r="Z339" i="3"/>
  <c r="Z333" i="3"/>
  <c r="Z327" i="3"/>
  <c r="Z321" i="3"/>
  <c r="Z315" i="3"/>
  <c r="Z309" i="3"/>
  <c r="Z303" i="3"/>
  <c r="Z297" i="3"/>
  <c r="Z291" i="3"/>
  <c r="Z472" i="3"/>
  <c r="Z450" i="3"/>
  <c r="Z447" i="3"/>
  <c r="Z439" i="3"/>
  <c r="Z425" i="3"/>
  <c r="Z397" i="3"/>
  <c r="Z380" i="3"/>
  <c r="Z376" i="3"/>
  <c r="Z359" i="3"/>
  <c r="Z342" i="3"/>
  <c r="Z325" i="3"/>
  <c r="Z497" i="3"/>
  <c r="Z478" i="3"/>
  <c r="Z464" i="3"/>
  <c r="Z456" i="3"/>
  <c r="Z453" i="3"/>
  <c r="Z431" i="3"/>
  <c r="Z402" i="3"/>
  <c r="Z385" i="3"/>
  <c r="Z487" i="3"/>
  <c r="Z476" i="3"/>
  <c r="Z465" i="3"/>
  <c r="Z454" i="3"/>
  <c r="Z443" i="3"/>
  <c r="Z421" i="3"/>
  <c r="Z410" i="3"/>
  <c r="Z395" i="3"/>
  <c r="Z503" i="3"/>
  <c r="Z482" i="3"/>
  <c r="Z480" i="3"/>
  <c r="Z459" i="3"/>
  <c r="Z438" i="3"/>
  <c r="Z436" i="3"/>
  <c r="Z415" i="3"/>
  <c r="Z411" i="3"/>
  <c r="Z378" i="3"/>
  <c r="Z368" i="3"/>
  <c r="Z358" i="3"/>
  <c r="Z348" i="3"/>
  <c r="Z486" i="3"/>
  <c r="Z484" i="3"/>
  <c r="Z463" i="3"/>
  <c r="Z461" i="3"/>
  <c r="Z442" i="3"/>
  <c r="Z440" i="3"/>
  <c r="Z419" i="3"/>
  <c r="Z417" i="3"/>
  <c r="Z403" i="3"/>
  <c r="Z396" i="3"/>
  <c r="Z389" i="3"/>
  <c r="Z500" i="3"/>
  <c r="Z479" i="3"/>
  <c r="Z433" i="3"/>
  <c r="Z412" i="3"/>
  <c r="Z392" i="3"/>
  <c r="Z366" i="3"/>
  <c r="Z356" i="3"/>
  <c r="Z346" i="3"/>
  <c r="Z502" i="3"/>
  <c r="Z477" i="3"/>
  <c r="Z462" i="3"/>
  <c r="Z460" i="3"/>
  <c r="Z437" i="3"/>
  <c r="Z416" i="3"/>
  <c r="Z414" i="3"/>
  <c r="Z404" i="3"/>
  <c r="Z390" i="3"/>
  <c r="Z373" i="3"/>
  <c r="Z353" i="3"/>
  <c r="Z343" i="3"/>
  <c r="Z455" i="3"/>
  <c r="Z446" i="3"/>
  <c r="Z374" i="3"/>
  <c r="Z360" i="3"/>
  <c r="Z340" i="3"/>
  <c r="Z320" i="3"/>
  <c r="Z317" i="3"/>
  <c r="Z300" i="3"/>
  <c r="Z428" i="3"/>
  <c r="Z499" i="3"/>
  <c r="Z469" i="3"/>
  <c r="Z451" i="3"/>
  <c r="Z413" i="3"/>
  <c r="Z384" i="3"/>
  <c r="Z488" i="3"/>
  <c r="Z457" i="3"/>
  <c r="Z337" i="3"/>
  <c r="Z329" i="3"/>
  <c r="Z311" i="3"/>
  <c r="Z301" i="3"/>
  <c r="Z491" i="3"/>
  <c r="Z424" i="3"/>
  <c r="Z362" i="3"/>
  <c r="Z335" i="3"/>
  <c r="Z332" i="3"/>
  <c r="Z318" i="3"/>
  <c r="Z298" i="3"/>
  <c r="Z498" i="3"/>
  <c r="Z483" i="3"/>
  <c r="Z475" i="3"/>
  <c r="Z449" i="3"/>
  <c r="Z427" i="3"/>
  <c r="Z371" i="3"/>
  <c r="Z364" i="3"/>
  <c r="Z349" i="3"/>
  <c r="Z324" i="3"/>
  <c r="Z308" i="3"/>
  <c r="Z305" i="3"/>
  <c r="Z434" i="3"/>
  <c r="Z398" i="3"/>
  <c r="Z386" i="3"/>
  <c r="Z355" i="3"/>
  <c r="Z290" i="3"/>
  <c r="Z490" i="3"/>
  <c r="Z448" i="3"/>
  <c r="Z441" i="3"/>
  <c r="Z430" i="3"/>
  <c r="Z420" i="3"/>
  <c r="Z408" i="3"/>
  <c r="Z401" i="3"/>
  <c r="Z383" i="3"/>
  <c r="Z338" i="3"/>
  <c r="Z330" i="3"/>
  <c r="Z312" i="3"/>
  <c r="Z302" i="3"/>
  <c r="Z286" i="3"/>
  <c r="Z466" i="3"/>
  <c r="Z377" i="3"/>
  <c r="Z361" i="3"/>
  <c r="Z350" i="3"/>
  <c r="Z336" i="3"/>
  <c r="Z328" i="3"/>
  <c r="Z313" i="3"/>
  <c r="Z496" i="3"/>
  <c r="Z492" i="3"/>
  <c r="Z489" i="3"/>
  <c r="Z429" i="3"/>
  <c r="Z400" i="3"/>
  <c r="Z382" i="3"/>
  <c r="Z365" i="3"/>
  <c r="Z352" i="3"/>
  <c r="Z334" i="3"/>
  <c r="Z331" i="3"/>
  <c r="Z310" i="3"/>
  <c r="Z296" i="3"/>
  <c r="Z292" i="3"/>
  <c r="Z495" i="3"/>
  <c r="Z418" i="3"/>
  <c r="Z347" i="3"/>
  <c r="Z326" i="3"/>
  <c r="Z322" i="3"/>
  <c r="Z307" i="3"/>
  <c r="Z276" i="3"/>
  <c r="Z423" i="3"/>
  <c r="Z379" i="3"/>
  <c r="Z284" i="3"/>
  <c r="Z281" i="3"/>
  <c r="Z264" i="3"/>
  <c r="Z259" i="3"/>
  <c r="Z253" i="3"/>
  <c r="Z247" i="3"/>
  <c r="Z241" i="3"/>
  <c r="Z235" i="3"/>
  <c r="Z229" i="3"/>
  <c r="Z493" i="3"/>
  <c r="Z407" i="3"/>
  <c r="Z295" i="3"/>
  <c r="Z293" i="3"/>
  <c r="Z277" i="3"/>
  <c r="Z372" i="3"/>
  <c r="Z278" i="3"/>
  <c r="Z274" i="3"/>
  <c r="Z261" i="3"/>
  <c r="Z255" i="3"/>
  <c r="Z249" i="3"/>
  <c r="Z243" i="3"/>
  <c r="Z367" i="3"/>
  <c r="Z299" i="3"/>
  <c r="Z285" i="3"/>
  <c r="Z270" i="3"/>
  <c r="Z485" i="3"/>
  <c r="Z474" i="3"/>
  <c r="Z323" i="3"/>
  <c r="Z280" i="3"/>
  <c r="Z219" i="3"/>
  <c r="Z213" i="3"/>
  <c r="Z207" i="3"/>
  <c r="Z201" i="3"/>
  <c r="Z195" i="3"/>
  <c r="Z189" i="3"/>
  <c r="Z183" i="3"/>
  <c r="Z177" i="3"/>
  <c r="Z501" i="3"/>
  <c r="Z473" i="3"/>
  <c r="Z406" i="3"/>
  <c r="Z304" i="3"/>
  <c r="Z263" i="3"/>
  <c r="Z254" i="3"/>
  <c r="Z242" i="3"/>
  <c r="Z234" i="3"/>
  <c r="Z220" i="3"/>
  <c r="Z214" i="3"/>
  <c r="Z208" i="3"/>
  <c r="Z202" i="3"/>
  <c r="Z196" i="3"/>
  <c r="Z190" i="3"/>
  <c r="Z184" i="3"/>
  <c r="Z178" i="3"/>
  <c r="Z172" i="3"/>
  <c r="Z166" i="3"/>
  <c r="Z444" i="3"/>
  <c r="Z426" i="3"/>
  <c r="Z388" i="3"/>
  <c r="Z265" i="3"/>
  <c r="Z237" i="3"/>
  <c r="Z228" i="3"/>
  <c r="Z394" i="3"/>
  <c r="Z289" i="3"/>
  <c r="Z262" i="3"/>
  <c r="Z238" i="3"/>
  <c r="Z370" i="3"/>
  <c r="Z283" i="3"/>
  <c r="Z226" i="3"/>
  <c r="Z272" i="3"/>
  <c r="Z257" i="3"/>
  <c r="Z180" i="3"/>
  <c r="Z169" i="3"/>
  <c r="Z288" i="3"/>
  <c r="Z244" i="3"/>
  <c r="Z239" i="3"/>
  <c r="Z221" i="3"/>
  <c r="Z159" i="3"/>
  <c r="Z153" i="3"/>
  <c r="Z147" i="3"/>
  <c r="Z141" i="3"/>
  <c r="Z135" i="3"/>
  <c r="Z129" i="3"/>
  <c r="Z123" i="3"/>
  <c r="Z117" i="3"/>
  <c r="Z111" i="3"/>
  <c r="Z105" i="3"/>
  <c r="Z99" i="3"/>
  <c r="Z470" i="3"/>
  <c r="Z341" i="3"/>
  <c r="Z268" i="3"/>
  <c r="Z223" i="3"/>
  <c r="Z181" i="3"/>
  <c r="Z170" i="3"/>
  <c r="Z160" i="3"/>
  <c r="Z154" i="3"/>
  <c r="Z148" i="3"/>
  <c r="Z142" i="3"/>
  <c r="Z136" i="3"/>
  <c r="Z130" i="3"/>
  <c r="Z124" i="3"/>
  <c r="Z118" i="3"/>
  <c r="Z112" i="3"/>
  <c r="Z106" i="3"/>
  <c r="Z452" i="3"/>
  <c r="Z279" i="3"/>
  <c r="Z267" i="3"/>
  <c r="Z258" i="3"/>
  <c r="Z233" i="3"/>
  <c r="Z222" i="3"/>
  <c r="Z176" i="3"/>
  <c r="Z167" i="3"/>
  <c r="Z162" i="3"/>
  <c r="Z156" i="3"/>
  <c r="Z150" i="3"/>
  <c r="Z144" i="3"/>
  <c r="Z138" i="3"/>
  <c r="Z132" i="3"/>
  <c r="Z126" i="3"/>
  <c r="Z120" i="3"/>
  <c r="Z114" i="3"/>
  <c r="Z108" i="3"/>
  <c r="Z102" i="3"/>
  <c r="Z96" i="3"/>
  <c r="Z354" i="3"/>
  <c r="Z316" i="3"/>
  <c r="Z273" i="3"/>
  <c r="Z260" i="3"/>
  <c r="Z250" i="3"/>
  <c r="Z240" i="3"/>
  <c r="Z224" i="3"/>
  <c r="Z218" i="3"/>
  <c r="Z211" i="3"/>
  <c r="Z206" i="3"/>
  <c r="Z199" i="3"/>
  <c r="Z194" i="3"/>
  <c r="Z187" i="3"/>
  <c r="Z182" i="3"/>
  <c r="Z179" i="3"/>
  <c r="Z282" i="3"/>
  <c r="Z252" i="3"/>
  <c r="Z248" i="3"/>
  <c r="Z230" i="3"/>
  <c r="Z227" i="3"/>
  <c r="Z209" i="3"/>
  <c r="Z119" i="3"/>
  <c r="Z104" i="3"/>
  <c r="Z79" i="3"/>
  <c r="Z75" i="3"/>
  <c r="Z62" i="3"/>
  <c r="Z58" i="3"/>
  <c r="Z41" i="3"/>
  <c r="Z31" i="3"/>
  <c r="Z25" i="3"/>
  <c r="Z19" i="3"/>
  <c r="Z13" i="3"/>
  <c r="Z7" i="3"/>
  <c r="Z192" i="3"/>
  <c r="Z149" i="3"/>
  <c r="Z145" i="3"/>
  <c r="Z134" i="3"/>
  <c r="Z92" i="3"/>
  <c r="Z88" i="3"/>
  <c r="Z71" i="3"/>
  <c r="Z54" i="3"/>
  <c r="Z37" i="3"/>
  <c r="Z26" i="3"/>
  <c r="Z20" i="3"/>
  <c r="Z271" i="3"/>
  <c r="Z467" i="3"/>
  <c r="Z236" i="3"/>
  <c r="Z203" i="3"/>
  <c r="Z200" i="3"/>
  <c r="Z168" i="3"/>
  <c r="Z164" i="3"/>
  <c r="Z127" i="3"/>
  <c r="Z107" i="3"/>
  <c r="Z84" i="3"/>
  <c r="Z67" i="3"/>
  <c r="Z63" i="3"/>
  <c r="Z50" i="3"/>
  <c r="Z46" i="3"/>
  <c r="Z32" i="3"/>
  <c r="Z14" i="3"/>
  <c r="Z8" i="3"/>
  <c r="Z314" i="3"/>
  <c r="Z306" i="3"/>
  <c r="Z251" i="3"/>
  <c r="Z205" i="3"/>
  <c r="Z186" i="3"/>
  <c r="Z174" i="3"/>
  <c r="Z143" i="3"/>
  <c r="Z139" i="3"/>
  <c r="Z122" i="3"/>
  <c r="Z93" i="3"/>
  <c r="Z80" i="3"/>
  <c r="Z76" i="3"/>
  <c r="Z59" i="3"/>
  <c r="Z42" i="3"/>
  <c r="Z232" i="3"/>
  <c r="Z197" i="3"/>
  <c r="Z319" i="3"/>
  <c r="Z246" i="3"/>
  <c r="Z225" i="3"/>
  <c r="Z210" i="3"/>
  <c r="Z193" i="3"/>
  <c r="Z165" i="3"/>
  <c r="Z163" i="3"/>
  <c r="Z133" i="3"/>
  <c r="Z113" i="3"/>
  <c r="Z90" i="3"/>
  <c r="Z73" i="3"/>
  <c r="Z69" i="3"/>
  <c r="Z56" i="3"/>
  <c r="Z52" i="3"/>
  <c r="Z23" i="3"/>
  <c r="Z11" i="3"/>
  <c r="Z269" i="3"/>
  <c r="Z204" i="3"/>
  <c r="Z391" i="3"/>
  <c r="Z231" i="3"/>
  <c r="Z185" i="3"/>
  <c r="Z146" i="3"/>
  <c r="Z128" i="3"/>
  <c r="Z86" i="3"/>
  <c r="Z82" i="3"/>
  <c r="Z65" i="3"/>
  <c r="Z48" i="3"/>
  <c r="Z35" i="3"/>
  <c r="Z29" i="3"/>
  <c r="Z17" i="3"/>
  <c r="Z5" i="3"/>
  <c r="Z344" i="3"/>
  <c r="Z125" i="3"/>
  <c r="Z91" i="3"/>
  <c r="Z77" i="3"/>
  <c r="Z70" i="3"/>
  <c r="Z39" i="3"/>
  <c r="Z30" i="3"/>
  <c r="Z6" i="3"/>
  <c r="Z72" i="3"/>
  <c r="Z53" i="3"/>
  <c r="Z21" i="3"/>
  <c r="Z38" i="3"/>
  <c r="Z51" i="3"/>
  <c r="Z110" i="3"/>
  <c r="Z294" i="3"/>
  <c r="Z175" i="3"/>
  <c r="Z131" i="3"/>
  <c r="Z115" i="3"/>
  <c r="Z10" i="3"/>
  <c r="Z245" i="3"/>
  <c r="Z158" i="3"/>
  <c r="Z216" i="3"/>
  <c r="Z100" i="3"/>
  <c r="Z45" i="3"/>
  <c r="Z15" i="3"/>
  <c r="Z28" i="3"/>
  <c r="Z171" i="3"/>
  <c r="Z140" i="3"/>
  <c r="Z137" i="3"/>
  <c r="Z121" i="3"/>
  <c r="Z101" i="3"/>
  <c r="Z34" i="3"/>
  <c r="Z4" i="3"/>
  <c r="Z275" i="3"/>
  <c r="Z98" i="3"/>
  <c r="Z95" i="3"/>
  <c r="Z81" i="3"/>
  <c r="Z74" i="3"/>
  <c r="Z60" i="3"/>
  <c r="Z55" i="3"/>
  <c r="Z36" i="3"/>
  <c r="Z12" i="3"/>
  <c r="Z188" i="3"/>
  <c r="Z16" i="3"/>
  <c r="Z161" i="3"/>
  <c r="Z103" i="3"/>
  <c r="Z83" i="3"/>
  <c r="Z78" i="3"/>
  <c r="Z64" i="3"/>
  <c r="Z40" i="3"/>
  <c r="Z18" i="3"/>
  <c r="Z68" i="3"/>
  <c r="Z256" i="3"/>
  <c r="Z191" i="3"/>
  <c r="Z266" i="3"/>
  <c r="Z217" i="3"/>
  <c r="Z212" i="3"/>
  <c r="Z109" i="3"/>
  <c r="Z57" i="3"/>
  <c r="Z43" i="3"/>
  <c r="Z27" i="3"/>
  <c r="Z44" i="3"/>
  <c r="Z155" i="3"/>
  <c r="Z152" i="3"/>
  <c r="Z97" i="3"/>
  <c r="Z85" i="3"/>
  <c r="Z47" i="3"/>
  <c r="Z33" i="3"/>
  <c r="Z9" i="3"/>
  <c r="Z22" i="3"/>
  <c r="Z215" i="3"/>
  <c r="Z173" i="3"/>
  <c r="Z157" i="3"/>
  <c r="Z94" i="3"/>
  <c r="Z87" i="3"/>
  <c r="Z66" i="3"/>
  <c r="Z61" i="3"/>
  <c r="Z151" i="3"/>
  <c r="Z116" i="3"/>
  <c r="Z24" i="3"/>
  <c r="Z287" i="3"/>
  <c r="Z198" i="3"/>
  <c r="Z89" i="3"/>
  <c r="Z49" i="3"/>
  <c r="S121" i="3"/>
  <c r="S82" i="3"/>
  <c r="S217" i="3"/>
  <c r="S40" i="3"/>
  <c r="S12" i="3"/>
  <c r="S14" i="3"/>
  <c r="S279" i="3"/>
  <c r="S209" i="3"/>
  <c r="S66" i="3"/>
  <c r="S138" i="3"/>
  <c r="S184" i="3"/>
  <c r="S292" i="3"/>
  <c r="S223" i="3"/>
  <c r="S226" i="3"/>
  <c r="S306" i="3"/>
  <c r="S233" i="3"/>
  <c r="S286" i="3"/>
  <c r="S312" i="3"/>
  <c r="S294" i="3"/>
  <c r="S271" i="3"/>
  <c r="S369" i="3"/>
  <c r="S343" i="3"/>
  <c r="S450" i="3"/>
  <c r="S311" i="3"/>
  <c r="S365" i="3"/>
  <c r="S425" i="3"/>
  <c r="S360" i="3"/>
  <c r="S467" i="3"/>
  <c r="S336" i="3"/>
  <c r="S470" i="3"/>
  <c r="S475" i="3"/>
  <c r="S453" i="3"/>
  <c r="S191" i="3"/>
  <c r="AF12" i="2"/>
  <c r="AF7" i="2"/>
  <c r="AF227" i="2"/>
  <c r="AF115" i="2"/>
  <c r="AF79" i="2"/>
  <c r="AF104" i="2"/>
  <c r="AF31" i="2"/>
  <c r="AF102" i="2"/>
  <c r="AF215" i="2"/>
  <c r="AF113" i="2"/>
  <c r="AF172" i="2"/>
  <c r="AF67" i="2"/>
  <c r="AF319" i="2"/>
  <c r="AF92" i="2"/>
  <c r="AF19" i="2"/>
  <c r="AF18" i="2"/>
  <c r="AF235" i="2"/>
  <c r="AF89" i="2"/>
  <c r="AF149" i="2"/>
  <c r="AF288" i="2"/>
  <c r="AF270" i="2"/>
  <c r="AF163" i="2"/>
  <c r="AF95" i="2"/>
  <c r="AF5" i="2"/>
  <c r="AF75" i="2"/>
  <c r="AF361" i="2"/>
  <c r="AF387" i="2"/>
  <c r="AF367" i="2"/>
  <c r="AF286" i="2"/>
  <c r="AF394" i="2"/>
  <c r="AF236" i="2"/>
  <c r="AF164" i="2"/>
  <c r="AF260" i="2"/>
  <c r="AF9" i="2"/>
  <c r="AF77" i="2"/>
  <c r="AF407" i="2"/>
  <c r="AF434" i="2"/>
  <c r="AF405" i="2"/>
  <c r="AF425" i="2"/>
  <c r="AF328" i="2"/>
  <c r="AF93" i="2"/>
  <c r="AF478" i="2"/>
  <c r="AF272" i="2"/>
  <c r="AF250" i="2"/>
  <c r="AF150" i="2"/>
  <c r="AF59" i="2"/>
  <c r="AF297" i="2"/>
  <c r="AF416" i="2"/>
  <c r="AF11" i="2"/>
  <c r="AF78" i="2"/>
  <c r="AF359" i="2"/>
  <c r="AF429" i="2"/>
  <c r="AF345" i="2"/>
  <c r="AF493" i="2"/>
  <c r="AF249" i="2"/>
  <c r="AF180" i="2"/>
  <c r="AF108" i="2"/>
  <c r="AF230" i="2"/>
  <c r="AF338" i="2"/>
  <c r="AF15" i="2"/>
  <c r="AF203" i="2"/>
  <c r="AF137" i="2"/>
  <c r="AF497" i="2"/>
  <c r="AF399" i="2"/>
  <c r="AF442" i="2"/>
  <c r="AF301" i="2"/>
  <c r="AF156" i="2"/>
  <c r="AF219" i="2"/>
  <c r="AF41" i="2"/>
  <c r="AF4" i="2"/>
  <c r="AF214" i="2"/>
  <c r="AF96" i="2"/>
  <c r="AF463" i="2"/>
  <c r="AF246" i="2"/>
  <c r="AF63" i="2"/>
  <c r="AF88" i="2"/>
  <c r="AF264" i="2"/>
  <c r="AF52" i="2"/>
  <c r="AF339" i="2"/>
  <c r="AF346" i="2"/>
  <c r="AF274" i="2"/>
  <c r="AF293" i="2"/>
  <c r="AF283" i="2"/>
  <c r="AF224" i="2"/>
  <c r="AF152" i="2"/>
  <c r="AF21" i="2"/>
  <c r="AF90" i="2"/>
  <c r="AF145" i="2"/>
  <c r="AF500" i="2"/>
  <c r="AF430" i="2"/>
  <c r="AF458" i="2"/>
  <c r="AF233" i="2"/>
  <c r="AF350" i="2"/>
  <c r="AF39" i="2"/>
  <c r="AF466" i="2"/>
  <c r="AF390" i="2"/>
  <c r="AF123" i="2"/>
  <c r="AF440" i="2"/>
  <c r="AF290" i="2"/>
  <c r="AF58" i="2"/>
  <c r="AF333" i="2"/>
  <c r="AF340" i="2"/>
  <c r="AF347" i="2"/>
  <c r="AF268" i="2"/>
  <c r="AF287" i="2"/>
  <c r="AF218" i="2"/>
  <c r="AF146" i="2"/>
  <c r="AF231" i="2"/>
  <c r="AF251" i="2"/>
  <c r="AF80" i="2"/>
  <c r="AF147" i="2"/>
  <c r="AF14" i="2"/>
  <c r="AF477" i="2"/>
  <c r="AF488" i="2"/>
  <c r="AF222" i="2"/>
  <c r="AF22" i="2"/>
  <c r="AF385" i="2"/>
  <c r="AF314" i="2"/>
  <c r="AF101" i="2"/>
  <c r="AF299" i="2"/>
  <c r="AF379" i="2"/>
  <c r="AF327" i="2"/>
  <c r="AF334" i="2"/>
  <c r="AF343" i="2"/>
  <c r="AF262" i="2"/>
  <c r="AF294" i="2"/>
  <c r="AF212" i="2"/>
  <c r="AF140" i="2"/>
  <c r="AF33" i="2"/>
  <c r="AF107" i="2"/>
  <c r="AF197" i="2"/>
  <c r="AF223" i="2"/>
  <c r="AF157" i="2"/>
  <c r="AF479" i="2"/>
  <c r="AF468" i="2"/>
  <c r="AF421" i="2"/>
  <c r="AF428" i="2"/>
  <c r="AF276" i="2"/>
  <c r="AF473" i="2"/>
  <c r="AF439" i="2"/>
  <c r="AF259" i="2"/>
  <c r="AF128" i="2"/>
  <c r="AF467" i="2"/>
  <c r="AF324" i="2"/>
  <c r="AF132" i="2"/>
  <c r="AF252" i="2"/>
  <c r="AF10" i="2"/>
  <c r="AF84" i="2"/>
  <c r="AF403" i="2"/>
  <c r="AF316" i="2"/>
  <c r="AF323" i="2"/>
  <c r="AF336" i="2"/>
  <c r="AF263" i="2"/>
  <c r="AF253" i="2"/>
  <c r="AF144" i="2"/>
  <c r="AF122" i="2"/>
  <c r="AF207" i="2"/>
  <c r="AF135" i="2"/>
  <c r="AF217" i="2"/>
  <c r="AF26" i="2"/>
  <c r="AF461" i="2"/>
  <c r="AF398" i="2"/>
  <c r="AF411" i="2"/>
  <c r="AF459" i="2"/>
  <c r="AF16" i="2"/>
  <c r="AF94" i="2"/>
  <c r="AF396" i="2"/>
  <c r="AF460" i="2"/>
  <c r="AF317" i="2"/>
  <c r="AF330" i="2"/>
  <c r="AF456" i="2"/>
  <c r="AF247" i="2"/>
  <c r="AF138" i="2"/>
  <c r="AF357" i="2"/>
  <c r="AF201" i="2"/>
  <c r="AF129" i="2"/>
  <c r="AF139" i="2"/>
  <c r="AF32" i="2"/>
  <c r="AF73" i="2"/>
  <c r="AF450" i="2"/>
  <c r="AF454" i="2"/>
  <c r="AF392" i="2"/>
  <c r="AF383" i="2"/>
  <c r="AF445" i="2"/>
  <c r="AF182" i="2"/>
  <c r="AF106" i="2"/>
  <c r="AF344" i="2"/>
  <c r="AF65" i="2"/>
  <c r="AF388" i="2"/>
  <c r="AF377" i="2"/>
  <c r="AF375" i="2"/>
  <c r="AF465" i="2"/>
  <c r="AF318" i="2"/>
  <c r="AF267" i="2"/>
  <c r="AF366" i="2"/>
  <c r="AF198" i="2"/>
  <c r="AF257" i="2"/>
  <c r="AF189" i="2"/>
  <c r="AF117" i="2"/>
  <c r="AF282" i="2"/>
  <c r="AF44" i="2"/>
  <c r="AF148" i="2"/>
  <c r="AF424" i="2"/>
  <c r="AF471" i="2"/>
  <c r="AF469" i="2"/>
  <c r="AF71" i="2"/>
  <c r="AF382" i="2"/>
  <c r="AF371" i="2"/>
  <c r="AF373" i="2"/>
  <c r="AF422" i="2"/>
  <c r="AF391" i="2"/>
  <c r="AF261" i="2"/>
  <c r="AF300" i="2"/>
  <c r="AF192" i="2"/>
  <c r="AF241" i="2"/>
  <c r="AF183" i="2"/>
  <c r="AF111" i="2"/>
  <c r="AF130" i="2"/>
  <c r="AF50" i="2"/>
  <c r="AF151" i="2"/>
  <c r="AF437" i="2"/>
  <c r="AF438" i="2"/>
  <c r="AF498" i="2"/>
  <c r="AF501" i="2"/>
  <c r="AF204" i="2"/>
  <c r="AF432" i="2"/>
  <c r="P509" i="2"/>
  <c r="AF266" i="2" s="1"/>
  <c r="V80" i="2"/>
  <c r="V502" i="2"/>
  <c r="V61" i="2"/>
  <c r="V43" i="2"/>
  <c r="V25" i="2"/>
  <c r="V7" i="2"/>
  <c r="V21" i="2"/>
  <c r="V242" i="2"/>
  <c r="V254" i="2"/>
  <c r="V193" i="2"/>
  <c r="V155" i="2"/>
  <c r="V96" i="2"/>
  <c r="V248" i="2"/>
  <c r="V187" i="2"/>
  <c r="V97" i="2"/>
  <c r="V57" i="2"/>
  <c r="V39" i="2"/>
  <c r="V181" i="2"/>
  <c r="V74" i="2"/>
  <c r="V239" i="2"/>
  <c r="V139" i="2"/>
  <c r="V73" i="2"/>
  <c r="V55" i="2"/>
  <c r="V37" i="2"/>
  <c r="V19" i="2"/>
  <c r="V121" i="2"/>
  <c r="V69" i="2"/>
  <c r="V51" i="2"/>
  <c r="V33" i="2"/>
  <c r="V15" i="2"/>
  <c r="V366" i="2"/>
  <c r="V233" i="2"/>
  <c r="V167" i="2"/>
  <c r="V119" i="2"/>
  <c r="V67" i="2"/>
  <c r="V49" i="2"/>
  <c r="V31" i="2"/>
  <c r="V13" i="2"/>
  <c r="V296" i="2"/>
  <c r="V86" i="2"/>
  <c r="V227" i="2"/>
  <c r="V161" i="2"/>
  <c r="V84" i="2"/>
  <c r="V63" i="2"/>
  <c r="V45" i="2"/>
  <c r="V27" i="2"/>
  <c r="V9" i="2"/>
  <c r="V505" i="2" s="1"/>
  <c r="V83" i="2"/>
  <c r="C509" i="2"/>
  <c r="T497" i="2"/>
  <c r="T462" i="2"/>
  <c r="T429" i="2"/>
  <c r="T460" i="2"/>
  <c r="T455" i="2"/>
  <c r="T412" i="2"/>
  <c r="T355" i="2"/>
  <c r="T496" i="2"/>
  <c r="T478" i="2"/>
  <c r="T382" i="2"/>
  <c r="T305" i="2"/>
  <c r="T299" i="2"/>
  <c r="T352" i="2"/>
  <c r="T381" i="2"/>
  <c r="T331" i="2"/>
  <c r="T332" i="2"/>
  <c r="T326" i="2"/>
  <c r="T293" i="2"/>
  <c r="T315" i="2"/>
  <c r="T288" i="2"/>
  <c r="T308" i="2"/>
  <c r="T304" i="2"/>
  <c r="T265" i="2"/>
  <c r="T309" i="2"/>
  <c r="T273" i="2"/>
  <c r="T241" i="2"/>
  <c r="T380" i="2"/>
  <c r="T212" i="2"/>
  <c r="T146" i="2"/>
  <c r="T116" i="2"/>
  <c r="T226" i="2"/>
  <c r="T220" i="2"/>
  <c r="T178" i="2"/>
  <c r="T268" i="2"/>
  <c r="T215" i="2"/>
  <c r="T143" i="2"/>
  <c r="T137" i="2"/>
  <c r="T362" i="2"/>
  <c r="T278" i="2"/>
  <c r="T120" i="2"/>
  <c r="T40" i="2"/>
  <c r="T34" i="2"/>
  <c r="T260" i="2"/>
  <c r="T163" i="2"/>
  <c r="T85" i="2"/>
  <c r="T11" i="2"/>
  <c r="T292" i="2"/>
  <c r="T177" i="2"/>
  <c r="T92" i="2"/>
  <c r="T66" i="2"/>
  <c r="T24" i="2"/>
  <c r="T99" i="2"/>
  <c r="T377" i="2"/>
  <c r="T156" i="2"/>
  <c r="T43" i="2"/>
  <c r="T13" i="2"/>
  <c r="T205" i="2"/>
  <c r="T93" i="2"/>
  <c r="T272" i="2"/>
  <c r="T204" i="2"/>
  <c r="T39" i="2"/>
  <c r="T74" i="2"/>
  <c r="T15" i="2"/>
  <c r="T68" i="2"/>
  <c r="T50" i="2"/>
  <c r="T193" i="2"/>
  <c r="T9" i="2"/>
  <c r="AB484" i="2"/>
  <c r="AB412" i="2"/>
  <c r="AB446" i="2"/>
  <c r="AB467" i="2"/>
  <c r="AB319" i="2"/>
  <c r="AB326" i="2"/>
  <c r="AB458" i="2"/>
  <c r="AB427" i="2"/>
  <c r="AB242" i="2"/>
  <c r="AB285" i="2"/>
  <c r="AB118" i="2"/>
  <c r="AB233" i="2"/>
  <c r="AB89" i="2"/>
  <c r="AB204" i="2"/>
  <c r="AB132" i="2"/>
  <c r="AB268" i="2"/>
  <c r="AB37" i="2"/>
  <c r="AB145" i="2"/>
  <c r="AB100" i="2"/>
  <c r="AB15" i="2"/>
  <c r="AB141" i="2"/>
  <c r="AB28" i="2"/>
  <c r="D509" i="2"/>
  <c r="T499" i="2" s="1"/>
  <c r="M508" i="2"/>
  <c r="L509" i="2"/>
  <c r="AB478" i="2" s="1"/>
  <c r="S499" i="2"/>
  <c r="S493" i="2"/>
  <c r="S487" i="2"/>
  <c r="S481" i="2"/>
  <c r="S475" i="2"/>
  <c r="S469" i="2"/>
  <c r="S463" i="2"/>
  <c r="S457" i="2"/>
  <c r="S451" i="2"/>
  <c r="S445" i="2"/>
  <c r="S439" i="2"/>
  <c r="S433" i="2"/>
  <c r="S427" i="2"/>
  <c r="S421" i="2"/>
  <c r="S415" i="2"/>
  <c r="S409" i="2"/>
  <c r="S434" i="2"/>
  <c r="S417" i="2"/>
  <c r="S403" i="2"/>
  <c r="S497" i="2"/>
  <c r="S494" i="2"/>
  <c r="S484" i="2"/>
  <c r="S474" i="2"/>
  <c r="S471" i="2"/>
  <c r="S461" i="2"/>
  <c r="S458" i="2"/>
  <c r="S448" i="2"/>
  <c r="S438" i="2"/>
  <c r="S430" i="2"/>
  <c r="S431" i="2"/>
  <c r="S414" i="2"/>
  <c r="S410" i="2"/>
  <c r="S405" i="2"/>
  <c r="S399" i="2"/>
  <c r="S393" i="2"/>
  <c r="S498" i="2"/>
  <c r="S495" i="2"/>
  <c r="S485" i="2"/>
  <c r="S482" i="2"/>
  <c r="S472" i="2"/>
  <c r="S462" i="2"/>
  <c r="S459" i="2"/>
  <c r="S449" i="2"/>
  <c r="S446" i="2"/>
  <c r="S423" i="2"/>
  <c r="S502" i="2"/>
  <c r="S492" i="2"/>
  <c r="S489" i="2"/>
  <c r="S479" i="2"/>
  <c r="S476" i="2"/>
  <c r="S466" i="2"/>
  <c r="S456" i="2"/>
  <c r="S453" i="2"/>
  <c r="S443" i="2"/>
  <c r="S440" i="2"/>
  <c r="S432" i="2"/>
  <c r="S428" i="2"/>
  <c r="S411" i="2"/>
  <c r="S500" i="2"/>
  <c r="S468" i="2"/>
  <c r="S389" i="2"/>
  <c r="S383" i="2"/>
  <c r="S377" i="2"/>
  <c r="S371" i="2"/>
  <c r="S490" i="2"/>
  <c r="S470" i="2"/>
  <c r="S429" i="2"/>
  <c r="S401" i="2"/>
  <c r="S396" i="2"/>
  <c r="S480" i="2"/>
  <c r="S465" i="2"/>
  <c r="S460" i="2"/>
  <c r="S422" i="2"/>
  <c r="S420" i="2"/>
  <c r="S416" i="2"/>
  <c r="S390" i="2"/>
  <c r="S455" i="2"/>
  <c r="S450" i="2"/>
  <c r="S424" i="2"/>
  <c r="S418" i="2"/>
  <c r="S412" i="2"/>
  <c r="S477" i="2"/>
  <c r="S408" i="2"/>
  <c r="S406" i="2"/>
  <c r="S394" i="2"/>
  <c r="S391" i="2"/>
  <c r="S385" i="2"/>
  <c r="S379" i="2"/>
  <c r="S373" i="2"/>
  <c r="S367" i="2"/>
  <c r="S361" i="2"/>
  <c r="S355" i="2"/>
  <c r="S442" i="2"/>
  <c r="S437" i="2"/>
  <c r="S404" i="2"/>
  <c r="S397" i="2"/>
  <c r="S386" i="2"/>
  <c r="S380" i="2"/>
  <c r="S501" i="2"/>
  <c r="S496" i="2"/>
  <c r="S464" i="2"/>
  <c r="S402" i="2"/>
  <c r="S491" i="2"/>
  <c r="S486" i="2"/>
  <c r="S454" i="2"/>
  <c r="S378" i="2"/>
  <c r="S376" i="2"/>
  <c r="S374" i="2"/>
  <c r="S362" i="2"/>
  <c r="S359" i="2"/>
  <c r="S346" i="2"/>
  <c r="S340" i="2"/>
  <c r="S334" i="2"/>
  <c r="S328" i="2"/>
  <c r="S322" i="2"/>
  <c r="S316" i="2"/>
  <c r="S478" i="2"/>
  <c r="S441" i="2"/>
  <c r="S384" i="2"/>
  <c r="S382" i="2"/>
  <c r="S354" i="2"/>
  <c r="S447" i="2"/>
  <c r="S426" i="2"/>
  <c r="S398" i="2"/>
  <c r="S388" i="2"/>
  <c r="S372" i="2"/>
  <c r="S357" i="2"/>
  <c r="S347" i="2"/>
  <c r="S341" i="2"/>
  <c r="S335" i="2"/>
  <c r="S329" i="2"/>
  <c r="S323" i="2"/>
  <c r="S317" i="2"/>
  <c r="S365" i="2"/>
  <c r="S483" i="2"/>
  <c r="S419" i="2"/>
  <c r="S370" i="2"/>
  <c r="S368" i="2"/>
  <c r="S360" i="2"/>
  <c r="S352" i="2"/>
  <c r="S348" i="2"/>
  <c r="S342" i="2"/>
  <c r="S336" i="2"/>
  <c r="S330" i="2"/>
  <c r="S324" i="2"/>
  <c r="S318" i="2"/>
  <c r="S312" i="2"/>
  <c r="S425" i="2"/>
  <c r="S363" i="2"/>
  <c r="S444" i="2"/>
  <c r="S392" i="2"/>
  <c r="S387" i="2"/>
  <c r="S366" i="2"/>
  <c r="S358" i="2"/>
  <c r="S503" i="2"/>
  <c r="S488" i="2"/>
  <c r="S413" i="2"/>
  <c r="S344" i="2"/>
  <c r="S327" i="2"/>
  <c r="S298" i="2"/>
  <c r="S338" i="2"/>
  <c r="S321" i="2"/>
  <c r="S313" i="2"/>
  <c r="S310" i="2"/>
  <c r="S307" i="2"/>
  <c r="S293" i="2"/>
  <c r="S287" i="2"/>
  <c r="S281" i="2"/>
  <c r="S275" i="2"/>
  <c r="S269" i="2"/>
  <c r="S263" i="2"/>
  <c r="S257" i="2"/>
  <c r="S251" i="2"/>
  <c r="S245" i="2"/>
  <c r="S467" i="2"/>
  <c r="S381" i="2"/>
  <c r="S375" i="2"/>
  <c r="S353" i="2"/>
  <c r="S332" i="2"/>
  <c r="S315" i="2"/>
  <c r="S303" i="2"/>
  <c r="S299" i="2"/>
  <c r="S395" i="2"/>
  <c r="S349" i="2"/>
  <c r="S326" i="2"/>
  <c r="S294" i="2"/>
  <c r="S288" i="2"/>
  <c r="S282" i="2"/>
  <c r="S276" i="2"/>
  <c r="S270" i="2"/>
  <c r="S264" i="2"/>
  <c r="S258" i="2"/>
  <c r="S252" i="2"/>
  <c r="S246" i="2"/>
  <c r="S369" i="2"/>
  <c r="S364" i="2"/>
  <c r="S356" i="2"/>
  <c r="S343" i="2"/>
  <c r="S320" i="2"/>
  <c r="S311" i="2"/>
  <c r="S436" i="2"/>
  <c r="S325" i="2"/>
  <c r="S314" i="2"/>
  <c r="S305" i="2"/>
  <c r="S296" i="2"/>
  <c r="S290" i="2"/>
  <c r="S284" i="2"/>
  <c r="S278" i="2"/>
  <c r="S272" i="2"/>
  <c r="S266" i="2"/>
  <c r="S260" i="2"/>
  <c r="S254" i="2"/>
  <c r="S248" i="2"/>
  <c r="S242" i="2"/>
  <c r="S435" i="2"/>
  <c r="S319" i="2"/>
  <c r="S301" i="2"/>
  <c r="S351" i="2"/>
  <c r="S345" i="2"/>
  <c r="S309" i="2"/>
  <c r="S297" i="2"/>
  <c r="S291" i="2"/>
  <c r="S285" i="2"/>
  <c r="S279" i="2"/>
  <c r="S273" i="2"/>
  <c r="S267" i="2"/>
  <c r="S261" i="2"/>
  <c r="S255" i="2"/>
  <c r="S249" i="2"/>
  <c r="S473" i="2"/>
  <c r="S292" i="2"/>
  <c r="S274" i="2"/>
  <c r="S235" i="2"/>
  <c r="S229" i="2"/>
  <c r="S223" i="2"/>
  <c r="S217" i="2"/>
  <c r="S211" i="2"/>
  <c r="S205" i="2"/>
  <c r="S199" i="2"/>
  <c r="S193" i="2"/>
  <c r="S187" i="2"/>
  <c r="S181" i="2"/>
  <c r="S175" i="2"/>
  <c r="S169" i="2"/>
  <c r="S163" i="2"/>
  <c r="S157" i="2"/>
  <c r="S151" i="2"/>
  <c r="S145" i="2"/>
  <c r="S139" i="2"/>
  <c r="S133" i="2"/>
  <c r="S127" i="2"/>
  <c r="S121" i="2"/>
  <c r="S115" i="2"/>
  <c r="S109" i="2"/>
  <c r="S407" i="2"/>
  <c r="S295" i="2"/>
  <c r="S277" i="2"/>
  <c r="S259" i="2"/>
  <c r="S241" i="2"/>
  <c r="S256" i="2"/>
  <c r="S253" i="2"/>
  <c r="S236" i="2"/>
  <c r="S230" i="2"/>
  <c r="S224" i="2"/>
  <c r="S218" i="2"/>
  <c r="S212" i="2"/>
  <c r="S206" i="2"/>
  <c r="S200" i="2"/>
  <c r="S194" i="2"/>
  <c r="S188" i="2"/>
  <c r="S182" i="2"/>
  <c r="S176" i="2"/>
  <c r="S170" i="2"/>
  <c r="S164" i="2"/>
  <c r="S158" i="2"/>
  <c r="S152" i="2"/>
  <c r="S146" i="2"/>
  <c r="S140" i="2"/>
  <c r="S134" i="2"/>
  <c r="S128" i="2"/>
  <c r="S122" i="2"/>
  <c r="S116" i="2"/>
  <c r="S110" i="2"/>
  <c r="S104" i="2"/>
  <c r="S98" i="2"/>
  <c r="S92" i="2"/>
  <c r="S86" i="2"/>
  <c r="S80" i="2"/>
  <c r="S74" i="2"/>
  <c r="S452" i="2"/>
  <c r="S350" i="2"/>
  <c r="S333" i="2"/>
  <c r="S302" i="2"/>
  <c r="S280" i="2"/>
  <c r="S262" i="2"/>
  <c r="S237" i="2"/>
  <c r="S231" i="2"/>
  <c r="S225" i="2"/>
  <c r="S219" i="2"/>
  <c r="S213" i="2"/>
  <c r="S207" i="2"/>
  <c r="S201" i="2"/>
  <c r="S195" i="2"/>
  <c r="S189" i="2"/>
  <c r="S183" i="2"/>
  <c r="S177" i="2"/>
  <c r="S171" i="2"/>
  <c r="S165" i="2"/>
  <c r="S159" i="2"/>
  <c r="S153" i="2"/>
  <c r="S147" i="2"/>
  <c r="S141" i="2"/>
  <c r="S135" i="2"/>
  <c r="S129" i="2"/>
  <c r="S123" i="2"/>
  <c r="S117" i="2"/>
  <c r="S111" i="2"/>
  <c r="S105" i="2"/>
  <c r="S99" i="2"/>
  <c r="S93" i="2"/>
  <c r="S87" i="2"/>
  <c r="S81" i="2"/>
  <c r="S75" i="2"/>
  <c r="S283" i="2"/>
  <c r="S265" i="2"/>
  <c r="S339" i="2"/>
  <c r="S244" i="2"/>
  <c r="S286" i="2"/>
  <c r="S268" i="2"/>
  <c r="S239" i="2"/>
  <c r="S233" i="2"/>
  <c r="S227" i="2"/>
  <c r="S221" i="2"/>
  <c r="S215" i="2"/>
  <c r="S209" i="2"/>
  <c r="S203" i="2"/>
  <c r="S197" i="2"/>
  <c r="S191" i="2"/>
  <c r="S185" i="2"/>
  <c r="S179" i="2"/>
  <c r="S173" i="2"/>
  <c r="S167" i="2"/>
  <c r="S161" i="2"/>
  <c r="S155" i="2"/>
  <c r="S149" i="2"/>
  <c r="S143" i="2"/>
  <c r="S137" i="2"/>
  <c r="S131" i="2"/>
  <c r="S125" i="2"/>
  <c r="S119" i="2"/>
  <c r="S113" i="2"/>
  <c r="S107" i="2"/>
  <c r="S337" i="2"/>
  <c r="S247" i="2"/>
  <c r="S204" i="2"/>
  <c r="S178" i="2"/>
  <c r="S132" i="2"/>
  <c r="S118" i="2"/>
  <c r="S97" i="2"/>
  <c r="S94" i="2"/>
  <c r="S84" i="2"/>
  <c r="S69" i="2"/>
  <c r="S63" i="2"/>
  <c r="S57" i="2"/>
  <c r="S51" i="2"/>
  <c r="S45" i="2"/>
  <c r="S39" i="2"/>
  <c r="S33" i="2"/>
  <c r="S27" i="2"/>
  <c r="S21" i="2"/>
  <c r="S15" i="2"/>
  <c r="S9" i="2"/>
  <c r="S42" i="2"/>
  <c r="S24" i="2"/>
  <c r="S304" i="2"/>
  <c r="S198" i="2"/>
  <c r="S172" i="2"/>
  <c r="S126" i="2"/>
  <c r="S4" i="2"/>
  <c r="S89" i="2"/>
  <c r="S79" i="2"/>
  <c r="S76" i="2"/>
  <c r="S60" i="2"/>
  <c r="S54" i="2"/>
  <c r="S48" i="2"/>
  <c r="S36" i="2"/>
  <c r="S400" i="2"/>
  <c r="S238" i="2"/>
  <c r="S192" i="2"/>
  <c r="S166" i="2"/>
  <c r="S120" i="2"/>
  <c r="S108" i="2"/>
  <c r="S106" i="2"/>
  <c r="S101" i="2"/>
  <c r="S91" i="2"/>
  <c r="S88" i="2"/>
  <c r="S78" i="2"/>
  <c r="S70" i="2"/>
  <c r="S64" i="2"/>
  <c r="S58" i="2"/>
  <c r="S52" i="2"/>
  <c r="S46" i="2"/>
  <c r="S40" i="2"/>
  <c r="S34" i="2"/>
  <c r="S28" i="2"/>
  <c r="S22" i="2"/>
  <c r="S16" i="2"/>
  <c r="S10" i="2"/>
  <c r="S300" i="2"/>
  <c r="S214" i="2"/>
  <c r="S168" i="2"/>
  <c r="S142" i="2"/>
  <c r="S6" i="2"/>
  <c r="S232" i="2"/>
  <c r="S186" i="2"/>
  <c r="S160" i="2"/>
  <c r="S240" i="2"/>
  <c r="S331" i="2"/>
  <c r="S226" i="2"/>
  <c r="S180" i="2"/>
  <c r="S154" i="2"/>
  <c r="S95" i="2"/>
  <c r="S85" i="2"/>
  <c r="S82" i="2"/>
  <c r="S71" i="2"/>
  <c r="S65" i="2"/>
  <c r="S59" i="2"/>
  <c r="S53" i="2"/>
  <c r="S47" i="2"/>
  <c r="S41" i="2"/>
  <c r="S35" i="2"/>
  <c r="S29" i="2"/>
  <c r="S23" i="2"/>
  <c r="S17" i="2"/>
  <c r="S11" i="2"/>
  <c r="S5" i="2"/>
  <c r="S72" i="2"/>
  <c r="S66" i="2"/>
  <c r="S30" i="2"/>
  <c r="S18" i="2"/>
  <c r="S12" i="2"/>
  <c r="S220" i="2"/>
  <c r="S174" i="2"/>
  <c r="S148" i="2"/>
  <c r="S112" i="2"/>
  <c r="S102" i="2"/>
  <c r="S250" i="2"/>
  <c r="S234" i="2"/>
  <c r="S208" i="2"/>
  <c r="S162" i="2"/>
  <c r="S136" i="2"/>
  <c r="S7" i="2"/>
  <c r="S150" i="2"/>
  <c r="S124" i="2"/>
  <c r="S308" i="2"/>
  <c r="S228" i="2"/>
  <c r="S202" i="2"/>
  <c r="S156" i="2"/>
  <c r="S130" i="2"/>
  <c r="S114" i="2"/>
  <c r="S96" i="2"/>
  <c r="S83" i="2"/>
  <c r="S73" i="2"/>
  <c r="S67" i="2"/>
  <c r="S61" i="2"/>
  <c r="S55" i="2"/>
  <c r="S49" i="2"/>
  <c r="S43" i="2"/>
  <c r="S37" i="2"/>
  <c r="S31" i="2"/>
  <c r="S25" i="2"/>
  <c r="S19" i="2"/>
  <c r="S13" i="2"/>
  <c r="S289" i="2"/>
  <c r="S243" i="2"/>
  <c r="S222" i="2"/>
  <c r="S196" i="2"/>
  <c r="S62" i="2"/>
  <c r="S44" i="2"/>
  <c r="S26" i="2"/>
  <c r="S8" i="2"/>
  <c r="S306" i="2"/>
  <c r="S20" i="2"/>
  <c r="S103" i="2"/>
  <c r="S138" i="2"/>
  <c r="S56" i="2"/>
  <c r="S90" i="2"/>
  <c r="S216" i="2"/>
  <c r="S184" i="2"/>
  <c r="S38" i="2"/>
  <c r="S210" i="2"/>
  <c r="S100" i="2"/>
  <c r="S68" i="2"/>
  <c r="S50" i="2"/>
  <c r="S32" i="2"/>
  <c r="S14" i="2"/>
  <c r="S144" i="2"/>
  <c r="S77" i="2"/>
  <c r="S190" i="2"/>
  <c r="S271" i="2"/>
  <c r="Z501" i="2"/>
  <c r="Z495" i="2"/>
  <c r="Z489" i="2"/>
  <c r="Z483" i="2"/>
  <c r="Z477" i="2"/>
  <c r="Z471" i="2"/>
  <c r="Z465" i="2"/>
  <c r="Z459" i="2"/>
  <c r="Z453" i="2"/>
  <c r="Z447" i="2"/>
  <c r="Z441" i="2"/>
  <c r="Z498" i="2"/>
  <c r="Z488" i="2"/>
  <c r="Z485" i="2"/>
  <c r="Z475" i="2"/>
  <c r="Z472" i="2"/>
  <c r="Z462" i="2"/>
  <c r="Z452" i="2"/>
  <c r="Z449" i="2"/>
  <c r="Z439" i="2"/>
  <c r="Z427" i="2"/>
  <c r="Z410" i="2"/>
  <c r="Z436" i="2"/>
  <c r="Z423" i="2"/>
  <c r="Z499" i="2"/>
  <c r="Z496" i="2"/>
  <c r="Z486" i="2"/>
  <c r="Z476" i="2"/>
  <c r="Z473" i="2"/>
  <c r="Z463" i="2"/>
  <c r="Z460" i="2"/>
  <c r="Z450" i="2"/>
  <c r="Z440" i="2"/>
  <c r="Z437" i="2"/>
  <c r="Z420" i="2"/>
  <c r="Z433" i="2"/>
  <c r="Z416" i="2"/>
  <c r="Z412" i="2"/>
  <c r="Z402" i="2"/>
  <c r="Z396" i="2"/>
  <c r="Z421" i="2"/>
  <c r="Z403" i="2"/>
  <c r="Z397" i="2"/>
  <c r="Z492" i="2"/>
  <c r="Z487" i="2"/>
  <c r="Z455" i="2"/>
  <c r="Z431" i="2"/>
  <c r="Z422" i="2"/>
  <c r="Z414" i="2"/>
  <c r="Z408" i="2"/>
  <c r="Z399" i="2"/>
  <c r="Z482" i="2"/>
  <c r="Z467" i="2"/>
  <c r="Z445" i="2"/>
  <c r="Z424" i="2"/>
  <c r="Z406" i="2"/>
  <c r="Z394" i="2"/>
  <c r="Z386" i="2"/>
  <c r="Z380" i="2"/>
  <c r="Z374" i="2"/>
  <c r="Z368" i="2"/>
  <c r="Z362" i="2"/>
  <c r="Z356" i="2"/>
  <c r="Z484" i="2"/>
  <c r="Z457" i="2"/>
  <c r="Z426" i="2"/>
  <c r="Z404" i="2"/>
  <c r="Z494" i="2"/>
  <c r="Z479" i="2"/>
  <c r="Z474" i="2"/>
  <c r="Z442" i="2"/>
  <c r="Z435" i="2"/>
  <c r="Z392" i="2"/>
  <c r="Z387" i="2"/>
  <c r="Z381" i="2"/>
  <c r="Z375" i="2"/>
  <c r="Z369" i="2"/>
  <c r="Z363" i="2"/>
  <c r="Z357" i="2"/>
  <c r="Z351" i="2"/>
  <c r="Z469" i="2"/>
  <c r="Z464" i="2"/>
  <c r="Z454" i="2"/>
  <c r="Z430" i="2"/>
  <c r="Z428" i="2"/>
  <c r="Z503" i="2"/>
  <c r="Z481" i="2"/>
  <c r="Z466" i="2"/>
  <c r="Z461" i="2"/>
  <c r="Z432" i="2"/>
  <c r="Z415" i="2"/>
  <c r="Z409" i="2"/>
  <c r="Z398" i="2"/>
  <c r="Z395" i="2"/>
  <c r="Z493" i="2"/>
  <c r="Z456" i="2"/>
  <c r="Z451" i="2"/>
  <c r="Z434" i="2"/>
  <c r="Z425" i="2"/>
  <c r="Z411" i="2"/>
  <c r="Z407" i="2"/>
  <c r="Z389" i="2"/>
  <c r="Z478" i="2"/>
  <c r="Z446" i="2"/>
  <c r="Z360" i="2"/>
  <c r="Z470" i="2"/>
  <c r="Z390" i="2"/>
  <c r="Z349" i="2"/>
  <c r="Z343" i="2"/>
  <c r="Z337" i="2"/>
  <c r="Z331" i="2"/>
  <c r="Z325" i="2"/>
  <c r="Z319" i="2"/>
  <c r="Z313" i="2"/>
  <c r="Z307" i="2"/>
  <c r="Z301" i="2"/>
  <c r="Z491" i="2"/>
  <c r="Z393" i="2"/>
  <c r="Z377" i="2"/>
  <c r="Z358" i="2"/>
  <c r="Z355" i="2"/>
  <c r="Z490" i="2"/>
  <c r="Z468" i="2"/>
  <c r="Z419" i="2"/>
  <c r="Z405" i="2"/>
  <c r="Z383" i="2"/>
  <c r="Z366" i="2"/>
  <c r="Z344" i="2"/>
  <c r="Z338" i="2"/>
  <c r="Z332" i="2"/>
  <c r="Z326" i="2"/>
  <c r="Z320" i="2"/>
  <c r="Z438" i="2"/>
  <c r="Z401" i="2"/>
  <c r="Z379" i="2"/>
  <c r="Z353" i="2"/>
  <c r="Z350" i="2"/>
  <c r="Z497" i="2"/>
  <c r="Z400" i="2"/>
  <c r="Z385" i="2"/>
  <c r="Z373" i="2"/>
  <c r="Z371" i="2"/>
  <c r="Z364" i="2"/>
  <c r="Z361" i="2"/>
  <c r="Z345" i="2"/>
  <c r="Z339" i="2"/>
  <c r="Z333" i="2"/>
  <c r="Z327" i="2"/>
  <c r="Z321" i="2"/>
  <c r="Z315" i="2"/>
  <c r="Z309" i="2"/>
  <c r="Z418" i="2"/>
  <c r="Z359" i="2"/>
  <c r="Z346" i="2"/>
  <c r="Z340" i="2"/>
  <c r="Z334" i="2"/>
  <c r="Z328" i="2"/>
  <c r="Z322" i="2"/>
  <c r="Z316" i="2"/>
  <c r="Z480" i="2"/>
  <c r="Z458" i="2"/>
  <c r="Z443" i="2"/>
  <c r="Z429" i="2"/>
  <c r="Z417" i="2"/>
  <c r="Z376" i="2"/>
  <c r="Z388" i="2"/>
  <c r="Z365" i="2"/>
  <c r="Z335" i="2"/>
  <c r="Z318" i="2"/>
  <c r="Z311" i="2"/>
  <c r="Z304" i="2"/>
  <c r="Z295" i="2"/>
  <c r="Z289" i="2"/>
  <c r="Z283" i="2"/>
  <c r="Z277" i="2"/>
  <c r="Z271" i="2"/>
  <c r="Z265" i="2"/>
  <c r="Z259" i="2"/>
  <c r="Z253" i="2"/>
  <c r="Z247" i="2"/>
  <c r="Z448" i="2"/>
  <c r="Z370" i="2"/>
  <c r="Z329" i="2"/>
  <c r="Z308" i="2"/>
  <c r="Z300" i="2"/>
  <c r="Z444" i="2"/>
  <c r="Z323" i="2"/>
  <c r="Z296" i="2"/>
  <c r="Z290" i="2"/>
  <c r="Z284" i="2"/>
  <c r="Z278" i="2"/>
  <c r="Z272" i="2"/>
  <c r="Z266" i="2"/>
  <c r="Z260" i="2"/>
  <c r="Z254" i="2"/>
  <c r="Z248" i="2"/>
  <c r="Z242" i="2"/>
  <c r="Z317" i="2"/>
  <c r="Z305" i="2"/>
  <c r="Z352" i="2"/>
  <c r="Z314" i="2"/>
  <c r="Z297" i="2"/>
  <c r="Z291" i="2"/>
  <c r="Z285" i="2"/>
  <c r="Z279" i="2"/>
  <c r="Z273" i="2"/>
  <c r="Z267" i="2"/>
  <c r="Z261" i="2"/>
  <c r="Z502" i="2"/>
  <c r="Z378" i="2"/>
  <c r="Z367" i="2"/>
  <c r="Z348" i="2"/>
  <c r="Z298" i="2"/>
  <c r="Z391" i="2"/>
  <c r="Z384" i="2"/>
  <c r="Z342" i="2"/>
  <c r="Z310" i="2"/>
  <c r="Z293" i="2"/>
  <c r="Z287" i="2"/>
  <c r="Z281" i="2"/>
  <c r="Z275" i="2"/>
  <c r="Z269" i="2"/>
  <c r="Z263" i="2"/>
  <c r="Z257" i="2"/>
  <c r="Z251" i="2"/>
  <c r="Z245" i="2"/>
  <c r="Z500" i="2"/>
  <c r="Z372" i="2"/>
  <c r="Z354" i="2"/>
  <c r="Z336" i="2"/>
  <c r="Z303" i="2"/>
  <c r="Z382" i="2"/>
  <c r="Z256" i="2"/>
  <c r="Z250" i="2"/>
  <c r="Z238" i="2"/>
  <c r="Z232" i="2"/>
  <c r="Z226" i="2"/>
  <c r="Z220" i="2"/>
  <c r="Z214" i="2"/>
  <c r="Z208" i="2"/>
  <c r="Z202" i="2"/>
  <c r="Z196" i="2"/>
  <c r="Z190" i="2"/>
  <c r="Z184" i="2"/>
  <c r="Z178" i="2"/>
  <c r="Z172" i="2"/>
  <c r="Z166" i="2"/>
  <c r="Z160" i="2"/>
  <c r="Z154" i="2"/>
  <c r="Z148" i="2"/>
  <c r="Z142" i="2"/>
  <c r="Z136" i="2"/>
  <c r="Z130" i="2"/>
  <c r="Z124" i="2"/>
  <c r="Z118" i="2"/>
  <c r="Z112" i="2"/>
  <c r="Z306" i="2"/>
  <c r="Z302" i="2"/>
  <c r="Z280" i="2"/>
  <c r="Z262" i="2"/>
  <c r="Z341" i="2"/>
  <c r="Z324" i="2"/>
  <c r="Z252" i="2"/>
  <c r="Z249" i="2"/>
  <c r="Z244" i="2"/>
  <c r="Z240" i="2"/>
  <c r="Z234" i="2"/>
  <c r="Z228" i="2"/>
  <c r="Z222" i="2"/>
  <c r="Z216" i="2"/>
  <c r="Z210" i="2"/>
  <c r="Z204" i="2"/>
  <c r="Z198" i="2"/>
  <c r="Z192" i="2"/>
  <c r="Z186" i="2"/>
  <c r="Z180" i="2"/>
  <c r="Z174" i="2"/>
  <c r="Z168" i="2"/>
  <c r="Z162" i="2"/>
  <c r="Z156" i="2"/>
  <c r="Z150" i="2"/>
  <c r="Z144" i="2"/>
  <c r="Z138" i="2"/>
  <c r="Z132" i="2"/>
  <c r="Z126" i="2"/>
  <c r="Z120" i="2"/>
  <c r="Z347" i="2"/>
  <c r="Z330" i="2"/>
  <c r="Z282" i="2"/>
  <c r="Z264" i="2"/>
  <c r="Z235" i="2"/>
  <c r="Z229" i="2"/>
  <c r="Z223" i="2"/>
  <c r="Z217" i="2"/>
  <c r="Z211" i="2"/>
  <c r="Z205" i="2"/>
  <c r="Z199" i="2"/>
  <c r="Z193" i="2"/>
  <c r="Z187" i="2"/>
  <c r="Z181" i="2"/>
  <c r="Z175" i="2"/>
  <c r="Z169" i="2"/>
  <c r="Z163" i="2"/>
  <c r="Z157" i="2"/>
  <c r="Z151" i="2"/>
  <c r="Z145" i="2"/>
  <c r="Z139" i="2"/>
  <c r="Z133" i="2"/>
  <c r="Z127" i="2"/>
  <c r="Z121" i="2"/>
  <c r="Z115" i="2"/>
  <c r="Z109" i="2"/>
  <c r="Z103" i="2"/>
  <c r="Z243" i="2"/>
  <c r="Z270" i="2"/>
  <c r="Z241" i="2"/>
  <c r="Z215" i="2"/>
  <c r="Z212" i="2"/>
  <c r="Z195" i="2"/>
  <c r="Z143" i="2"/>
  <c r="Z140" i="2"/>
  <c r="Z123" i="2"/>
  <c r="Z95" i="2"/>
  <c r="Z77" i="2"/>
  <c r="Z413" i="2"/>
  <c r="Z286" i="2"/>
  <c r="Z246" i="2"/>
  <c r="Z209" i="2"/>
  <c r="Z206" i="2"/>
  <c r="Z189" i="2"/>
  <c r="Z137" i="2"/>
  <c r="Z134" i="2"/>
  <c r="Z110" i="2"/>
  <c r="Z102" i="2"/>
  <c r="Z92" i="2"/>
  <c r="Z82" i="2"/>
  <c r="Z79" i="2"/>
  <c r="Z72" i="2"/>
  <c r="Z66" i="2"/>
  <c r="Z60" i="2"/>
  <c r="Z54" i="2"/>
  <c r="Z48" i="2"/>
  <c r="Z42" i="2"/>
  <c r="Z36" i="2"/>
  <c r="Z30" i="2"/>
  <c r="Z24" i="2"/>
  <c r="Z18" i="2"/>
  <c r="Z12" i="2"/>
  <c r="Z6" i="2"/>
  <c r="Z294" i="2"/>
  <c r="Z268" i="2"/>
  <c r="Z203" i="2"/>
  <c r="Z200" i="2"/>
  <c r="Z183" i="2"/>
  <c r="Z131" i="2"/>
  <c r="Z128" i="2"/>
  <c r="Z89" i="2"/>
  <c r="Z274" i="2"/>
  <c r="Z231" i="2"/>
  <c r="Z179" i="2"/>
  <c r="Z159" i="2"/>
  <c r="Z276" i="2"/>
  <c r="Z197" i="2"/>
  <c r="Z194" i="2"/>
  <c r="Z177" i="2"/>
  <c r="Z125" i="2"/>
  <c r="Z122" i="2"/>
  <c r="Z117" i="2"/>
  <c r="Z99" i="2"/>
  <c r="Z96" i="2"/>
  <c r="Z86" i="2"/>
  <c r="Z76" i="2"/>
  <c r="Z73" i="2"/>
  <c r="Z67" i="2"/>
  <c r="Z61" i="2"/>
  <c r="Z55" i="2"/>
  <c r="Z49" i="2"/>
  <c r="Z43" i="2"/>
  <c r="Z37" i="2"/>
  <c r="Z31" i="2"/>
  <c r="Z25" i="2"/>
  <c r="Z19" i="2"/>
  <c r="Z13" i="2"/>
  <c r="Z7" i="2"/>
  <c r="Z176" i="2"/>
  <c r="Z312" i="2"/>
  <c r="Z258" i="2"/>
  <c r="Z191" i="2"/>
  <c r="Z188" i="2"/>
  <c r="Z171" i="2"/>
  <c r="Z119" i="2"/>
  <c r="Z83" i="2"/>
  <c r="Z292" i="2"/>
  <c r="Z237" i="2"/>
  <c r="Z185" i="2"/>
  <c r="Z182" i="2"/>
  <c r="Z165" i="2"/>
  <c r="Z114" i="2"/>
  <c r="Z107" i="2"/>
  <c r="Z105" i="2"/>
  <c r="Z93" i="2"/>
  <c r="Z90" i="2"/>
  <c r="Z80" i="2"/>
  <c r="Z68" i="2"/>
  <c r="Z62" i="2"/>
  <c r="Z56" i="2"/>
  <c r="Z50" i="2"/>
  <c r="Z44" i="2"/>
  <c r="Z38" i="2"/>
  <c r="Z32" i="2"/>
  <c r="Z26" i="2"/>
  <c r="Z20" i="2"/>
  <c r="Z14" i="2"/>
  <c r="Z8" i="2"/>
  <c r="Z225" i="2"/>
  <c r="Z173" i="2"/>
  <c r="Z170" i="2"/>
  <c r="Z153" i="2"/>
  <c r="Z116" i="2"/>
  <c r="Z100" i="2"/>
  <c r="Z97" i="2"/>
  <c r="Z87" i="2"/>
  <c r="Z84" i="2"/>
  <c r="Z74" i="2"/>
  <c r="Z69" i="2"/>
  <c r="Z63" i="2"/>
  <c r="Z57" i="2"/>
  <c r="Z51" i="2"/>
  <c r="Z45" i="2"/>
  <c r="Z39" i="2"/>
  <c r="Z33" i="2"/>
  <c r="Z27" i="2"/>
  <c r="Z21" i="2"/>
  <c r="Z15" i="2"/>
  <c r="Z9" i="2"/>
  <c r="Z213" i="2"/>
  <c r="Z161" i="2"/>
  <c r="Z158" i="2"/>
  <c r="Z141" i="2"/>
  <c r="Z94" i="2"/>
  <c r="Z299" i="2"/>
  <c r="Z239" i="2"/>
  <c r="Z236" i="2"/>
  <c r="Z219" i="2"/>
  <c r="Z167" i="2"/>
  <c r="Z164" i="2"/>
  <c r="Z147" i="2"/>
  <c r="Z255" i="2"/>
  <c r="Z233" i="2"/>
  <c r="Z230" i="2"/>
  <c r="Z221" i="2"/>
  <c r="Z98" i="2"/>
  <c r="Z81" i="2"/>
  <c r="Z71" i="2"/>
  <c r="Z53" i="2"/>
  <c r="Z35" i="2"/>
  <c r="Z17" i="2"/>
  <c r="Z16" i="2"/>
  <c r="Z47" i="2"/>
  <c r="Z29" i="2"/>
  <c r="Z11" i="2"/>
  <c r="Z101" i="2"/>
  <c r="Z64" i="2"/>
  <c r="Z28" i="2"/>
  <c r="Z113" i="2"/>
  <c r="Z104" i="2"/>
  <c r="Z91" i="2"/>
  <c r="Z70" i="2"/>
  <c r="Z52" i="2"/>
  <c r="Z34" i="2"/>
  <c r="Z135" i="2"/>
  <c r="Z46" i="2"/>
  <c r="Z218" i="2"/>
  <c r="Z201" i="2"/>
  <c r="Z155" i="2"/>
  <c r="Z75" i="2"/>
  <c r="Z65" i="2"/>
  <c r="Z10" i="2"/>
  <c r="Z111" i="2"/>
  <c r="Z152" i="2"/>
  <c r="Z85" i="2"/>
  <c r="Z227" i="2"/>
  <c r="Z149" i="2"/>
  <c r="Z22" i="2"/>
  <c r="Z129" i="2"/>
  <c r="Z78" i="2"/>
  <c r="Z288" i="2"/>
  <c r="Z108" i="2"/>
  <c r="Z59" i="2"/>
  <c r="Z41" i="2"/>
  <c r="Z23" i="2"/>
  <c r="Z5" i="2"/>
  <c r="Z224" i="2"/>
  <c r="Z207" i="2"/>
  <c r="Z146" i="2"/>
  <c r="Z88" i="2"/>
  <c r="Z58" i="2"/>
  <c r="Z40" i="2"/>
  <c r="Z4" i="2"/>
  <c r="Z106" i="2"/>
  <c r="W500" i="2"/>
  <c r="W494" i="2"/>
  <c r="W488" i="2"/>
  <c r="W482" i="2"/>
  <c r="W476" i="2"/>
  <c r="W470" i="2"/>
  <c r="W464" i="2"/>
  <c r="W458" i="2"/>
  <c r="W452" i="2"/>
  <c r="W446" i="2"/>
  <c r="W440" i="2"/>
  <c r="W501" i="2"/>
  <c r="W491" i="2"/>
  <c r="W481" i="2"/>
  <c r="W478" i="2"/>
  <c r="W468" i="2"/>
  <c r="W465" i="2"/>
  <c r="W455" i="2"/>
  <c r="W445" i="2"/>
  <c r="W442" i="2"/>
  <c r="W435" i="2"/>
  <c r="W422" i="2"/>
  <c r="W418" i="2"/>
  <c r="W431" i="2"/>
  <c r="W502" i="2"/>
  <c r="W492" i="2"/>
  <c r="W489" i="2"/>
  <c r="W479" i="2"/>
  <c r="W469" i="2"/>
  <c r="W466" i="2"/>
  <c r="W456" i="2"/>
  <c r="W453" i="2"/>
  <c r="W443" i="2"/>
  <c r="W432" i="2"/>
  <c r="W415" i="2"/>
  <c r="W411" i="2"/>
  <c r="W428" i="2"/>
  <c r="W424" i="2"/>
  <c r="W407" i="2"/>
  <c r="W401" i="2"/>
  <c r="W395" i="2"/>
  <c r="W433" i="2"/>
  <c r="W429" i="2"/>
  <c r="W416" i="2"/>
  <c r="W412" i="2"/>
  <c r="W402" i="2"/>
  <c r="W396" i="2"/>
  <c r="W475" i="2"/>
  <c r="W460" i="2"/>
  <c r="W438" i="2"/>
  <c r="W420" i="2"/>
  <c r="W497" i="2"/>
  <c r="W477" i="2"/>
  <c r="W450" i="2"/>
  <c r="W414" i="2"/>
  <c r="W408" i="2"/>
  <c r="W399" i="2"/>
  <c r="W391" i="2"/>
  <c r="W385" i="2"/>
  <c r="W379" i="2"/>
  <c r="W373" i="2"/>
  <c r="W367" i="2"/>
  <c r="W361" i="2"/>
  <c r="W355" i="2"/>
  <c r="W487" i="2"/>
  <c r="W472" i="2"/>
  <c r="W467" i="2"/>
  <c r="W410" i="2"/>
  <c r="W499" i="2"/>
  <c r="W462" i="2"/>
  <c r="W457" i="2"/>
  <c r="W447" i="2"/>
  <c r="W406" i="2"/>
  <c r="W397" i="2"/>
  <c r="W394" i="2"/>
  <c r="W386" i="2"/>
  <c r="W380" i="2"/>
  <c r="W374" i="2"/>
  <c r="W368" i="2"/>
  <c r="W362" i="2"/>
  <c r="W356" i="2"/>
  <c r="W350" i="2"/>
  <c r="W484" i="2"/>
  <c r="W437" i="2"/>
  <c r="W426" i="2"/>
  <c r="W404" i="2"/>
  <c r="W486" i="2"/>
  <c r="W449" i="2"/>
  <c r="W444" i="2"/>
  <c r="W430" i="2"/>
  <c r="W421" i="2"/>
  <c r="W417" i="2"/>
  <c r="W503" i="2"/>
  <c r="W471" i="2"/>
  <c r="W439" i="2"/>
  <c r="W423" i="2"/>
  <c r="W419" i="2"/>
  <c r="W413" i="2"/>
  <c r="W400" i="2"/>
  <c r="W498" i="2"/>
  <c r="W493" i="2"/>
  <c r="W483" i="2"/>
  <c r="W461" i="2"/>
  <c r="W441" i="2"/>
  <c r="W425" i="2"/>
  <c r="W463" i="2"/>
  <c r="W427" i="2"/>
  <c r="W384" i="2"/>
  <c r="W365" i="2"/>
  <c r="W485" i="2"/>
  <c r="W448" i="2"/>
  <c r="W372" i="2"/>
  <c r="W370" i="2"/>
  <c r="W352" i="2"/>
  <c r="W348" i="2"/>
  <c r="W342" i="2"/>
  <c r="W336" i="2"/>
  <c r="W330" i="2"/>
  <c r="W324" i="2"/>
  <c r="W318" i="2"/>
  <c r="W312" i="2"/>
  <c r="W306" i="2"/>
  <c r="W300" i="2"/>
  <c r="W454" i="2"/>
  <c r="W363" i="2"/>
  <c r="W360" i="2"/>
  <c r="W390" i="2"/>
  <c r="W375" i="2"/>
  <c r="W349" i="2"/>
  <c r="W343" i="2"/>
  <c r="W337" i="2"/>
  <c r="W331" i="2"/>
  <c r="W325" i="2"/>
  <c r="W319" i="2"/>
  <c r="W490" i="2"/>
  <c r="W405" i="2"/>
  <c r="W393" i="2"/>
  <c r="W381" i="2"/>
  <c r="W377" i="2"/>
  <c r="W358" i="2"/>
  <c r="W409" i="2"/>
  <c r="W387" i="2"/>
  <c r="W383" i="2"/>
  <c r="W366" i="2"/>
  <c r="W344" i="2"/>
  <c r="W338" i="2"/>
  <c r="W332" i="2"/>
  <c r="W326" i="2"/>
  <c r="W320" i="2"/>
  <c r="W314" i="2"/>
  <c r="W308" i="2"/>
  <c r="W473" i="2"/>
  <c r="W451" i="2"/>
  <c r="W371" i="2"/>
  <c r="W369" i="2"/>
  <c r="W364" i="2"/>
  <c r="W345" i="2"/>
  <c r="W339" i="2"/>
  <c r="W333" i="2"/>
  <c r="W327" i="2"/>
  <c r="W321" i="2"/>
  <c r="W315" i="2"/>
  <c r="W495" i="2"/>
  <c r="W436" i="2"/>
  <c r="W382" i="2"/>
  <c r="W353" i="2"/>
  <c r="W347" i="2"/>
  <c r="W313" i="2"/>
  <c r="W299" i="2"/>
  <c r="W294" i="2"/>
  <c r="W288" i="2"/>
  <c r="W282" i="2"/>
  <c r="W276" i="2"/>
  <c r="W270" i="2"/>
  <c r="W264" i="2"/>
  <c r="W258" i="2"/>
  <c r="W252" i="2"/>
  <c r="W246" i="2"/>
  <c r="W398" i="2"/>
  <c r="W388" i="2"/>
  <c r="W357" i="2"/>
  <c r="W341" i="2"/>
  <c r="W335" i="2"/>
  <c r="W311" i="2"/>
  <c r="W304" i="2"/>
  <c r="W295" i="2"/>
  <c r="W289" i="2"/>
  <c r="W283" i="2"/>
  <c r="W277" i="2"/>
  <c r="W271" i="2"/>
  <c r="W265" i="2"/>
  <c r="W259" i="2"/>
  <c r="W253" i="2"/>
  <c r="W247" i="2"/>
  <c r="W346" i="2"/>
  <c r="W329" i="2"/>
  <c r="W340" i="2"/>
  <c r="W323" i="2"/>
  <c r="W296" i="2"/>
  <c r="W290" i="2"/>
  <c r="W284" i="2"/>
  <c r="W278" i="2"/>
  <c r="W272" i="2"/>
  <c r="W266" i="2"/>
  <c r="W260" i="2"/>
  <c r="W480" i="2"/>
  <c r="W322" i="2"/>
  <c r="W403" i="2"/>
  <c r="W316" i="2"/>
  <c r="W302" i="2"/>
  <c r="W292" i="2"/>
  <c r="W286" i="2"/>
  <c r="W280" i="2"/>
  <c r="W274" i="2"/>
  <c r="W268" i="2"/>
  <c r="W262" i="2"/>
  <c r="W256" i="2"/>
  <c r="W250" i="2"/>
  <c r="W244" i="2"/>
  <c r="W434" i="2"/>
  <c r="W378" i="2"/>
  <c r="W298" i="2"/>
  <c r="W354" i="2"/>
  <c r="W307" i="2"/>
  <c r="W303" i="2"/>
  <c r="W245" i="2"/>
  <c r="W334" i="2"/>
  <c r="W317" i="2"/>
  <c r="W237" i="2"/>
  <c r="W231" i="2"/>
  <c r="W225" i="2"/>
  <c r="W219" i="2"/>
  <c r="W213" i="2"/>
  <c r="W207" i="2"/>
  <c r="W201" i="2"/>
  <c r="W195" i="2"/>
  <c r="W189" i="2"/>
  <c r="W183" i="2"/>
  <c r="W177" i="2"/>
  <c r="W171" i="2"/>
  <c r="W165" i="2"/>
  <c r="W159" i="2"/>
  <c r="W153" i="2"/>
  <c r="W147" i="2"/>
  <c r="W141" i="2"/>
  <c r="W135" i="2"/>
  <c r="W129" i="2"/>
  <c r="W123" i="2"/>
  <c r="W117" i="2"/>
  <c r="W111" i="2"/>
  <c r="W459" i="2"/>
  <c r="W351" i="2"/>
  <c r="W291" i="2"/>
  <c r="W273" i="2"/>
  <c r="W242" i="2"/>
  <c r="W376" i="2"/>
  <c r="W305" i="2"/>
  <c r="W301" i="2"/>
  <c r="W255" i="2"/>
  <c r="W239" i="2"/>
  <c r="W233" i="2"/>
  <c r="W227" i="2"/>
  <c r="W221" i="2"/>
  <c r="W215" i="2"/>
  <c r="W209" i="2"/>
  <c r="W203" i="2"/>
  <c r="W197" i="2"/>
  <c r="W191" i="2"/>
  <c r="W185" i="2"/>
  <c r="W179" i="2"/>
  <c r="W173" i="2"/>
  <c r="W167" i="2"/>
  <c r="W161" i="2"/>
  <c r="W155" i="2"/>
  <c r="W149" i="2"/>
  <c r="W143" i="2"/>
  <c r="W137" i="2"/>
  <c r="W131" i="2"/>
  <c r="W125" i="2"/>
  <c r="W496" i="2"/>
  <c r="W389" i="2"/>
  <c r="W293" i="2"/>
  <c r="W275" i="2"/>
  <c r="W240" i="2"/>
  <c r="W234" i="2"/>
  <c r="W228" i="2"/>
  <c r="W222" i="2"/>
  <c r="W216" i="2"/>
  <c r="W210" i="2"/>
  <c r="W204" i="2"/>
  <c r="W198" i="2"/>
  <c r="W192" i="2"/>
  <c r="W186" i="2"/>
  <c r="W180" i="2"/>
  <c r="W174" i="2"/>
  <c r="W168" i="2"/>
  <c r="W162" i="2"/>
  <c r="W156" i="2"/>
  <c r="W150" i="2"/>
  <c r="W144" i="2"/>
  <c r="W138" i="2"/>
  <c r="W132" i="2"/>
  <c r="W126" i="2"/>
  <c r="W120" i="2"/>
  <c r="W114" i="2"/>
  <c r="W108" i="2"/>
  <c r="W257" i="2"/>
  <c r="W254" i="2"/>
  <c r="W287" i="2"/>
  <c r="W261" i="2"/>
  <c r="W224" i="2"/>
  <c r="W172" i="2"/>
  <c r="W169" i="2"/>
  <c r="W152" i="2"/>
  <c r="W106" i="2"/>
  <c r="W88" i="2"/>
  <c r="W359" i="2"/>
  <c r="W269" i="2"/>
  <c r="W241" i="2"/>
  <c r="W238" i="2"/>
  <c r="W235" i="2"/>
  <c r="W218" i="2"/>
  <c r="W166" i="2"/>
  <c r="W163" i="2"/>
  <c r="W146" i="2"/>
  <c r="W115" i="2"/>
  <c r="W104" i="2"/>
  <c r="W98" i="2"/>
  <c r="W95" i="2"/>
  <c r="W85" i="2"/>
  <c r="W75" i="2"/>
  <c r="W71" i="2"/>
  <c r="W65" i="2"/>
  <c r="W59" i="2"/>
  <c r="W53" i="2"/>
  <c r="W47" i="2"/>
  <c r="W41" i="2"/>
  <c r="W35" i="2"/>
  <c r="W29" i="2"/>
  <c r="W23" i="2"/>
  <c r="W17" i="2"/>
  <c r="W11" i="2"/>
  <c r="W5" i="2"/>
  <c r="W133" i="2"/>
  <c r="W232" i="2"/>
  <c r="W229" i="2"/>
  <c r="W212" i="2"/>
  <c r="W160" i="2"/>
  <c r="W157" i="2"/>
  <c r="W140" i="2"/>
  <c r="W82" i="2"/>
  <c r="W208" i="2"/>
  <c r="W392" i="2"/>
  <c r="W285" i="2"/>
  <c r="W226" i="2"/>
  <c r="W223" i="2"/>
  <c r="W206" i="2"/>
  <c r="W154" i="2"/>
  <c r="W151" i="2"/>
  <c r="W134" i="2"/>
  <c r="W110" i="2"/>
  <c r="W102" i="2"/>
  <c r="W92" i="2"/>
  <c r="W89" i="2"/>
  <c r="W79" i="2"/>
  <c r="W72" i="2"/>
  <c r="W66" i="2"/>
  <c r="W60" i="2"/>
  <c r="W54" i="2"/>
  <c r="W48" i="2"/>
  <c r="W42" i="2"/>
  <c r="W36" i="2"/>
  <c r="W30" i="2"/>
  <c r="W24" i="2"/>
  <c r="W18" i="2"/>
  <c r="W12" i="2"/>
  <c r="W6" i="2"/>
  <c r="W328" i="2"/>
  <c r="W310" i="2"/>
  <c r="W205" i="2"/>
  <c r="W188" i="2"/>
  <c r="W267" i="2"/>
  <c r="W251" i="2"/>
  <c r="W220" i="2"/>
  <c r="W217" i="2"/>
  <c r="W200" i="2"/>
  <c r="W148" i="2"/>
  <c r="W145" i="2"/>
  <c r="W128" i="2"/>
  <c r="W112" i="2"/>
  <c r="W76" i="2"/>
  <c r="W136" i="2"/>
  <c r="W107" i="2"/>
  <c r="W214" i="2"/>
  <c r="W211" i="2"/>
  <c r="W194" i="2"/>
  <c r="W142" i="2"/>
  <c r="W139" i="2"/>
  <c r="W122" i="2"/>
  <c r="W119" i="2"/>
  <c r="W99" i="2"/>
  <c r="W96" i="2"/>
  <c r="W86" i="2"/>
  <c r="W83" i="2"/>
  <c r="W73" i="2"/>
  <c r="W67" i="2"/>
  <c r="W61" i="2"/>
  <c r="W55" i="2"/>
  <c r="W49" i="2"/>
  <c r="W43" i="2"/>
  <c r="W37" i="2"/>
  <c r="W31" i="2"/>
  <c r="W25" i="2"/>
  <c r="W19" i="2"/>
  <c r="W13" i="2"/>
  <c r="W7" i="2"/>
  <c r="W309" i="2"/>
  <c r="W202" i="2"/>
  <c r="W199" i="2"/>
  <c r="W182" i="2"/>
  <c r="W130" i="2"/>
  <c r="W127" i="2"/>
  <c r="W109" i="2"/>
  <c r="W105" i="2"/>
  <c r="W103" i="2"/>
  <c r="W93" i="2"/>
  <c r="W90" i="2"/>
  <c r="W80" i="2"/>
  <c r="W77" i="2"/>
  <c r="W68" i="2"/>
  <c r="W62" i="2"/>
  <c r="W56" i="2"/>
  <c r="W50" i="2"/>
  <c r="W44" i="2"/>
  <c r="W38" i="2"/>
  <c r="W32" i="2"/>
  <c r="W26" i="2"/>
  <c r="W20" i="2"/>
  <c r="W14" i="2"/>
  <c r="W8" i="2"/>
  <c r="W474" i="2"/>
  <c r="W281" i="2"/>
  <c r="W248" i="2"/>
  <c r="W116" i="2"/>
  <c r="W97" i="2"/>
  <c r="W249" i="2"/>
  <c r="W243" i="2"/>
  <c r="W196" i="2"/>
  <c r="W193" i="2"/>
  <c r="W176" i="2"/>
  <c r="W124" i="2"/>
  <c r="W121" i="2"/>
  <c r="W100" i="2"/>
  <c r="W190" i="2"/>
  <c r="W187" i="2"/>
  <c r="W170" i="2"/>
  <c r="W236" i="2"/>
  <c r="W158" i="2"/>
  <c r="W57" i="2"/>
  <c r="W39" i="2"/>
  <c r="W21" i="2"/>
  <c r="W230" i="2"/>
  <c r="W84" i="2"/>
  <c r="W263" i="2"/>
  <c r="W184" i="2"/>
  <c r="W113" i="2"/>
  <c r="W81" i="2"/>
  <c r="W181" i="2"/>
  <c r="W69" i="2"/>
  <c r="W51" i="2"/>
  <c r="W33" i="2"/>
  <c r="W297" i="2"/>
  <c r="W91" i="2"/>
  <c r="W74" i="2"/>
  <c r="W70" i="2"/>
  <c r="W52" i="2"/>
  <c r="W34" i="2"/>
  <c r="W16" i="2"/>
  <c r="W15" i="2"/>
  <c r="W101" i="2"/>
  <c r="W178" i="2"/>
  <c r="W164" i="2"/>
  <c r="W94" i="2"/>
  <c r="W64" i="2"/>
  <c r="W46" i="2"/>
  <c r="W28" i="2"/>
  <c r="W10" i="2"/>
  <c r="W118" i="2"/>
  <c r="W78" i="2"/>
  <c r="W63" i="2"/>
  <c r="W45" i="2"/>
  <c r="W27" i="2"/>
  <c r="W9" i="2"/>
  <c r="W175" i="2"/>
  <c r="W4" i="2"/>
  <c r="W279" i="2"/>
  <c r="W87" i="2"/>
  <c r="W58" i="2"/>
  <c r="W40" i="2"/>
  <c r="W22" i="2"/>
  <c r="AE503" i="2"/>
  <c r="AE497" i="2"/>
  <c r="AE491" i="2"/>
  <c r="AE485" i="2"/>
  <c r="AE479" i="2"/>
  <c r="AE473" i="2"/>
  <c r="AE467" i="2"/>
  <c r="AE461" i="2"/>
  <c r="AE455" i="2"/>
  <c r="AE449" i="2"/>
  <c r="AE443" i="2"/>
  <c r="AE437" i="2"/>
  <c r="AE431" i="2"/>
  <c r="AE425" i="2"/>
  <c r="AE419" i="2"/>
  <c r="AE413" i="2"/>
  <c r="AE407" i="2"/>
  <c r="AE428" i="2"/>
  <c r="AE411" i="2"/>
  <c r="AE401" i="2"/>
  <c r="AE502" i="2"/>
  <c r="AE499" i="2"/>
  <c r="AE489" i="2"/>
  <c r="AE486" i="2"/>
  <c r="AE476" i="2"/>
  <c r="AE466" i="2"/>
  <c r="AE463" i="2"/>
  <c r="AE453" i="2"/>
  <c r="AE450" i="2"/>
  <c r="AE440" i="2"/>
  <c r="AE424" i="2"/>
  <c r="AE421" i="2"/>
  <c r="AE403" i="2"/>
  <c r="AE397" i="2"/>
  <c r="AE391" i="2"/>
  <c r="AE500" i="2"/>
  <c r="AE490" i="2"/>
  <c r="AE487" i="2"/>
  <c r="AE477" i="2"/>
  <c r="AE474" i="2"/>
  <c r="AE464" i="2"/>
  <c r="AE454" i="2"/>
  <c r="AE451" i="2"/>
  <c r="AE441" i="2"/>
  <c r="AE438" i="2"/>
  <c r="AE434" i="2"/>
  <c r="AE417" i="2"/>
  <c r="AE494" i="2"/>
  <c r="AE484" i="2"/>
  <c r="AE481" i="2"/>
  <c r="AE471" i="2"/>
  <c r="AE468" i="2"/>
  <c r="AE458" i="2"/>
  <c r="AE448" i="2"/>
  <c r="AE445" i="2"/>
  <c r="AE422" i="2"/>
  <c r="AE482" i="2"/>
  <c r="AE462" i="2"/>
  <c r="AE435" i="2"/>
  <c r="AE426" i="2"/>
  <c r="AE404" i="2"/>
  <c r="AE387" i="2"/>
  <c r="AE381" i="2"/>
  <c r="AE375" i="2"/>
  <c r="AE369" i="2"/>
  <c r="AE472" i="2"/>
  <c r="AE457" i="2"/>
  <c r="AE452" i="2"/>
  <c r="AE392" i="2"/>
  <c r="AE447" i="2"/>
  <c r="AE442" i="2"/>
  <c r="AE402" i="2"/>
  <c r="AE501" i="2"/>
  <c r="AE469" i="2"/>
  <c r="AE430" i="2"/>
  <c r="AE400" i="2"/>
  <c r="AE395" i="2"/>
  <c r="AE496" i="2"/>
  <c r="AE459" i="2"/>
  <c r="AE444" i="2"/>
  <c r="AE439" i="2"/>
  <c r="AE415" i="2"/>
  <c r="AE409" i="2"/>
  <c r="AE398" i="2"/>
  <c r="AE389" i="2"/>
  <c r="AE383" i="2"/>
  <c r="AE377" i="2"/>
  <c r="AE371" i="2"/>
  <c r="AE365" i="2"/>
  <c r="AE359" i="2"/>
  <c r="AE353" i="2"/>
  <c r="AE493" i="2"/>
  <c r="AE488" i="2"/>
  <c r="AE456" i="2"/>
  <c r="AE390" i="2"/>
  <c r="AE384" i="2"/>
  <c r="AE378" i="2"/>
  <c r="AE483" i="2"/>
  <c r="AE478" i="2"/>
  <c r="AE446" i="2"/>
  <c r="AE427" i="2"/>
  <c r="AE436" i="2"/>
  <c r="AE470" i="2"/>
  <c r="AE420" i="2"/>
  <c r="AE368" i="2"/>
  <c r="AE366" i="2"/>
  <c r="AE363" i="2"/>
  <c r="AE344" i="2"/>
  <c r="AE338" i="2"/>
  <c r="AE332" i="2"/>
  <c r="AE326" i="2"/>
  <c r="AE320" i="2"/>
  <c r="AE314" i="2"/>
  <c r="AE492" i="2"/>
  <c r="AE433" i="2"/>
  <c r="AE406" i="2"/>
  <c r="AE393" i="2"/>
  <c r="AE379" i="2"/>
  <c r="AE358" i="2"/>
  <c r="AE350" i="2"/>
  <c r="AE498" i="2"/>
  <c r="AE432" i="2"/>
  <c r="AE410" i="2"/>
  <c r="AE405" i="2"/>
  <c r="AE385" i="2"/>
  <c r="AE373" i="2"/>
  <c r="AE361" i="2"/>
  <c r="AE345" i="2"/>
  <c r="AE339" i="2"/>
  <c r="AE333" i="2"/>
  <c r="AE327" i="2"/>
  <c r="AE321" i="2"/>
  <c r="AE315" i="2"/>
  <c r="AE475" i="2"/>
  <c r="AE414" i="2"/>
  <c r="AE396" i="2"/>
  <c r="AE364" i="2"/>
  <c r="AE356" i="2"/>
  <c r="AE346" i="2"/>
  <c r="AE340" i="2"/>
  <c r="AE334" i="2"/>
  <c r="AE328" i="2"/>
  <c r="AE322" i="2"/>
  <c r="AE316" i="2"/>
  <c r="AE460" i="2"/>
  <c r="AE418" i="2"/>
  <c r="AE495" i="2"/>
  <c r="AE480" i="2"/>
  <c r="AE429" i="2"/>
  <c r="AE399" i="2"/>
  <c r="AE376" i="2"/>
  <c r="AE362" i="2"/>
  <c r="AE465" i="2"/>
  <c r="AE408" i="2"/>
  <c r="AE382" i="2"/>
  <c r="AE380" i="2"/>
  <c r="AE374" i="2"/>
  <c r="AE372" i="2"/>
  <c r="AE412" i="2"/>
  <c r="AE370" i="2"/>
  <c r="AE323" i="2"/>
  <c r="AE305" i="2"/>
  <c r="AE360" i="2"/>
  <c r="AE349" i="2"/>
  <c r="AE317" i="2"/>
  <c r="AE301" i="2"/>
  <c r="AE297" i="2"/>
  <c r="AE291" i="2"/>
  <c r="AE285" i="2"/>
  <c r="AE279" i="2"/>
  <c r="AE273" i="2"/>
  <c r="AE267" i="2"/>
  <c r="AE261" i="2"/>
  <c r="AE255" i="2"/>
  <c r="AE249" i="2"/>
  <c r="AE243" i="2"/>
  <c r="AE423" i="2"/>
  <c r="AE343" i="2"/>
  <c r="AE309" i="2"/>
  <c r="AE386" i="2"/>
  <c r="AE352" i="2"/>
  <c r="AE337" i="2"/>
  <c r="AE312" i="2"/>
  <c r="AE306" i="2"/>
  <c r="AE292" i="2"/>
  <c r="AE286" i="2"/>
  <c r="AE280" i="2"/>
  <c r="AE274" i="2"/>
  <c r="AE268" i="2"/>
  <c r="AE262" i="2"/>
  <c r="AE256" i="2"/>
  <c r="AE250" i="2"/>
  <c r="AE244" i="2"/>
  <c r="AE348" i="2"/>
  <c r="AE331" i="2"/>
  <c r="AE302" i="2"/>
  <c r="AE298" i="2"/>
  <c r="AE354" i="2"/>
  <c r="AE330" i="2"/>
  <c r="AE307" i="2"/>
  <c r="AE299" i="2"/>
  <c r="AE294" i="2"/>
  <c r="AE288" i="2"/>
  <c r="AE282" i="2"/>
  <c r="AE276" i="2"/>
  <c r="AE270" i="2"/>
  <c r="AE264" i="2"/>
  <c r="AE258" i="2"/>
  <c r="AE252" i="2"/>
  <c r="AE246" i="2"/>
  <c r="AE240" i="2"/>
  <c r="AE347" i="2"/>
  <c r="AE324" i="2"/>
  <c r="AE416" i="2"/>
  <c r="AE341" i="2"/>
  <c r="AE318" i="2"/>
  <c r="AE313" i="2"/>
  <c r="AE311" i="2"/>
  <c r="AE304" i="2"/>
  <c r="AE295" i="2"/>
  <c r="AE289" i="2"/>
  <c r="AE283" i="2"/>
  <c r="AE277" i="2"/>
  <c r="AE271" i="2"/>
  <c r="AE265" i="2"/>
  <c r="AE259" i="2"/>
  <c r="AE253" i="2"/>
  <c r="AE247" i="2"/>
  <c r="AE284" i="2"/>
  <c r="AE266" i="2"/>
  <c r="AE239" i="2"/>
  <c r="AE233" i="2"/>
  <c r="AE227" i="2"/>
  <c r="AE221" i="2"/>
  <c r="AE215" i="2"/>
  <c r="AE209" i="2"/>
  <c r="AE203" i="2"/>
  <c r="AE197" i="2"/>
  <c r="AE191" i="2"/>
  <c r="AE185" i="2"/>
  <c r="AE179" i="2"/>
  <c r="AE173" i="2"/>
  <c r="AE167" i="2"/>
  <c r="AE161" i="2"/>
  <c r="AE155" i="2"/>
  <c r="AE149" i="2"/>
  <c r="AE143" i="2"/>
  <c r="AE137" i="2"/>
  <c r="AE131" i="2"/>
  <c r="AE125" i="2"/>
  <c r="AE119" i="2"/>
  <c r="AE113" i="2"/>
  <c r="AE107" i="2"/>
  <c r="AE351" i="2"/>
  <c r="AE342" i="2"/>
  <c r="AE325" i="2"/>
  <c r="AE287" i="2"/>
  <c r="AE269" i="2"/>
  <c r="AE242" i="2"/>
  <c r="AE310" i="2"/>
  <c r="AE234" i="2"/>
  <c r="AE228" i="2"/>
  <c r="AE222" i="2"/>
  <c r="AE216" i="2"/>
  <c r="AE210" i="2"/>
  <c r="AE204" i="2"/>
  <c r="AE198" i="2"/>
  <c r="AE192" i="2"/>
  <c r="AE186" i="2"/>
  <c r="AE180" i="2"/>
  <c r="AE174" i="2"/>
  <c r="AE168" i="2"/>
  <c r="AE162" i="2"/>
  <c r="AE156" i="2"/>
  <c r="AE150" i="2"/>
  <c r="AE144" i="2"/>
  <c r="AE138" i="2"/>
  <c r="AE132" i="2"/>
  <c r="AE126" i="2"/>
  <c r="AE120" i="2"/>
  <c r="AE114" i="2"/>
  <c r="AE108" i="2"/>
  <c r="AE102" i="2"/>
  <c r="AE96" i="2"/>
  <c r="AE90" i="2"/>
  <c r="AE84" i="2"/>
  <c r="AE78" i="2"/>
  <c r="AE290" i="2"/>
  <c r="AE272" i="2"/>
  <c r="AE235" i="2"/>
  <c r="AE229" i="2"/>
  <c r="AE223" i="2"/>
  <c r="AE217" i="2"/>
  <c r="AE211" i="2"/>
  <c r="AE205" i="2"/>
  <c r="AE199" i="2"/>
  <c r="AE193" i="2"/>
  <c r="AE187" i="2"/>
  <c r="AE181" i="2"/>
  <c r="AE175" i="2"/>
  <c r="AE169" i="2"/>
  <c r="AE163" i="2"/>
  <c r="AE157" i="2"/>
  <c r="AE151" i="2"/>
  <c r="AE145" i="2"/>
  <c r="AE139" i="2"/>
  <c r="AE133" i="2"/>
  <c r="AE127" i="2"/>
  <c r="AE121" i="2"/>
  <c r="AE115" i="2"/>
  <c r="AE109" i="2"/>
  <c r="AE103" i="2"/>
  <c r="AE97" i="2"/>
  <c r="AE91" i="2"/>
  <c r="AE85" i="2"/>
  <c r="AE79" i="2"/>
  <c r="AE73" i="2"/>
  <c r="AE394" i="2"/>
  <c r="AE293" i="2"/>
  <c r="AE275" i="2"/>
  <c r="AE300" i="2"/>
  <c r="AE254" i="2"/>
  <c r="AE251" i="2"/>
  <c r="AE388" i="2"/>
  <c r="AE357" i="2"/>
  <c r="AE329" i="2"/>
  <c r="AE308" i="2"/>
  <c r="AE296" i="2"/>
  <c r="AE278" i="2"/>
  <c r="AE260" i="2"/>
  <c r="AE248" i="2"/>
  <c r="AE237" i="2"/>
  <c r="AE231" i="2"/>
  <c r="AE225" i="2"/>
  <c r="AE219" i="2"/>
  <c r="AE213" i="2"/>
  <c r="AE207" i="2"/>
  <c r="AE201" i="2"/>
  <c r="AE195" i="2"/>
  <c r="AE189" i="2"/>
  <c r="AE183" i="2"/>
  <c r="AE177" i="2"/>
  <c r="AE171" i="2"/>
  <c r="AE165" i="2"/>
  <c r="AE159" i="2"/>
  <c r="AE153" i="2"/>
  <c r="AE147" i="2"/>
  <c r="AE141" i="2"/>
  <c r="AE135" i="2"/>
  <c r="AE129" i="2"/>
  <c r="AE123" i="2"/>
  <c r="AE117" i="2"/>
  <c r="AE111" i="2"/>
  <c r="AE105" i="2"/>
  <c r="AE232" i="2"/>
  <c r="AE206" i="2"/>
  <c r="AE160" i="2"/>
  <c r="AE134" i="2"/>
  <c r="AE110" i="2"/>
  <c r="AE99" i="2"/>
  <c r="AE89" i="2"/>
  <c r="AE86" i="2"/>
  <c r="AE76" i="2"/>
  <c r="AE67" i="2"/>
  <c r="AE61" i="2"/>
  <c r="AE55" i="2"/>
  <c r="AE49" i="2"/>
  <c r="AE43" i="2"/>
  <c r="AE37" i="2"/>
  <c r="AE31" i="2"/>
  <c r="AE25" i="2"/>
  <c r="AE19" i="2"/>
  <c r="AE13" i="2"/>
  <c r="AE7" i="2"/>
  <c r="AE336" i="2"/>
  <c r="AE226" i="2"/>
  <c r="AE200" i="2"/>
  <c r="AE154" i="2"/>
  <c r="AE128" i="2"/>
  <c r="AE14" i="2"/>
  <c r="AE8" i="2"/>
  <c r="AE16" i="2"/>
  <c r="AE335" i="2"/>
  <c r="AE303" i="2"/>
  <c r="AE245" i="2"/>
  <c r="AE220" i="2"/>
  <c r="AE194" i="2"/>
  <c r="AE148" i="2"/>
  <c r="AE122" i="2"/>
  <c r="AE112" i="2"/>
  <c r="AE93" i="2"/>
  <c r="AE83" i="2"/>
  <c r="AE80" i="2"/>
  <c r="AE68" i="2"/>
  <c r="AE62" i="2"/>
  <c r="AE56" i="2"/>
  <c r="AE50" i="2"/>
  <c r="AE44" i="2"/>
  <c r="AE38" i="2"/>
  <c r="AE32" i="2"/>
  <c r="AE26" i="2"/>
  <c r="AE20" i="2"/>
  <c r="AE196" i="2"/>
  <c r="AE124" i="2"/>
  <c r="AE28" i="2"/>
  <c r="AE355" i="2"/>
  <c r="AE214" i="2"/>
  <c r="AE188" i="2"/>
  <c r="AE142" i="2"/>
  <c r="AE170" i="2"/>
  <c r="AE81" i="2"/>
  <c r="AE64" i="2"/>
  <c r="AE208" i="2"/>
  <c r="AE182" i="2"/>
  <c r="AE136" i="2"/>
  <c r="AE100" i="2"/>
  <c r="AE87" i="2"/>
  <c r="AE77" i="2"/>
  <c r="AE74" i="2"/>
  <c r="AE69" i="2"/>
  <c r="AE63" i="2"/>
  <c r="AE57" i="2"/>
  <c r="AE51" i="2"/>
  <c r="AE45" i="2"/>
  <c r="AE39" i="2"/>
  <c r="AE33" i="2"/>
  <c r="AE27" i="2"/>
  <c r="AE21" i="2"/>
  <c r="AE15" i="2"/>
  <c r="AE9" i="2"/>
  <c r="AE94" i="2"/>
  <c r="AE58" i="2"/>
  <c r="AE46" i="2"/>
  <c r="AE22" i="2"/>
  <c r="AE257" i="2"/>
  <c r="AE202" i="2"/>
  <c r="AE176" i="2"/>
  <c r="AE130" i="2"/>
  <c r="AE116" i="2"/>
  <c r="AE70" i="2"/>
  <c r="AE52" i="2"/>
  <c r="AE40" i="2"/>
  <c r="AE34" i="2"/>
  <c r="AE10" i="2"/>
  <c r="AE4" i="2"/>
  <c r="AE281" i="2"/>
  <c r="AE236" i="2"/>
  <c r="AE190" i="2"/>
  <c r="AE164" i="2"/>
  <c r="AE224" i="2"/>
  <c r="AE178" i="2"/>
  <c r="AE263" i="2"/>
  <c r="AE230" i="2"/>
  <c r="AE184" i="2"/>
  <c r="AE158" i="2"/>
  <c r="AE118" i="2"/>
  <c r="AE101" i="2"/>
  <c r="AE98" i="2"/>
  <c r="AE88" i="2"/>
  <c r="AE75" i="2"/>
  <c r="AE71" i="2"/>
  <c r="AE65" i="2"/>
  <c r="AE59" i="2"/>
  <c r="AE53" i="2"/>
  <c r="AE47" i="2"/>
  <c r="AE41" i="2"/>
  <c r="AE35" i="2"/>
  <c r="AE29" i="2"/>
  <c r="AE23" i="2"/>
  <c r="AE17" i="2"/>
  <c r="AE11" i="2"/>
  <c r="AE5" i="2"/>
  <c r="AE152" i="2"/>
  <c r="AE106" i="2"/>
  <c r="AE172" i="2"/>
  <c r="AE104" i="2"/>
  <c r="AE66" i="2"/>
  <c r="AE48" i="2"/>
  <c r="AE30" i="2"/>
  <c r="AE12" i="2"/>
  <c r="AE218" i="2"/>
  <c r="AE140" i="2"/>
  <c r="AE42" i="2"/>
  <c r="AE95" i="2"/>
  <c r="AE212" i="2"/>
  <c r="AE166" i="2"/>
  <c r="AE319" i="2"/>
  <c r="AE24" i="2"/>
  <c r="AE6" i="2"/>
  <c r="AE60" i="2"/>
  <c r="AE82" i="2"/>
  <c r="AE241" i="2"/>
  <c r="AE146" i="2"/>
  <c r="AE72" i="2"/>
  <c r="AE54" i="2"/>
  <c r="AE36" i="2"/>
  <c r="AE18" i="2"/>
  <c r="AE92" i="2"/>
  <c r="AE367" i="2"/>
  <c r="AE238" i="2"/>
  <c r="Y501" i="2"/>
  <c r="Y495" i="2"/>
  <c r="Y489" i="2"/>
  <c r="Y483" i="2"/>
  <c r="Y477" i="2"/>
  <c r="Y471" i="2"/>
  <c r="Y465" i="2"/>
  <c r="Y459" i="2"/>
  <c r="Y453" i="2"/>
  <c r="Y447" i="2"/>
  <c r="Y441" i="2"/>
  <c r="Y435" i="2"/>
  <c r="Y429" i="2"/>
  <c r="Y423" i="2"/>
  <c r="Y417" i="2"/>
  <c r="Y411" i="2"/>
  <c r="Y431" i="2"/>
  <c r="Y414" i="2"/>
  <c r="Y405" i="2"/>
  <c r="Y399" i="2"/>
  <c r="Y498" i="2"/>
  <c r="Y488" i="2"/>
  <c r="Y485" i="2"/>
  <c r="Y475" i="2"/>
  <c r="Y472" i="2"/>
  <c r="Y462" i="2"/>
  <c r="Y452" i="2"/>
  <c r="Y449" i="2"/>
  <c r="Y439" i="2"/>
  <c r="Y427" i="2"/>
  <c r="Y428" i="2"/>
  <c r="Y424" i="2"/>
  <c r="Y407" i="2"/>
  <c r="Y401" i="2"/>
  <c r="Y395" i="2"/>
  <c r="Y499" i="2"/>
  <c r="Y496" i="2"/>
  <c r="Y486" i="2"/>
  <c r="Y476" i="2"/>
  <c r="Y473" i="2"/>
  <c r="Y463" i="2"/>
  <c r="Y460" i="2"/>
  <c r="Y450" i="2"/>
  <c r="Y440" i="2"/>
  <c r="Y437" i="2"/>
  <c r="Y420" i="2"/>
  <c r="Y503" i="2"/>
  <c r="Y493" i="2"/>
  <c r="Y490" i="2"/>
  <c r="Y480" i="2"/>
  <c r="Y470" i="2"/>
  <c r="Y467" i="2"/>
  <c r="Y457" i="2"/>
  <c r="Y454" i="2"/>
  <c r="Y444" i="2"/>
  <c r="Y425" i="2"/>
  <c r="Y408" i="2"/>
  <c r="Y502" i="2"/>
  <c r="Y497" i="2"/>
  <c r="Y418" i="2"/>
  <c r="Y416" i="2"/>
  <c r="Y412" i="2"/>
  <c r="Y391" i="2"/>
  <c r="Y385" i="2"/>
  <c r="Y379" i="2"/>
  <c r="Y373" i="2"/>
  <c r="Y367" i="2"/>
  <c r="Y492" i="2"/>
  <c r="Y487" i="2"/>
  <c r="Y455" i="2"/>
  <c r="Y433" i="2"/>
  <c r="Y422" i="2"/>
  <c r="Y410" i="2"/>
  <c r="Y482" i="2"/>
  <c r="Y445" i="2"/>
  <c r="Y406" i="2"/>
  <c r="Y397" i="2"/>
  <c r="Y394" i="2"/>
  <c r="Y484" i="2"/>
  <c r="Y426" i="2"/>
  <c r="Y404" i="2"/>
  <c r="Y494" i="2"/>
  <c r="Y479" i="2"/>
  <c r="Y474" i="2"/>
  <c r="Y442" i="2"/>
  <c r="Y402" i="2"/>
  <c r="Y392" i="2"/>
  <c r="Y387" i="2"/>
  <c r="Y381" i="2"/>
  <c r="Y375" i="2"/>
  <c r="Y369" i="2"/>
  <c r="Y363" i="2"/>
  <c r="Y357" i="2"/>
  <c r="Y351" i="2"/>
  <c r="Y491" i="2"/>
  <c r="Y419" i="2"/>
  <c r="Y413" i="2"/>
  <c r="Y400" i="2"/>
  <c r="Y388" i="2"/>
  <c r="Y382" i="2"/>
  <c r="Y376" i="2"/>
  <c r="Y481" i="2"/>
  <c r="Y466" i="2"/>
  <c r="Y461" i="2"/>
  <c r="Y432" i="2"/>
  <c r="Y415" i="2"/>
  <c r="Y409" i="2"/>
  <c r="Y398" i="2"/>
  <c r="Y456" i="2"/>
  <c r="Y451" i="2"/>
  <c r="Y434" i="2"/>
  <c r="Y500" i="2"/>
  <c r="Y448" i="2"/>
  <c r="Y372" i="2"/>
  <c r="Y370" i="2"/>
  <c r="Y352" i="2"/>
  <c r="Y348" i="2"/>
  <c r="Y342" i="2"/>
  <c r="Y336" i="2"/>
  <c r="Y330" i="2"/>
  <c r="Y324" i="2"/>
  <c r="Y318" i="2"/>
  <c r="Y312" i="2"/>
  <c r="Y360" i="2"/>
  <c r="Y469" i="2"/>
  <c r="Y390" i="2"/>
  <c r="Y368" i="2"/>
  <c r="Y349" i="2"/>
  <c r="Y343" i="2"/>
  <c r="Y337" i="2"/>
  <c r="Y331" i="2"/>
  <c r="Y325" i="2"/>
  <c r="Y319" i="2"/>
  <c r="Y446" i="2"/>
  <c r="Y393" i="2"/>
  <c r="Y377" i="2"/>
  <c r="Y358" i="2"/>
  <c r="Y355" i="2"/>
  <c r="Y468" i="2"/>
  <c r="Y383" i="2"/>
  <c r="Y366" i="2"/>
  <c r="Y344" i="2"/>
  <c r="Y338" i="2"/>
  <c r="Y332" i="2"/>
  <c r="Y326" i="2"/>
  <c r="Y320" i="2"/>
  <c r="Y314" i="2"/>
  <c r="Y438" i="2"/>
  <c r="Y389" i="2"/>
  <c r="Y353" i="2"/>
  <c r="Y350" i="2"/>
  <c r="Y436" i="2"/>
  <c r="Y356" i="2"/>
  <c r="Y341" i="2"/>
  <c r="Y365" i="2"/>
  <c r="Y335" i="2"/>
  <c r="Y311" i="2"/>
  <c r="Y304" i="2"/>
  <c r="Y295" i="2"/>
  <c r="Y289" i="2"/>
  <c r="Y283" i="2"/>
  <c r="Y277" i="2"/>
  <c r="Y271" i="2"/>
  <c r="Y265" i="2"/>
  <c r="Y259" i="2"/>
  <c r="Y253" i="2"/>
  <c r="Y247" i="2"/>
  <c r="Y241" i="2"/>
  <c r="Y396" i="2"/>
  <c r="Y364" i="2"/>
  <c r="Y346" i="2"/>
  <c r="Y329" i="2"/>
  <c r="Y308" i="2"/>
  <c r="Y300" i="2"/>
  <c r="Y443" i="2"/>
  <c r="Y340" i="2"/>
  <c r="Y323" i="2"/>
  <c r="Y296" i="2"/>
  <c r="Y290" i="2"/>
  <c r="Y284" i="2"/>
  <c r="Y278" i="2"/>
  <c r="Y272" i="2"/>
  <c r="Y266" i="2"/>
  <c r="Y260" i="2"/>
  <c r="Y254" i="2"/>
  <c r="Y248" i="2"/>
  <c r="Y242" i="2"/>
  <c r="Y464" i="2"/>
  <c r="Y421" i="2"/>
  <c r="Y380" i="2"/>
  <c r="Y374" i="2"/>
  <c r="Y334" i="2"/>
  <c r="Y317" i="2"/>
  <c r="Y305" i="2"/>
  <c r="Y301" i="2"/>
  <c r="Y458" i="2"/>
  <c r="Y403" i="2"/>
  <c r="Y339" i="2"/>
  <c r="Y316" i="2"/>
  <c r="Y306" i="2"/>
  <c r="Y302" i="2"/>
  <c r="Y292" i="2"/>
  <c r="Y286" i="2"/>
  <c r="Y280" i="2"/>
  <c r="Y274" i="2"/>
  <c r="Y268" i="2"/>
  <c r="Y262" i="2"/>
  <c r="Y256" i="2"/>
  <c r="Y250" i="2"/>
  <c r="Y244" i="2"/>
  <c r="Y378" i="2"/>
  <c r="Y333" i="2"/>
  <c r="Y298" i="2"/>
  <c r="Y478" i="2"/>
  <c r="Y384" i="2"/>
  <c r="Y362" i="2"/>
  <c r="Y327" i="2"/>
  <c r="Y310" i="2"/>
  <c r="Y293" i="2"/>
  <c r="Y287" i="2"/>
  <c r="Y281" i="2"/>
  <c r="Y275" i="2"/>
  <c r="Y269" i="2"/>
  <c r="Y263" i="2"/>
  <c r="Y257" i="2"/>
  <c r="Y251" i="2"/>
  <c r="Y299" i="2"/>
  <c r="Y288" i="2"/>
  <c r="Y270" i="2"/>
  <c r="Y237" i="2"/>
  <c r="Y231" i="2"/>
  <c r="Y225" i="2"/>
  <c r="Y219" i="2"/>
  <c r="Y213" i="2"/>
  <c r="Y207" i="2"/>
  <c r="Y201" i="2"/>
  <c r="Y195" i="2"/>
  <c r="Y189" i="2"/>
  <c r="Y183" i="2"/>
  <c r="Y177" i="2"/>
  <c r="Y171" i="2"/>
  <c r="Y165" i="2"/>
  <c r="Y159" i="2"/>
  <c r="Y153" i="2"/>
  <c r="Y147" i="2"/>
  <c r="Y141" i="2"/>
  <c r="Y135" i="2"/>
  <c r="Y129" i="2"/>
  <c r="Y123" i="2"/>
  <c r="Y117" i="2"/>
  <c r="Y111" i="2"/>
  <c r="Y291" i="2"/>
  <c r="Y273" i="2"/>
  <c r="Y238" i="2"/>
  <c r="Y232" i="2"/>
  <c r="Y226" i="2"/>
  <c r="Y220" i="2"/>
  <c r="Y214" i="2"/>
  <c r="Y208" i="2"/>
  <c r="Y202" i="2"/>
  <c r="Y196" i="2"/>
  <c r="Y190" i="2"/>
  <c r="Y184" i="2"/>
  <c r="Y178" i="2"/>
  <c r="Y172" i="2"/>
  <c r="Y166" i="2"/>
  <c r="Y160" i="2"/>
  <c r="Y154" i="2"/>
  <c r="Y148" i="2"/>
  <c r="Y142" i="2"/>
  <c r="Y136" i="2"/>
  <c r="Y130" i="2"/>
  <c r="Y124" i="2"/>
  <c r="Y118" i="2"/>
  <c r="Y112" i="2"/>
  <c r="Y106" i="2"/>
  <c r="Y100" i="2"/>
  <c r="Y94" i="2"/>
  <c r="Y88" i="2"/>
  <c r="Y82" i="2"/>
  <c r="Y76" i="2"/>
  <c r="Y361" i="2"/>
  <c r="Y315" i="2"/>
  <c r="Y294" i="2"/>
  <c r="Y276" i="2"/>
  <c r="Y258" i="2"/>
  <c r="Y255" i="2"/>
  <c r="Y239" i="2"/>
  <c r="Y233" i="2"/>
  <c r="Y227" i="2"/>
  <c r="Y221" i="2"/>
  <c r="Y215" i="2"/>
  <c r="Y209" i="2"/>
  <c r="Y203" i="2"/>
  <c r="Y197" i="2"/>
  <c r="Y191" i="2"/>
  <c r="Y185" i="2"/>
  <c r="Y179" i="2"/>
  <c r="Y173" i="2"/>
  <c r="Y167" i="2"/>
  <c r="Y161" i="2"/>
  <c r="Y155" i="2"/>
  <c r="Y149" i="2"/>
  <c r="Y143" i="2"/>
  <c r="Y137" i="2"/>
  <c r="Y131" i="2"/>
  <c r="Y125" i="2"/>
  <c r="Y119" i="2"/>
  <c r="Y113" i="2"/>
  <c r="Y107" i="2"/>
  <c r="Y101" i="2"/>
  <c r="Y95" i="2"/>
  <c r="Y89" i="2"/>
  <c r="Y83" i="2"/>
  <c r="Y77" i="2"/>
  <c r="Y359" i="2"/>
  <c r="Y309" i="2"/>
  <c r="Y297" i="2"/>
  <c r="Y279" i="2"/>
  <c r="Y261" i="2"/>
  <c r="Y252" i="2"/>
  <c r="Y249" i="2"/>
  <c r="Y430" i="2"/>
  <c r="Y371" i="2"/>
  <c r="Y321" i="2"/>
  <c r="Y246" i="2"/>
  <c r="Y347" i="2"/>
  <c r="Y313" i="2"/>
  <c r="Y282" i="2"/>
  <c r="Y264" i="2"/>
  <c r="Y235" i="2"/>
  <c r="Y229" i="2"/>
  <c r="Y223" i="2"/>
  <c r="Y217" i="2"/>
  <c r="Y211" i="2"/>
  <c r="Y205" i="2"/>
  <c r="Y199" i="2"/>
  <c r="Y193" i="2"/>
  <c r="Y187" i="2"/>
  <c r="Y181" i="2"/>
  <c r="Y175" i="2"/>
  <c r="Y169" i="2"/>
  <c r="Y163" i="2"/>
  <c r="Y157" i="2"/>
  <c r="Y151" i="2"/>
  <c r="Y145" i="2"/>
  <c r="Y139" i="2"/>
  <c r="Y133" i="2"/>
  <c r="Y127" i="2"/>
  <c r="Y121" i="2"/>
  <c r="Y115" i="2"/>
  <c r="Y109" i="2"/>
  <c r="Y103" i="2"/>
  <c r="Y218" i="2"/>
  <c r="Y192" i="2"/>
  <c r="Y146" i="2"/>
  <c r="Y120" i="2"/>
  <c r="Y108" i="2"/>
  <c r="Y104" i="2"/>
  <c r="Y98" i="2"/>
  <c r="Y85" i="2"/>
  <c r="Y75" i="2"/>
  <c r="Y71" i="2"/>
  <c r="Y65" i="2"/>
  <c r="Y59" i="2"/>
  <c r="Y53" i="2"/>
  <c r="Y47" i="2"/>
  <c r="Y41" i="2"/>
  <c r="Y35" i="2"/>
  <c r="Y29" i="2"/>
  <c r="Y23" i="2"/>
  <c r="Y17" i="2"/>
  <c r="Y11" i="2"/>
  <c r="Y5" i="2"/>
  <c r="Y212" i="2"/>
  <c r="Y186" i="2"/>
  <c r="Y140" i="2"/>
  <c r="Y93" i="2"/>
  <c r="Y90" i="2"/>
  <c r="Y68" i="2"/>
  <c r="Y44" i="2"/>
  <c r="Y32" i="2"/>
  <c r="Y285" i="2"/>
  <c r="Y206" i="2"/>
  <c r="Y180" i="2"/>
  <c r="Y134" i="2"/>
  <c r="Y110" i="2"/>
  <c r="Y102" i="2"/>
  <c r="Y92" i="2"/>
  <c r="Y79" i="2"/>
  <c r="Y72" i="2"/>
  <c r="Y66" i="2"/>
  <c r="Y60" i="2"/>
  <c r="Y54" i="2"/>
  <c r="Y48" i="2"/>
  <c r="Y42" i="2"/>
  <c r="Y36" i="2"/>
  <c r="Y30" i="2"/>
  <c r="Y24" i="2"/>
  <c r="Y18" i="2"/>
  <c r="Y12" i="2"/>
  <c r="Y6" i="2"/>
  <c r="Y80" i="2"/>
  <c r="Y50" i="2"/>
  <c r="Y303" i="2"/>
  <c r="Y267" i="2"/>
  <c r="Y200" i="2"/>
  <c r="Y174" i="2"/>
  <c r="Y128" i="2"/>
  <c r="Y228" i="2"/>
  <c r="Y182" i="2"/>
  <c r="Y156" i="2"/>
  <c r="Y8" i="2"/>
  <c r="Y386" i="2"/>
  <c r="Y354" i="2"/>
  <c r="Y245" i="2"/>
  <c r="Y240" i="2"/>
  <c r="Y194" i="2"/>
  <c r="Y168" i="2"/>
  <c r="Y122" i="2"/>
  <c r="Y99" i="2"/>
  <c r="Y96" i="2"/>
  <c r="Y86" i="2"/>
  <c r="Y73" i="2"/>
  <c r="Y67" i="2"/>
  <c r="Y61" i="2"/>
  <c r="Y55" i="2"/>
  <c r="Y49" i="2"/>
  <c r="Y43" i="2"/>
  <c r="Y37" i="2"/>
  <c r="Y31" i="2"/>
  <c r="Y25" i="2"/>
  <c r="Y19" i="2"/>
  <c r="Y13" i="2"/>
  <c r="Y7" i="2"/>
  <c r="Y114" i="2"/>
  <c r="Y62" i="2"/>
  <c r="Y56" i="2"/>
  <c r="Y38" i="2"/>
  <c r="Y26" i="2"/>
  <c r="Y14" i="2"/>
  <c r="Y328" i="2"/>
  <c r="Y234" i="2"/>
  <c r="Y188" i="2"/>
  <c r="Y162" i="2"/>
  <c r="Y105" i="2"/>
  <c r="Y20" i="2"/>
  <c r="Y243" i="2"/>
  <c r="Y222" i="2"/>
  <c r="Y176" i="2"/>
  <c r="Y150" i="2"/>
  <c r="Y9" i="2"/>
  <c r="Y164" i="2"/>
  <c r="Y345" i="2"/>
  <c r="Y216" i="2"/>
  <c r="Y170" i="2"/>
  <c r="Y144" i="2"/>
  <c r="Y116" i="2"/>
  <c r="Y97" i="2"/>
  <c r="Y87" i="2"/>
  <c r="Y84" i="2"/>
  <c r="Y74" i="2"/>
  <c r="Y69" i="2"/>
  <c r="Y63" i="2"/>
  <c r="Y57" i="2"/>
  <c r="Y51" i="2"/>
  <c r="Y45" i="2"/>
  <c r="Y39" i="2"/>
  <c r="Y33" i="2"/>
  <c r="Y27" i="2"/>
  <c r="Y21" i="2"/>
  <c r="Y15" i="2"/>
  <c r="Y322" i="2"/>
  <c r="Y236" i="2"/>
  <c r="Y210" i="2"/>
  <c r="Y138" i="2"/>
  <c r="Y126" i="2"/>
  <c r="Y81" i="2"/>
  <c r="Y10" i="2"/>
  <c r="Y91" i="2"/>
  <c r="Y70" i="2"/>
  <c r="Y52" i="2"/>
  <c r="Y34" i="2"/>
  <c r="Y16" i="2"/>
  <c r="Y230" i="2"/>
  <c r="Y198" i="2"/>
  <c r="Y64" i="2"/>
  <c r="Y28" i="2"/>
  <c r="Y307" i="2"/>
  <c r="Y152" i="2"/>
  <c r="Y132" i="2"/>
  <c r="Y78" i="2"/>
  <c r="Y58" i="2"/>
  <c r="Y4" i="2"/>
  <c r="Y204" i="2"/>
  <c r="Y158" i="2"/>
  <c r="Y224" i="2"/>
  <c r="Y22" i="2"/>
  <c r="Y40" i="2"/>
  <c r="Y46" i="2"/>
  <c r="O507" i="1"/>
  <c r="O508" i="1" s="1"/>
  <c r="AE498" i="1"/>
  <c r="AE444" i="1"/>
  <c r="AE432" i="1"/>
  <c r="AE426" i="1"/>
  <c r="AE420" i="1"/>
  <c r="AE482" i="1"/>
  <c r="AE448" i="1"/>
  <c r="AE491" i="1"/>
  <c r="AE473" i="1"/>
  <c r="AE454" i="1"/>
  <c r="AE416" i="1"/>
  <c r="AE406" i="1"/>
  <c r="AE501" i="1"/>
  <c r="AE381" i="1"/>
  <c r="AE490" i="1"/>
  <c r="AE471" i="1"/>
  <c r="AE449" i="1"/>
  <c r="AE467" i="1"/>
  <c r="AE361" i="1"/>
  <c r="AE475" i="1"/>
  <c r="AE389" i="1"/>
  <c r="AE379" i="1"/>
  <c r="AE375" i="1"/>
  <c r="AE500" i="1"/>
  <c r="AE458" i="1"/>
  <c r="AE425" i="1"/>
  <c r="AE404" i="1"/>
  <c r="AE455" i="1"/>
  <c r="AE439" i="1"/>
  <c r="AE464" i="1"/>
  <c r="AE415" i="1"/>
  <c r="AE399" i="1"/>
  <c r="AE324" i="1"/>
  <c r="AE318" i="1"/>
  <c r="AE312" i="1"/>
  <c r="AE306" i="1"/>
  <c r="AE294" i="1"/>
  <c r="AE459" i="1"/>
  <c r="AE386" i="1"/>
  <c r="AE372" i="1"/>
  <c r="AE347" i="1"/>
  <c r="AE292" i="1"/>
  <c r="AE281" i="1"/>
  <c r="AE251" i="1"/>
  <c r="AE215" i="1"/>
  <c r="AE209" i="1"/>
  <c r="AE203" i="1"/>
  <c r="AE197" i="1"/>
  <c r="AE472" i="1"/>
  <c r="AE374" i="1"/>
  <c r="AE321" i="1"/>
  <c r="AE319" i="1"/>
  <c r="AE314" i="1"/>
  <c r="AE270" i="1"/>
  <c r="AE250" i="1"/>
  <c r="AE214" i="1"/>
  <c r="AE478" i="1"/>
  <c r="AE384" i="1"/>
  <c r="AE180" i="1"/>
  <c r="AE174" i="1"/>
  <c r="AE162" i="1"/>
  <c r="AE308" i="1"/>
  <c r="AE271" i="1"/>
  <c r="AE264" i="1"/>
  <c r="AE259" i="1"/>
  <c r="AE252" i="1"/>
  <c r="AE152" i="1"/>
  <c r="AE407" i="1"/>
  <c r="AE365" i="1"/>
  <c r="AE437" i="1"/>
  <c r="AE293" i="1"/>
  <c r="AE291" i="1"/>
  <c r="AE287" i="1"/>
  <c r="AE285" i="1"/>
  <c r="AE238" i="1"/>
  <c r="AE205" i="1"/>
  <c r="AE186" i="1"/>
  <c r="AE157" i="1"/>
  <c r="AE357" i="1"/>
  <c r="AE351" i="1"/>
  <c r="AE409" i="1"/>
  <c r="AE299" i="1"/>
  <c r="AE290" i="1"/>
  <c r="AE229" i="1"/>
  <c r="AE125" i="1"/>
  <c r="AE370" i="1"/>
  <c r="AE206" i="1"/>
  <c r="AE204" i="1"/>
  <c r="AE148" i="1"/>
  <c r="AE89" i="1"/>
  <c r="AE71" i="1"/>
  <c r="AE497" i="1"/>
  <c r="AE466" i="1"/>
  <c r="AE363" i="1"/>
  <c r="AE216" i="1"/>
  <c r="AE178" i="1"/>
  <c r="AE166" i="1"/>
  <c r="AE151" i="1"/>
  <c r="AE187" i="1"/>
  <c r="AE185" i="1"/>
  <c r="AE154" i="1"/>
  <c r="AE142" i="1"/>
  <c r="AE108" i="1"/>
  <c r="AE72" i="1"/>
  <c r="AE367" i="1"/>
  <c r="AE301" i="1"/>
  <c r="AE297" i="1"/>
  <c r="AE267" i="1"/>
  <c r="AE217" i="1"/>
  <c r="AE181" i="1"/>
  <c r="AE176" i="1"/>
  <c r="AE129" i="1"/>
  <c r="AE26" i="1"/>
  <c r="AE9" i="1"/>
  <c r="AE463" i="1"/>
  <c r="AE434" i="1"/>
  <c r="AE199" i="1"/>
  <c r="AE73" i="1"/>
  <c r="AE35" i="1"/>
  <c r="AE18" i="1"/>
  <c r="AE385" i="1"/>
  <c r="AE360" i="1"/>
  <c r="AE228" i="1"/>
  <c r="AE163" i="1"/>
  <c r="AE146" i="1"/>
  <c r="AE131" i="1"/>
  <c r="AE14" i="1"/>
  <c r="AE4" i="1"/>
  <c r="AE403" i="1"/>
  <c r="AE196" i="1"/>
  <c r="AE120" i="1"/>
  <c r="AE27" i="1"/>
  <c r="AE391" i="1"/>
  <c r="AE329" i="1"/>
  <c r="AE282" i="1"/>
  <c r="AE274" i="1"/>
  <c r="AE155" i="1"/>
  <c r="AE137" i="1"/>
  <c r="AE116" i="1"/>
  <c r="AE313" i="1"/>
  <c r="AE235" i="1"/>
  <c r="AE223" i="1"/>
  <c r="AE175" i="1"/>
  <c r="AE167" i="1"/>
  <c r="AE177" i="1"/>
  <c r="AE45" i="1"/>
  <c r="AE6" i="1"/>
  <c r="AE230" i="1"/>
  <c r="AE7" i="1"/>
  <c r="AE147" i="1"/>
  <c r="AE348" i="1"/>
  <c r="AE280" i="1"/>
  <c r="AE134" i="1"/>
  <c r="AE86" i="1"/>
  <c r="AE249" i="1"/>
  <c r="AE210" i="1"/>
  <c r="AE169" i="1"/>
  <c r="AE143" i="1"/>
  <c r="AE104" i="1"/>
  <c r="AE51" i="1"/>
  <c r="AE29" i="1"/>
  <c r="AE64" i="1"/>
  <c r="AE61" i="1"/>
  <c r="AE48" i="1"/>
  <c r="AE150" i="1"/>
  <c r="AE103" i="1"/>
  <c r="AE42" i="1"/>
  <c r="AE284" i="1"/>
  <c r="AE106" i="1"/>
  <c r="AE92" i="1"/>
  <c r="AE76" i="1"/>
  <c r="AE34" i="1"/>
  <c r="AE20" i="1"/>
  <c r="AE69" i="1"/>
  <c r="AE25" i="1"/>
  <c r="AE15" i="1"/>
  <c r="AE182" i="1"/>
  <c r="AE55" i="1"/>
  <c r="AE344" i="1"/>
  <c r="AE12" i="1"/>
  <c r="AE97" i="1"/>
  <c r="AE303" i="1"/>
  <c r="AE52" i="1"/>
  <c r="C507" i="1"/>
  <c r="C509" i="1" s="1"/>
  <c r="D507" i="1"/>
  <c r="D508" i="1" s="1"/>
  <c r="F507" i="1"/>
  <c r="F508" i="1" s="1"/>
  <c r="G508" i="1"/>
  <c r="P509" i="1"/>
  <c r="I507" i="1"/>
  <c r="I509" i="1" s="1"/>
  <c r="O509" i="1"/>
  <c r="AE465" i="1" s="1"/>
  <c r="J507" i="1"/>
  <c r="J508" i="1" s="1"/>
  <c r="L507" i="1"/>
  <c r="L508" i="1" s="1"/>
  <c r="M507" i="1"/>
  <c r="M509" i="1" s="1"/>
  <c r="I508" i="1"/>
  <c r="G507" i="1"/>
  <c r="G509" i="1" s="1"/>
  <c r="P508" i="1"/>
  <c r="AE29" i="3" l="1"/>
  <c r="AE66" i="3"/>
  <c r="AE135" i="3"/>
  <c r="AE59" i="3"/>
  <c r="AE112" i="3"/>
  <c r="AE482" i="3"/>
  <c r="AE307" i="3"/>
  <c r="AE312" i="3"/>
  <c r="AE387" i="3"/>
  <c r="AE449" i="3"/>
  <c r="AF339" i="3"/>
  <c r="AF495" i="3"/>
  <c r="AF373" i="3"/>
  <c r="AF418" i="3"/>
  <c r="AF392" i="3"/>
  <c r="AF332" i="3"/>
  <c r="AF398" i="3"/>
  <c r="AF219" i="3"/>
  <c r="AF149" i="3"/>
  <c r="AF195" i="3"/>
  <c r="AF417" i="3"/>
  <c r="AF232" i="3"/>
  <c r="AF468" i="3"/>
  <c r="AF46" i="3"/>
  <c r="AF51" i="3"/>
  <c r="AF497" i="3"/>
  <c r="AF442" i="3"/>
  <c r="AF357" i="3"/>
  <c r="AF247" i="3"/>
  <c r="AF56" i="3"/>
  <c r="AF200" i="3"/>
  <c r="AF361" i="3"/>
  <c r="AF162" i="3"/>
  <c r="AF310" i="3"/>
  <c r="AF7" i="3"/>
  <c r="AF505" i="3" s="1"/>
  <c r="AF283" i="3"/>
  <c r="AF57" i="3"/>
  <c r="AF201" i="3"/>
  <c r="AF362" i="3"/>
  <c r="AF83" i="3"/>
  <c r="AF434" i="3"/>
  <c r="AF252" i="3"/>
  <c r="AF61" i="3"/>
  <c r="AF205" i="3"/>
  <c r="AF367" i="3"/>
  <c r="AF107" i="3"/>
  <c r="AF419" i="3"/>
  <c r="AF240" i="3"/>
  <c r="AF50" i="3"/>
  <c r="AF194" i="3"/>
  <c r="AF352" i="3"/>
  <c r="AE209" i="3"/>
  <c r="AE11" i="3"/>
  <c r="AE215" i="3"/>
  <c r="AE47" i="3"/>
  <c r="AE166" i="3"/>
  <c r="AE193" i="3"/>
  <c r="AE271" i="3"/>
  <c r="AE325" i="3"/>
  <c r="AE371" i="3"/>
  <c r="AE446" i="3"/>
  <c r="AE409" i="3"/>
  <c r="AF408" i="3"/>
  <c r="AF451" i="3"/>
  <c r="AF399" i="3"/>
  <c r="AF347" i="3"/>
  <c r="AF390" i="3"/>
  <c r="AF429" i="3"/>
  <c r="AF379" i="3"/>
  <c r="AF450" i="3"/>
  <c r="AF292" i="3"/>
  <c r="AF221" i="3"/>
  <c r="AF231" i="3"/>
  <c r="AF16" i="3"/>
  <c r="AF268" i="3"/>
  <c r="AF42" i="3"/>
  <c r="AF76" i="3"/>
  <c r="AF106" i="3"/>
  <c r="AF28" i="3"/>
  <c r="AF30" i="3"/>
  <c r="AF409" i="3"/>
  <c r="AF271" i="3"/>
  <c r="AF68" i="3"/>
  <c r="AF212" i="3"/>
  <c r="AF376" i="3"/>
  <c r="AF174" i="3"/>
  <c r="AF327" i="3"/>
  <c r="AF19" i="3"/>
  <c r="AF297" i="3"/>
  <c r="AF69" i="3"/>
  <c r="AF213" i="3"/>
  <c r="AF378" i="3"/>
  <c r="AF119" i="3"/>
  <c r="AF469" i="3"/>
  <c r="AF289" i="3"/>
  <c r="AF73" i="3"/>
  <c r="AF217" i="3"/>
  <c r="AF384" i="3"/>
  <c r="AF131" i="3"/>
  <c r="AF453" i="3"/>
  <c r="AF264" i="3"/>
  <c r="AF62" i="3"/>
  <c r="AF206" i="3"/>
  <c r="AF368" i="3"/>
  <c r="AE26" i="3"/>
  <c r="AE184" i="3"/>
  <c r="AE101" i="3"/>
  <c r="AE276" i="3"/>
  <c r="AE363" i="3"/>
  <c r="AE218" i="3"/>
  <c r="AE249" i="3"/>
  <c r="AE281" i="3"/>
  <c r="AE334" i="3"/>
  <c r="AE448" i="3"/>
  <c r="AE487" i="3"/>
  <c r="AF305" i="3"/>
  <c r="AF371" i="3"/>
  <c r="AF446" i="3"/>
  <c r="AF365" i="3"/>
  <c r="AF293" i="3"/>
  <c r="AF78" i="3"/>
  <c r="AF118" i="3"/>
  <c r="AF209" i="3"/>
  <c r="AF184" i="3"/>
  <c r="AF63" i="3"/>
  <c r="AF405" i="3"/>
  <c r="AF6" i="3"/>
  <c r="AF458" i="3"/>
  <c r="AF243" i="3"/>
  <c r="AF208" i="3"/>
  <c r="AF481" i="3"/>
  <c r="AF340" i="3"/>
  <c r="AF99" i="3"/>
  <c r="AF91" i="3"/>
  <c r="AF414" i="3"/>
  <c r="AF116" i="3"/>
  <c r="AF260" i="3"/>
  <c r="AF447" i="3"/>
  <c r="AF222" i="3"/>
  <c r="AF391" i="3"/>
  <c r="AF103" i="3"/>
  <c r="AF428" i="3"/>
  <c r="AF117" i="3"/>
  <c r="AF261" i="3"/>
  <c r="AF448" i="3"/>
  <c r="AF215" i="3"/>
  <c r="AF96" i="3"/>
  <c r="AF420" i="3"/>
  <c r="AF121" i="3"/>
  <c r="AF265" i="3"/>
  <c r="AF455" i="3"/>
  <c r="AF227" i="3"/>
  <c r="AF60" i="3"/>
  <c r="AF366" i="3"/>
  <c r="AF110" i="3"/>
  <c r="AF254" i="3"/>
  <c r="AF438" i="3"/>
  <c r="AE37" i="3"/>
  <c r="AE190" i="3"/>
  <c r="AE111" i="3"/>
  <c r="AE178" i="3"/>
  <c r="AE171" i="3"/>
  <c r="AE241" i="3"/>
  <c r="AE255" i="3"/>
  <c r="AE287" i="3"/>
  <c r="AE358" i="3"/>
  <c r="AE495" i="3"/>
  <c r="AE493" i="3"/>
  <c r="AF318" i="3"/>
  <c r="AF484" i="3"/>
  <c r="AF470" i="3"/>
  <c r="AF299" i="3"/>
  <c r="AF476" i="3"/>
  <c r="AF111" i="3"/>
  <c r="AF154" i="3"/>
  <c r="AF245" i="3"/>
  <c r="AF220" i="3"/>
  <c r="AF5" i="3"/>
  <c r="AF457" i="3"/>
  <c r="AF39" i="3"/>
  <c r="AF41" i="3"/>
  <c r="AF279" i="3"/>
  <c r="AF244" i="3"/>
  <c r="AF53" i="3"/>
  <c r="AF440" i="3"/>
  <c r="AF125" i="3"/>
  <c r="AF115" i="3"/>
  <c r="AF444" i="3"/>
  <c r="AF128" i="3"/>
  <c r="AF272" i="3"/>
  <c r="AF465" i="3"/>
  <c r="AF234" i="3"/>
  <c r="AF411" i="3"/>
  <c r="AF127" i="3"/>
  <c r="AF464" i="3"/>
  <c r="AF129" i="3"/>
  <c r="AF273" i="3"/>
  <c r="AF466" i="3"/>
  <c r="AF239" i="3"/>
  <c r="AF120" i="3"/>
  <c r="AF454" i="3"/>
  <c r="AF133" i="3"/>
  <c r="AF277" i="3"/>
  <c r="AF475" i="3"/>
  <c r="AF251" i="3"/>
  <c r="AF84" i="3"/>
  <c r="AF402" i="3"/>
  <c r="AF122" i="3"/>
  <c r="AF266" i="3"/>
  <c r="AF456" i="3"/>
  <c r="AE108" i="3"/>
  <c r="AE8" i="3"/>
  <c r="AE242" i="3"/>
  <c r="AE89" i="3"/>
  <c r="AE259" i="3"/>
  <c r="AE186" i="3"/>
  <c r="AE289" i="3"/>
  <c r="AE359" i="3"/>
  <c r="AE388" i="3"/>
  <c r="AE442" i="3"/>
  <c r="AF496" i="3"/>
  <c r="AF472" i="3"/>
  <c r="AF478" i="3"/>
  <c r="AF463" i="3"/>
  <c r="AF459" i="3"/>
  <c r="AF142" i="3"/>
  <c r="AF190" i="3"/>
  <c r="AF326" i="3"/>
  <c r="AF294" i="3"/>
  <c r="AF34" i="3"/>
  <c r="AF15" i="3"/>
  <c r="AF65" i="3"/>
  <c r="AF100" i="3"/>
  <c r="AF324" i="3"/>
  <c r="AF280" i="3"/>
  <c r="AF112" i="3"/>
  <c r="AF58" i="3"/>
  <c r="AF161" i="3"/>
  <c r="AF139" i="3"/>
  <c r="AF501" i="3"/>
  <c r="AF140" i="3"/>
  <c r="AF284" i="3"/>
  <c r="AF487" i="3"/>
  <c r="AF246" i="3"/>
  <c r="AF427" i="3"/>
  <c r="AF163" i="3"/>
  <c r="AF486" i="3"/>
  <c r="AF141" i="3"/>
  <c r="AF285" i="3"/>
  <c r="AF488" i="3"/>
  <c r="AF263" i="3"/>
  <c r="AF144" i="3"/>
  <c r="AF491" i="3"/>
  <c r="AF145" i="3"/>
  <c r="AF290" i="3"/>
  <c r="AF493" i="3"/>
  <c r="AF275" i="3"/>
  <c r="AF108" i="3"/>
  <c r="AF435" i="3"/>
  <c r="AF134" i="3"/>
  <c r="AF278" i="3"/>
  <c r="AF477" i="3"/>
  <c r="AE45" i="3"/>
  <c r="AE23" i="3"/>
  <c r="AE284" i="3"/>
  <c r="AE93" i="3"/>
  <c r="AE458" i="3"/>
  <c r="AE192" i="3"/>
  <c r="AE295" i="3"/>
  <c r="AE412" i="3"/>
  <c r="AE402" i="3"/>
  <c r="AE456" i="3"/>
  <c r="AF114" i="3"/>
  <c r="AF197" i="3"/>
  <c r="AF151" i="3"/>
  <c r="AF8" i="3"/>
  <c r="AF152" i="3"/>
  <c r="AF298" i="3"/>
  <c r="AF502" i="3"/>
  <c r="AF258" i="3"/>
  <c r="AF443" i="3"/>
  <c r="AF175" i="3"/>
  <c r="AF9" i="3"/>
  <c r="AF153" i="3"/>
  <c r="AF300" i="3"/>
  <c r="AF503" i="3"/>
  <c r="AF302" i="3"/>
  <c r="AF168" i="3"/>
  <c r="AF13" i="3"/>
  <c r="AF157" i="3"/>
  <c r="AF304" i="3"/>
  <c r="AF23" i="3"/>
  <c r="AF288" i="3"/>
  <c r="AF132" i="3"/>
  <c r="AF471" i="3"/>
  <c r="AF146" i="3"/>
  <c r="AF291" i="3"/>
  <c r="AB439" i="3"/>
  <c r="AB477" i="3"/>
  <c r="AB391" i="3"/>
  <c r="AB467" i="3"/>
  <c r="AB417" i="3"/>
  <c r="AB430" i="3"/>
  <c r="AB502" i="3"/>
  <c r="AB474" i="3"/>
  <c r="AB458" i="3"/>
  <c r="AB481" i="3"/>
  <c r="AB413" i="3"/>
  <c r="AB505" i="3" s="1"/>
  <c r="AB489" i="3"/>
  <c r="AB428" i="3"/>
  <c r="AB436" i="3"/>
  <c r="AB408" i="3"/>
  <c r="V505" i="3"/>
  <c r="AE56" i="3"/>
  <c r="AE44" i="3"/>
  <c r="AE313" i="3"/>
  <c r="AE50" i="3"/>
  <c r="AE73" i="3"/>
  <c r="AE213" i="3"/>
  <c r="AE41" i="3"/>
  <c r="AE83" i="3"/>
  <c r="AE12" i="3"/>
  <c r="AE116" i="3"/>
  <c r="AE391" i="3"/>
  <c r="AE137" i="3"/>
  <c r="AE85" i="3"/>
  <c r="AE280" i="3"/>
  <c r="AE143" i="3"/>
  <c r="AE63" i="3"/>
  <c r="AE152" i="3"/>
  <c r="AE229" i="3"/>
  <c r="AE46" i="3"/>
  <c r="AE118" i="3"/>
  <c r="AE223" i="3"/>
  <c r="AE246" i="3"/>
  <c r="AE204" i="3"/>
  <c r="AE228" i="3"/>
  <c r="AE311" i="3"/>
  <c r="AE261" i="3"/>
  <c r="AE277" i="3"/>
  <c r="AE317" i="3"/>
  <c r="AE348" i="3"/>
  <c r="AE291" i="3"/>
  <c r="AE474" i="3"/>
  <c r="AE327" i="3"/>
  <c r="AE424" i="3"/>
  <c r="AE389" i="3"/>
  <c r="AE422" i="3"/>
  <c r="AE394" i="3"/>
  <c r="AE488" i="3"/>
  <c r="AE326" i="3"/>
  <c r="AE500" i="3"/>
  <c r="AE455" i="3"/>
  <c r="AE427" i="3"/>
  <c r="AE499" i="3"/>
  <c r="AE61" i="3"/>
  <c r="AE75" i="3"/>
  <c r="AE163" i="3"/>
  <c r="AE62" i="3"/>
  <c r="AE123" i="3"/>
  <c r="AE268" i="3"/>
  <c r="AE48" i="3"/>
  <c r="AE87" i="3"/>
  <c r="AE18" i="3"/>
  <c r="AE121" i="3"/>
  <c r="AE432" i="3"/>
  <c r="AE183" i="3"/>
  <c r="AE105" i="3"/>
  <c r="AE9" i="3"/>
  <c r="AE189" i="3"/>
  <c r="AE80" i="3"/>
  <c r="AE158" i="3"/>
  <c r="AE236" i="3"/>
  <c r="AE52" i="3"/>
  <c r="AE124" i="3"/>
  <c r="AE244" i="3"/>
  <c r="AE248" i="3"/>
  <c r="AE210" i="3"/>
  <c r="AE290" i="3"/>
  <c r="AE414" i="3"/>
  <c r="AE278" i="3"/>
  <c r="AE335" i="3"/>
  <c r="AE323" i="3"/>
  <c r="AE361" i="3"/>
  <c r="AE306" i="3"/>
  <c r="AE299" i="3"/>
  <c r="AE351" i="3"/>
  <c r="AE453" i="3"/>
  <c r="AE410" i="3"/>
  <c r="AE464" i="3"/>
  <c r="AE490" i="3"/>
  <c r="AE396" i="3"/>
  <c r="AE343" i="3"/>
  <c r="AE426" i="3"/>
  <c r="AE461" i="3"/>
  <c r="AE433" i="3"/>
  <c r="AE69" i="3"/>
  <c r="AE126" i="3"/>
  <c r="AE107" i="3"/>
  <c r="AE288" i="3"/>
  <c r="AE282" i="3"/>
  <c r="AE330" i="3"/>
  <c r="AE492" i="3"/>
  <c r="AE467" i="3"/>
  <c r="Y505" i="3"/>
  <c r="AE144" i="3"/>
  <c r="AE113" i="3"/>
  <c r="AE96" i="3"/>
  <c r="AE90" i="3"/>
  <c r="AE230" i="3"/>
  <c r="AE328" i="3"/>
  <c r="AE86" i="3"/>
  <c r="AE138" i="3"/>
  <c r="AE30" i="3"/>
  <c r="AE159" i="3"/>
  <c r="AE28" i="3"/>
  <c r="AE208" i="3"/>
  <c r="AE115" i="3"/>
  <c r="AE21" i="3"/>
  <c r="AE211" i="3"/>
  <c r="AE117" i="3"/>
  <c r="AE235" i="3"/>
  <c r="AE411" i="3"/>
  <c r="AE64" i="3"/>
  <c r="AE136" i="3"/>
  <c r="AE176" i="3"/>
  <c r="AE258" i="3"/>
  <c r="AE292" i="3"/>
  <c r="AE428" i="3"/>
  <c r="AE262" i="3"/>
  <c r="AE300" i="3"/>
  <c r="AE480" i="3"/>
  <c r="AE341" i="3"/>
  <c r="AE404" i="3"/>
  <c r="AE316" i="3"/>
  <c r="AE340" i="3"/>
  <c r="AE392" i="3"/>
  <c r="AE365" i="3"/>
  <c r="AE496" i="3"/>
  <c r="AE350" i="3"/>
  <c r="AE342" i="3"/>
  <c r="AE416" i="3"/>
  <c r="AE364" i="3"/>
  <c r="AE498" i="3"/>
  <c r="AE473" i="3"/>
  <c r="AE445" i="3"/>
  <c r="AE39" i="3"/>
  <c r="AE79" i="3"/>
  <c r="AE22" i="3"/>
  <c r="AE203" i="3"/>
  <c r="AE164" i="3"/>
  <c r="AE253" i="3"/>
  <c r="AE332" i="3"/>
  <c r="AE368" i="3"/>
  <c r="AE353" i="3"/>
  <c r="AE400" i="3"/>
  <c r="AE147" i="3"/>
  <c r="AE180" i="3"/>
  <c r="AE92" i="3"/>
  <c r="AE133" i="3"/>
  <c r="AE252" i="3"/>
  <c r="AE7" i="3"/>
  <c r="AE104" i="3"/>
  <c r="AE157" i="3"/>
  <c r="AE36" i="3"/>
  <c r="AE161" i="3"/>
  <c r="AE34" i="3"/>
  <c r="AE219" i="3"/>
  <c r="AE120" i="3"/>
  <c r="AE27" i="3"/>
  <c r="AE272" i="3"/>
  <c r="AE122" i="3"/>
  <c r="AE168" i="3"/>
  <c r="AE175" i="3"/>
  <c r="AE70" i="3"/>
  <c r="AE142" i="3"/>
  <c r="AE182" i="3"/>
  <c r="AE260" i="3"/>
  <c r="AE397" i="3"/>
  <c r="AE233" i="3"/>
  <c r="AE279" i="3"/>
  <c r="AE303" i="3"/>
  <c r="AE293" i="3"/>
  <c r="AE354" i="3"/>
  <c r="AE470" i="3"/>
  <c r="AE319" i="3"/>
  <c r="AE355" i="3"/>
  <c r="AE502" i="3"/>
  <c r="AE373" i="3"/>
  <c r="AE347" i="3"/>
  <c r="AE370" i="3"/>
  <c r="AE352" i="3"/>
  <c r="AE438" i="3"/>
  <c r="AE377" i="3"/>
  <c r="AE407" i="3"/>
  <c r="AE479" i="3"/>
  <c r="AE451" i="3"/>
  <c r="S505" i="3"/>
  <c r="W505" i="3"/>
  <c r="AE129" i="3"/>
  <c r="AE304" i="3"/>
  <c r="AE110" i="3"/>
  <c r="AE58" i="3"/>
  <c r="AE454" i="3"/>
  <c r="AE309" i="3"/>
  <c r="AE466" i="3"/>
  <c r="AE462" i="3"/>
  <c r="AE19" i="3"/>
  <c r="AE220" i="3"/>
  <c r="AE13" i="3"/>
  <c r="AE177" i="3"/>
  <c r="AE195" i="3"/>
  <c r="AE375" i="3"/>
  <c r="AE31" i="3"/>
  <c r="AE134" i="3"/>
  <c r="AE173" i="3"/>
  <c r="AE53" i="3"/>
  <c r="AE185" i="3"/>
  <c r="AE43" i="3"/>
  <c r="AE247" i="3"/>
  <c r="AE139" i="3"/>
  <c r="AE33" i="3"/>
  <c r="AE286" i="3"/>
  <c r="AE127" i="3"/>
  <c r="AE224" i="3"/>
  <c r="AE181" i="3"/>
  <c r="AE76" i="3"/>
  <c r="AE148" i="3"/>
  <c r="AE188" i="3"/>
  <c r="AE264" i="3"/>
  <c r="AE435" i="3"/>
  <c r="AE239" i="3"/>
  <c r="AE393" i="3"/>
  <c r="AE315" i="3"/>
  <c r="AE297" i="3"/>
  <c r="AE382" i="3"/>
  <c r="AE478" i="3"/>
  <c r="AE322" i="3"/>
  <c r="AE366" i="3"/>
  <c r="AE305" i="3"/>
  <c r="AE430" i="3"/>
  <c r="AE357" i="3"/>
  <c r="AE395" i="3"/>
  <c r="AE362" i="3"/>
  <c r="AE460" i="3"/>
  <c r="AE381" i="3"/>
  <c r="AE413" i="3"/>
  <c r="AE485" i="3"/>
  <c r="AE457" i="3"/>
  <c r="AE65" i="3"/>
  <c r="AE99" i="3"/>
  <c r="AE54" i="3"/>
  <c r="AE199" i="3"/>
  <c r="AE67" i="3"/>
  <c r="AE25" i="3"/>
  <c r="AE71" i="3"/>
  <c r="AE150" i="3"/>
  <c r="AE274" i="3"/>
  <c r="AE57" i="3"/>
  <c r="AE196" i="3"/>
  <c r="AE60" i="3"/>
  <c r="AE285" i="3"/>
  <c r="AE156" i="3"/>
  <c r="AE38" i="3"/>
  <c r="AE298" i="3"/>
  <c r="AE132" i="3"/>
  <c r="AE226" i="3"/>
  <c r="AE227" i="3"/>
  <c r="AE82" i="3"/>
  <c r="AE154" i="3"/>
  <c r="AE194" i="3"/>
  <c r="AE459" i="3"/>
  <c r="AE221" i="3"/>
  <c r="AE245" i="3"/>
  <c r="AE225" i="3"/>
  <c r="AE318" i="3"/>
  <c r="AE314" i="3"/>
  <c r="AE385" i="3"/>
  <c r="AE501" i="3"/>
  <c r="AE333" i="3"/>
  <c r="AE378" i="3"/>
  <c r="AE321" i="3"/>
  <c r="AE484" i="3"/>
  <c r="AE367" i="3"/>
  <c r="AE418" i="3"/>
  <c r="AE372" i="3"/>
  <c r="AE471" i="3"/>
  <c r="AE398" i="3"/>
  <c r="AE419" i="3"/>
  <c r="AE491" i="3"/>
  <c r="AE463" i="3"/>
  <c r="T505" i="3"/>
  <c r="AC501" i="3"/>
  <c r="AC488" i="3"/>
  <c r="AC478" i="3"/>
  <c r="AC475" i="3"/>
  <c r="AC465" i="3"/>
  <c r="AC452" i="3"/>
  <c r="AC442" i="3"/>
  <c r="AC439" i="3"/>
  <c r="AC429" i="3"/>
  <c r="AC416" i="3"/>
  <c r="AC406" i="3"/>
  <c r="AC400" i="3"/>
  <c r="AC394" i="3"/>
  <c r="AC388" i="3"/>
  <c r="AC382" i="3"/>
  <c r="AC376" i="3"/>
  <c r="AC370" i="3"/>
  <c r="AC364" i="3"/>
  <c r="AC358" i="3"/>
  <c r="AC352" i="3"/>
  <c r="AC346" i="3"/>
  <c r="AC340" i="3"/>
  <c r="AC334" i="3"/>
  <c r="AC328" i="3"/>
  <c r="AC322" i="3"/>
  <c r="AC316" i="3"/>
  <c r="AC310" i="3"/>
  <c r="AC304" i="3"/>
  <c r="AC298" i="3"/>
  <c r="AC292" i="3"/>
  <c r="AC497" i="3"/>
  <c r="AC486" i="3"/>
  <c r="AC464" i="3"/>
  <c r="AC453" i="3"/>
  <c r="AC431" i="3"/>
  <c r="AC420" i="3"/>
  <c r="AC409" i="3"/>
  <c r="AC402" i="3"/>
  <c r="AC385" i="3"/>
  <c r="AC368" i="3"/>
  <c r="AC351" i="3"/>
  <c r="AC347" i="3"/>
  <c r="AC330" i="3"/>
  <c r="AC503" i="3"/>
  <c r="AC492" i="3"/>
  <c r="AC481" i="3"/>
  <c r="AC470" i="3"/>
  <c r="AC459" i="3"/>
  <c r="AC437" i="3"/>
  <c r="AC426" i="3"/>
  <c r="AC415" i="3"/>
  <c r="AC412" i="3"/>
  <c r="AC390" i="3"/>
  <c r="AC493" i="3"/>
  <c r="AC490" i="3"/>
  <c r="AC482" i="3"/>
  <c r="AC468" i="3"/>
  <c r="AC449" i="3"/>
  <c r="AC435" i="3"/>
  <c r="AC427" i="3"/>
  <c r="AC424" i="3"/>
  <c r="AC404" i="3"/>
  <c r="AC387" i="3"/>
  <c r="AC484" i="3"/>
  <c r="AC461" i="3"/>
  <c r="AC421" i="3"/>
  <c r="AC419" i="3"/>
  <c r="AC417" i="3"/>
  <c r="AC389" i="3"/>
  <c r="AC384" i="3"/>
  <c r="AC375" i="3"/>
  <c r="AC355" i="3"/>
  <c r="AC345" i="3"/>
  <c r="AC469" i="3"/>
  <c r="AC467" i="3"/>
  <c r="AC446" i="3"/>
  <c r="AC444" i="3"/>
  <c r="AC423" i="3"/>
  <c r="AC401" i="3"/>
  <c r="AC372" i="3"/>
  <c r="AC502" i="3"/>
  <c r="AC485" i="3"/>
  <c r="AC462" i="3"/>
  <c r="AC460" i="3"/>
  <c r="AC458" i="3"/>
  <c r="AC414" i="3"/>
  <c r="AC397" i="3"/>
  <c r="AC363" i="3"/>
  <c r="AC360" i="3"/>
  <c r="AC487" i="3"/>
  <c r="AC483" i="3"/>
  <c r="AC443" i="3"/>
  <c r="AC441" i="3"/>
  <c r="AC418" i="3"/>
  <c r="AC395" i="3"/>
  <c r="AC377" i="3"/>
  <c r="AC350" i="3"/>
  <c r="AC428" i="3"/>
  <c r="AC407" i="3"/>
  <c r="AC349" i="3"/>
  <c r="AC324" i="3"/>
  <c r="AC309" i="3"/>
  <c r="AC305" i="3"/>
  <c r="AC499" i="3"/>
  <c r="AC496" i="3"/>
  <c r="AC472" i="3"/>
  <c r="AC451" i="3"/>
  <c r="AC440" i="3"/>
  <c r="AC434" i="3"/>
  <c r="AC425" i="3"/>
  <c r="AC410" i="3"/>
  <c r="AC466" i="3"/>
  <c r="AC457" i="3"/>
  <c r="AC454" i="3"/>
  <c r="AC448" i="3"/>
  <c r="AC445" i="3"/>
  <c r="AC391" i="3"/>
  <c r="AC386" i="3"/>
  <c r="AC371" i="3"/>
  <c r="AC369" i="3"/>
  <c r="AC367" i="3"/>
  <c r="AC354" i="3"/>
  <c r="AC343" i="3"/>
  <c r="AC341" i="3"/>
  <c r="AC338" i="3"/>
  <c r="AC335" i="3"/>
  <c r="AC491" i="3"/>
  <c r="AC413" i="3"/>
  <c r="AC381" i="3"/>
  <c r="AC362" i="3"/>
  <c r="AC315" i="3"/>
  <c r="AC308" i="3"/>
  <c r="AC498" i="3"/>
  <c r="AC471" i="3"/>
  <c r="AC405" i="3"/>
  <c r="AC321" i="3"/>
  <c r="AC479" i="3"/>
  <c r="AC438" i="3"/>
  <c r="AC398" i="3"/>
  <c r="AC392" i="3"/>
  <c r="AC383" i="3"/>
  <c r="AC353" i="3"/>
  <c r="AC327" i="3"/>
  <c r="AC312" i="3"/>
  <c r="AC302" i="3"/>
  <c r="AC494" i="3"/>
  <c r="AC456" i="3"/>
  <c r="AC430" i="3"/>
  <c r="AC408" i="3"/>
  <c r="AC378" i="3"/>
  <c r="AC373" i="3"/>
  <c r="AC366" i="3"/>
  <c r="AC357" i="3"/>
  <c r="AC342" i="3"/>
  <c r="AC299" i="3"/>
  <c r="AC295" i="3"/>
  <c r="AC474" i="3"/>
  <c r="AC463" i="3"/>
  <c r="AC359" i="3"/>
  <c r="AC344" i="3"/>
  <c r="AC333" i="3"/>
  <c r="AC319" i="3"/>
  <c r="AC306" i="3"/>
  <c r="AC291" i="3"/>
  <c r="AC287" i="3"/>
  <c r="AC489" i="3"/>
  <c r="AC477" i="3"/>
  <c r="AC473" i="3"/>
  <c r="AC455" i="3"/>
  <c r="AC411" i="3"/>
  <c r="AC365" i="3"/>
  <c r="AC300" i="3"/>
  <c r="AC288" i="3"/>
  <c r="AC500" i="3"/>
  <c r="AC447" i="3"/>
  <c r="AC436" i="3"/>
  <c r="AC422" i="3"/>
  <c r="AC403" i="3"/>
  <c r="AC339" i="3"/>
  <c r="AC323" i="3"/>
  <c r="AC317" i="3"/>
  <c r="AC307" i="3"/>
  <c r="AC379" i="3"/>
  <c r="AC332" i="3"/>
  <c r="AC313" i="3"/>
  <c r="AC301" i="3"/>
  <c r="AC284" i="3"/>
  <c r="AC281" i="3"/>
  <c r="AC268" i="3"/>
  <c r="AC264" i="3"/>
  <c r="AC450" i="3"/>
  <c r="AC374" i="3"/>
  <c r="AC331" i="3"/>
  <c r="AC325" i="3"/>
  <c r="AC273" i="3"/>
  <c r="AC269" i="3"/>
  <c r="AC260" i="3"/>
  <c r="AC254" i="3"/>
  <c r="AC248" i="3"/>
  <c r="AC242" i="3"/>
  <c r="AC236" i="3"/>
  <c r="AC230" i="3"/>
  <c r="AC297" i="3"/>
  <c r="AC289" i="3"/>
  <c r="AC265" i="3"/>
  <c r="AC476" i="3"/>
  <c r="AC337" i="3"/>
  <c r="AC266" i="3"/>
  <c r="AC256" i="3"/>
  <c r="AC250" i="3"/>
  <c r="AC244" i="3"/>
  <c r="AC433" i="3"/>
  <c r="AC399" i="3"/>
  <c r="AC393" i="3"/>
  <c r="AC314" i="3"/>
  <c r="AC283" i="3"/>
  <c r="AC279" i="3"/>
  <c r="AC275" i="3"/>
  <c r="AC262" i="3"/>
  <c r="AC361" i="3"/>
  <c r="AC348" i="3"/>
  <c r="AC336" i="3"/>
  <c r="AC282" i="3"/>
  <c r="AC263" i="3"/>
  <c r="AC261" i="3"/>
  <c r="AC249" i="3"/>
  <c r="AC234" i="3"/>
  <c r="AC224" i="3"/>
  <c r="AC220" i="3"/>
  <c r="AC214" i="3"/>
  <c r="AC208" i="3"/>
  <c r="AC202" i="3"/>
  <c r="AC196" i="3"/>
  <c r="AC190" i="3"/>
  <c r="AC184" i="3"/>
  <c r="AC178" i="3"/>
  <c r="AC380" i="3"/>
  <c r="AC259" i="3"/>
  <c r="AC252" i="3"/>
  <c r="AC247" i="3"/>
  <c r="AC240" i="3"/>
  <c r="AC225" i="3"/>
  <c r="AC215" i="3"/>
  <c r="AC209" i="3"/>
  <c r="AC203" i="3"/>
  <c r="AC197" i="3"/>
  <c r="AC191" i="3"/>
  <c r="AC185" i="3"/>
  <c r="AC179" i="3"/>
  <c r="AC173" i="3"/>
  <c r="AC167" i="3"/>
  <c r="AC271" i="3"/>
  <c r="AC267" i="3"/>
  <c r="AC257" i="3"/>
  <c r="AC245" i="3"/>
  <c r="AC232" i="3"/>
  <c r="AC221" i="3"/>
  <c r="AC480" i="3"/>
  <c r="AC320" i="3"/>
  <c r="AC255" i="3"/>
  <c r="AC243" i="3"/>
  <c r="AC222" i="3"/>
  <c r="AC329" i="3"/>
  <c r="AC294" i="3"/>
  <c r="AC233" i="3"/>
  <c r="AC303" i="3"/>
  <c r="AC219" i="3"/>
  <c r="AC212" i="3"/>
  <c r="AC207" i="3"/>
  <c r="AC200" i="3"/>
  <c r="AC195" i="3"/>
  <c r="AC188" i="3"/>
  <c r="AC183" i="3"/>
  <c r="AC174" i="3"/>
  <c r="AC165" i="3"/>
  <c r="AC223" i="3"/>
  <c r="AC217" i="3"/>
  <c r="AC205" i="3"/>
  <c r="AC193" i="3"/>
  <c r="AC170" i="3"/>
  <c r="AC160" i="3"/>
  <c r="AC154" i="3"/>
  <c r="AC148" i="3"/>
  <c r="AC142" i="3"/>
  <c r="AC136" i="3"/>
  <c r="AC130" i="3"/>
  <c r="AC124" i="3"/>
  <c r="AC118" i="3"/>
  <c r="AC112" i="3"/>
  <c r="AC106" i="3"/>
  <c r="AC100" i="3"/>
  <c r="AC326" i="3"/>
  <c r="AC280" i="3"/>
  <c r="AC274" i="3"/>
  <c r="AC166" i="3"/>
  <c r="AC161" i="3"/>
  <c r="AC155" i="3"/>
  <c r="AC149" i="3"/>
  <c r="AC143" i="3"/>
  <c r="AC137" i="3"/>
  <c r="AC131" i="3"/>
  <c r="AC125" i="3"/>
  <c r="AC119" i="3"/>
  <c r="AC113" i="3"/>
  <c r="AC107" i="3"/>
  <c r="AC311" i="3"/>
  <c r="AC286" i="3"/>
  <c r="AC270" i="3"/>
  <c r="AC211" i="3"/>
  <c r="AC199" i="3"/>
  <c r="AC187" i="3"/>
  <c r="AC172" i="3"/>
  <c r="AC163" i="3"/>
  <c r="AC157" i="3"/>
  <c r="AC151" i="3"/>
  <c r="AC145" i="3"/>
  <c r="AC139" i="3"/>
  <c r="AC133" i="3"/>
  <c r="AC127" i="3"/>
  <c r="AC121" i="3"/>
  <c r="AC115" i="3"/>
  <c r="AC109" i="3"/>
  <c r="AC103" i="3"/>
  <c r="AC97" i="3"/>
  <c r="AC290" i="3"/>
  <c r="AC226" i="3"/>
  <c r="AC216" i="3"/>
  <c r="AC204" i="3"/>
  <c r="AC192" i="3"/>
  <c r="AC168" i="3"/>
  <c r="AC293" i="3"/>
  <c r="AC277" i="3"/>
  <c r="AC237" i="3"/>
  <c r="AC181" i="3"/>
  <c r="AC164" i="3"/>
  <c r="AC147" i="3"/>
  <c r="AC102" i="3"/>
  <c r="AC99" i="3"/>
  <c r="AC84" i="3"/>
  <c r="AC67" i="3"/>
  <c r="AC50" i="3"/>
  <c r="AC46" i="3"/>
  <c r="AC32" i="3"/>
  <c r="AC26" i="3"/>
  <c r="AC20" i="3"/>
  <c r="AC14" i="3"/>
  <c r="AC8" i="3"/>
  <c r="AC55" i="3"/>
  <c r="AC15" i="3"/>
  <c r="AC285" i="3"/>
  <c r="AC239" i="3"/>
  <c r="AC162" i="3"/>
  <c r="AC132" i="3"/>
  <c r="AC122" i="3"/>
  <c r="AC117" i="3"/>
  <c r="AC80" i="3"/>
  <c r="AC76" i="3"/>
  <c r="AC63" i="3"/>
  <c r="AC59" i="3"/>
  <c r="AC42" i="3"/>
  <c r="AC27" i="3"/>
  <c r="AC21" i="3"/>
  <c r="AC9" i="3"/>
  <c r="AC396" i="3"/>
  <c r="AC272" i="3"/>
  <c r="AC251" i="3"/>
  <c r="AC189" i="3"/>
  <c r="AC186" i="3"/>
  <c r="AC176" i="3"/>
  <c r="AC158" i="3"/>
  <c r="AC141" i="3"/>
  <c r="AC93" i="3"/>
  <c r="AC89" i="3"/>
  <c r="AC72" i="3"/>
  <c r="AC38" i="3"/>
  <c r="AC33" i="3"/>
  <c r="AC276" i="3"/>
  <c r="AC229" i="3"/>
  <c r="AC194" i="3"/>
  <c r="AC156" i="3"/>
  <c r="AC120" i="3"/>
  <c r="AC110" i="3"/>
  <c r="AC105" i="3"/>
  <c r="AC85" i="3"/>
  <c r="AC68" i="3"/>
  <c r="AC64" i="3"/>
  <c r="AC51" i="3"/>
  <c r="AC47" i="3"/>
  <c r="AC258" i="3"/>
  <c r="AC231" i="3"/>
  <c r="AC228" i="3"/>
  <c r="AC218" i="3"/>
  <c r="AC182" i="3"/>
  <c r="AC171" i="3"/>
  <c r="AC169" i="3"/>
  <c r="AC144" i="3"/>
  <c r="AC95" i="3"/>
  <c r="AC78" i="3"/>
  <c r="AC61" i="3"/>
  <c r="AC44" i="3"/>
  <c r="AC40" i="3"/>
  <c r="AC30" i="3"/>
  <c r="AC24" i="3"/>
  <c r="AC12" i="3"/>
  <c r="AC278" i="3"/>
  <c r="AC432" i="3"/>
  <c r="AC318" i="3"/>
  <c r="AC253" i="3"/>
  <c r="AC238" i="3"/>
  <c r="AC175" i="3"/>
  <c r="AC159" i="3"/>
  <c r="AC140" i="3"/>
  <c r="AC126" i="3"/>
  <c r="AC116" i="3"/>
  <c r="AC111" i="3"/>
  <c r="AC101" i="3"/>
  <c r="AC98" i="3"/>
  <c r="AC91" i="3"/>
  <c r="AC74" i="3"/>
  <c r="AC70" i="3"/>
  <c r="AC57" i="3"/>
  <c r="AC53" i="3"/>
  <c r="AC36" i="3"/>
  <c r="AC18" i="3"/>
  <c r="AC6" i="3"/>
  <c r="AC128" i="3"/>
  <c r="AC65" i="3"/>
  <c r="AC34" i="3"/>
  <c r="AC19" i="3"/>
  <c r="AC10" i="3"/>
  <c r="AC104" i="3"/>
  <c r="AC86" i="3"/>
  <c r="AC79" i="3"/>
  <c r="AC60" i="3"/>
  <c r="AC48" i="3"/>
  <c r="AC41" i="3"/>
  <c r="AC29" i="3"/>
  <c r="AC45" i="3"/>
  <c r="AC22" i="3"/>
  <c r="AC75" i="3"/>
  <c r="AC37" i="3"/>
  <c r="AC227" i="3"/>
  <c r="AC150" i="3"/>
  <c r="AC134" i="3"/>
  <c r="AC23" i="3"/>
  <c r="AC495" i="3"/>
  <c r="AC7" i="3"/>
  <c r="AC213" i="3"/>
  <c r="AC201" i="3"/>
  <c r="AC153" i="3"/>
  <c r="AC146" i="3"/>
  <c r="AC81" i="3"/>
  <c r="AC43" i="3"/>
  <c r="AC17" i="3"/>
  <c r="AC241" i="3"/>
  <c r="AC246" i="3"/>
  <c r="AC206" i="3"/>
  <c r="AC88" i="3"/>
  <c r="AC25" i="3"/>
  <c r="AC16" i="3"/>
  <c r="AC152" i="3"/>
  <c r="AC114" i="3"/>
  <c r="AC71" i="3"/>
  <c r="AC90" i="3"/>
  <c r="AC83" i="3"/>
  <c r="AC69" i="3"/>
  <c r="AC62" i="3"/>
  <c r="AC52" i="3"/>
  <c r="AC5" i="3"/>
  <c r="AC31" i="3"/>
  <c r="AC177" i="3"/>
  <c r="AC123" i="3"/>
  <c r="AC108" i="3"/>
  <c r="AC94" i="3"/>
  <c r="AC92" i="3"/>
  <c r="AC73" i="3"/>
  <c r="AC66" i="3"/>
  <c r="AC35" i="3"/>
  <c r="AC11" i="3"/>
  <c r="AC235" i="3"/>
  <c r="AC198" i="3"/>
  <c r="AC138" i="3"/>
  <c r="AC129" i="3"/>
  <c r="AC82" i="3"/>
  <c r="AC28" i="3"/>
  <c r="AC13" i="3"/>
  <c r="AC296" i="3"/>
  <c r="AC96" i="3"/>
  <c r="AC210" i="3"/>
  <c r="AC135" i="3"/>
  <c r="AC87" i="3"/>
  <c r="AC54" i="3"/>
  <c r="AC49" i="3"/>
  <c r="AC56" i="3"/>
  <c r="AC4" i="3"/>
  <c r="AC356" i="3"/>
  <c r="AC180" i="3"/>
  <c r="AC77" i="3"/>
  <c r="AC58" i="3"/>
  <c r="AC39" i="3"/>
  <c r="AE102" i="3"/>
  <c r="AE131" i="3"/>
  <c r="AE15" i="3"/>
  <c r="AE130" i="3"/>
  <c r="AE390" i="3"/>
  <c r="AE472" i="3"/>
  <c r="AE439" i="3"/>
  <c r="AE84" i="3"/>
  <c r="AE119" i="3"/>
  <c r="AE169" i="3"/>
  <c r="AE149" i="3"/>
  <c r="AE95" i="3"/>
  <c r="AE153" i="3"/>
  <c r="AE78" i="3"/>
  <c r="AE202" i="3"/>
  <c r="AE477" i="3"/>
  <c r="AE74" i="3"/>
  <c r="AE207" i="3"/>
  <c r="AE77" i="3"/>
  <c r="AE450" i="3"/>
  <c r="AE172" i="3"/>
  <c r="AE55" i="3"/>
  <c r="AE266" i="3"/>
  <c r="AE145" i="3"/>
  <c r="AE240" i="3"/>
  <c r="AE234" i="3"/>
  <c r="AE88" i="3"/>
  <c r="AE160" i="3"/>
  <c r="AE200" i="3"/>
  <c r="AE329" i="3"/>
  <c r="AE232" i="3"/>
  <c r="AE251" i="3"/>
  <c r="AE231" i="3"/>
  <c r="AE429" i="3"/>
  <c r="AE320" i="3"/>
  <c r="AE436" i="3"/>
  <c r="AE263" i="3"/>
  <c r="AE338" i="3"/>
  <c r="AE408" i="3"/>
  <c r="AE324" i="3"/>
  <c r="AE399" i="3"/>
  <c r="AE380" i="3"/>
  <c r="AE441" i="3"/>
  <c r="AE401" i="3"/>
  <c r="AE386" i="3"/>
  <c r="AE423" i="3"/>
  <c r="AE425" i="3"/>
  <c r="AE497" i="3"/>
  <c r="AE469" i="3"/>
  <c r="AE165" i="3"/>
  <c r="AE24" i="3"/>
  <c r="AE197" i="3"/>
  <c r="AE256" i="3"/>
  <c r="AE216" i="3"/>
  <c r="AE339" i="3"/>
  <c r="AE468" i="3"/>
  <c r="AE360" i="3"/>
  <c r="Z505" i="3"/>
  <c r="AE128" i="3"/>
  <c r="AE191" i="3"/>
  <c r="AE222" i="3"/>
  <c r="AE155" i="3"/>
  <c r="AE109" i="3"/>
  <c r="AE167" i="3"/>
  <c r="AE114" i="3"/>
  <c r="AE187" i="3"/>
  <c r="AE201" i="3"/>
  <c r="AE91" i="3"/>
  <c r="AE238" i="3"/>
  <c r="AE81" i="3"/>
  <c r="AE10" i="3"/>
  <c r="AE174" i="3"/>
  <c r="AE72" i="3"/>
  <c r="AE4" i="3"/>
  <c r="AE162" i="3"/>
  <c r="AE250" i="3"/>
  <c r="AE254" i="3"/>
  <c r="AE94" i="3"/>
  <c r="AE170" i="3"/>
  <c r="AE206" i="3"/>
  <c r="AE345" i="3"/>
  <c r="AE267" i="3"/>
  <c r="AE257" i="3"/>
  <c r="AE237" i="3"/>
  <c r="AE265" i="3"/>
  <c r="AE356" i="3"/>
  <c r="AE447" i="3"/>
  <c r="AE269" i="3"/>
  <c r="AE344" i="3"/>
  <c r="AE417" i="3"/>
  <c r="AE349" i="3"/>
  <c r="AE301" i="3"/>
  <c r="AE383" i="3"/>
  <c r="AE483" i="3"/>
  <c r="AE444" i="3"/>
  <c r="AE403" i="3"/>
  <c r="AE434" i="3"/>
  <c r="AE431" i="3"/>
  <c r="AE503" i="3"/>
  <c r="AF304" i="2"/>
  <c r="AF127" i="2"/>
  <c r="AF355" i="2"/>
  <c r="AF313" i="2"/>
  <c r="AF124" i="2"/>
  <c r="AF472" i="2"/>
  <c r="AF57" i="2"/>
  <c r="AF331" i="2"/>
  <c r="AF167" i="2"/>
  <c r="AF136" i="2"/>
  <c r="AF244" i="2"/>
  <c r="AF47" i="2"/>
  <c r="AF342" i="2"/>
  <c r="AF413" i="2"/>
  <c r="AF202" i="2"/>
  <c r="AF332" i="2"/>
  <c r="AF29" i="2"/>
  <c r="AF322" i="2"/>
  <c r="AF100" i="2"/>
  <c r="AF470" i="2"/>
  <c r="AF98" i="2"/>
  <c r="AF206" i="2"/>
  <c r="AF489" i="2"/>
  <c r="AF378" i="2"/>
  <c r="AF492" i="2"/>
  <c r="AF273" i="2"/>
  <c r="AF397" i="2"/>
  <c r="AF417" i="2"/>
  <c r="AF171" i="2"/>
  <c r="AF384" i="2"/>
  <c r="AF494" i="2"/>
  <c r="AF291" i="2"/>
  <c r="AF484" i="2"/>
  <c r="AF133" i="2"/>
  <c r="AF255" i="2"/>
  <c r="AF161" i="2"/>
  <c r="AF43" i="2"/>
  <c r="AF254" i="2"/>
  <c r="AF55" i="2"/>
  <c r="AF221" i="2"/>
  <c r="AF125" i="2"/>
  <c r="AF298" i="2"/>
  <c r="AF34" i="2"/>
  <c r="AF191" i="2"/>
  <c r="AF302" i="2"/>
  <c r="AF28" i="2"/>
  <c r="AF481" i="2"/>
  <c r="AF193" i="2"/>
  <c r="AF320" i="2"/>
  <c r="AF53" i="2"/>
  <c r="AF51" i="2"/>
  <c r="AF337" i="2"/>
  <c r="AF368" i="2"/>
  <c r="AF462" i="2"/>
  <c r="AF487" i="2"/>
  <c r="AF153" i="2"/>
  <c r="AF372" i="2"/>
  <c r="AF449" i="2"/>
  <c r="AF400" i="2"/>
  <c r="AF27" i="2"/>
  <c r="AF349" i="2"/>
  <c r="AF23" i="2"/>
  <c r="AF275" i="2"/>
  <c r="AF491" i="2"/>
  <c r="AF174" i="2"/>
  <c r="AF353" i="2"/>
  <c r="AF307" i="2"/>
  <c r="AF409" i="2"/>
  <c r="AF433" i="2"/>
  <c r="AF248" i="2"/>
  <c r="AF354" i="2"/>
  <c r="AF229" i="2"/>
  <c r="AF315" i="2"/>
  <c r="AF426" i="2"/>
  <c r="AF105" i="2"/>
  <c r="AF386" i="2"/>
  <c r="AF24" i="2"/>
  <c r="AF13" i="2"/>
  <c r="AF66" i="2"/>
  <c r="AF160" i="2"/>
  <c r="AF82" i="2"/>
  <c r="AF74" i="2"/>
  <c r="AF292" i="2"/>
  <c r="AF187" i="2"/>
  <c r="AF69" i="2"/>
  <c r="AF306" i="2"/>
  <c r="AF184" i="2"/>
  <c r="AF423" i="2"/>
  <c r="AF103" i="2"/>
  <c r="AF279" i="2"/>
  <c r="AF457" i="2"/>
  <c r="AF284" i="2"/>
  <c r="AF285" i="2"/>
  <c r="AF435" i="2"/>
  <c r="AF85" i="2"/>
  <c r="AF476" i="2"/>
  <c r="AF225" i="2"/>
  <c r="AF341" i="2"/>
  <c r="AF308" i="2"/>
  <c r="AF118" i="2"/>
  <c r="AF159" i="2"/>
  <c r="AF374" i="2"/>
  <c r="AF181" i="2"/>
  <c r="AF348" i="2"/>
  <c r="AF68" i="2"/>
  <c r="AF363" i="2"/>
  <c r="AF364" i="2"/>
  <c r="AF444" i="2"/>
  <c r="AF119" i="2"/>
  <c r="AF499" i="2"/>
  <c r="AF158" i="2"/>
  <c r="AF356" i="2"/>
  <c r="AF195" i="2"/>
  <c r="AF81" i="2"/>
  <c r="AF402" i="2"/>
  <c r="AF177" i="2"/>
  <c r="AF408" i="2"/>
  <c r="AF60" i="2"/>
  <c r="AF49" i="2"/>
  <c r="AF169" i="2"/>
  <c r="AF30" i="2"/>
  <c r="AF121" i="2"/>
  <c r="AF278" i="2"/>
  <c r="AF369" i="2"/>
  <c r="AF418" i="2"/>
  <c r="AF296" i="2"/>
  <c r="AF482" i="2"/>
  <c r="AF451" i="2"/>
  <c r="AF455" i="2"/>
  <c r="AF188" i="2"/>
  <c r="AF303" i="2"/>
  <c r="AF464" i="2"/>
  <c r="AF194" i="2"/>
  <c r="AF309" i="2"/>
  <c r="AF116" i="2"/>
  <c r="AF256" i="2"/>
  <c r="AF83" i="2"/>
  <c r="AF162" i="2"/>
  <c r="AF427" i="2"/>
  <c r="AF483" i="2"/>
  <c r="AF265" i="2"/>
  <c r="AF362" i="2"/>
  <c r="AF406" i="2"/>
  <c r="AF311" i="2"/>
  <c r="AF486" i="2"/>
  <c r="AF185" i="2"/>
  <c r="AF243" i="2"/>
  <c r="AF17" i="2"/>
  <c r="AF258" i="2"/>
  <c r="AF321" i="2"/>
  <c r="AF62" i="2"/>
  <c r="AF242" i="2"/>
  <c r="AF370" i="2"/>
  <c r="AF404" i="2"/>
  <c r="AF205" i="2"/>
  <c r="AF502" i="2"/>
  <c r="AF114" i="2"/>
  <c r="AF448" i="2"/>
  <c r="AF25" i="2"/>
  <c r="AF54" i="2"/>
  <c r="AF36" i="2"/>
  <c r="AF72" i="2"/>
  <c r="AF48" i="2"/>
  <c r="AF414" i="2"/>
  <c r="AF170" i="2"/>
  <c r="AF431" i="2"/>
  <c r="AF441" i="2"/>
  <c r="AF176" i="2"/>
  <c r="AF381" i="2"/>
  <c r="AF109" i="2"/>
  <c r="AF226" i="2"/>
  <c r="AF305" i="2"/>
  <c r="AF401" i="2"/>
  <c r="AF453" i="2"/>
  <c r="AF240" i="2"/>
  <c r="AF410" i="2"/>
  <c r="AF452" i="2"/>
  <c r="AF335" i="2"/>
  <c r="AF8" i="2"/>
  <c r="AF234" i="2"/>
  <c r="AF352" i="2"/>
  <c r="AF20" i="2"/>
  <c r="AF485" i="2"/>
  <c r="AF168" i="2"/>
  <c r="AF446" i="2"/>
  <c r="AF495" i="2"/>
  <c r="AF447" i="2"/>
  <c r="AF245" i="2"/>
  <c r="AF360" i="2"/>
  <c r="AF178" i="2"/>
  <c r="AF269" i="2"/>
  <c r="AF35" i="2"/>
  <c r="AF142" i="2"/>
  <c r="AF289" i="2"/>
  <c r="AF179" i="2"/>
  <c r="AF209" i="2"/>
  <c r="AF134" i="2"/>
  <c r="AF503" i="2"/>
  <c r="AF186" i="2"/>
  <c r="AF365" i="2"/>
  <c r="AF61" i="2"/>
  <c r="AF91" i="2"/>
  <c r="AF175" i="2"/>
  <c r="AF110" i="2"/>
  <c r="AF86" i="2"/>
  <c r="AF271" i="2"/>
  <c r="AF199" i="2"/>
  <c r="AF45" i="2"/>
  <c r="AF154" i="2"/>
  <c r="AF310" i="2"/>
  <c r="AF358" i="2"/>
  <c r="AF474" i="2"/>
  <c r="AF415" i="2"/>
  <c r="AF165" i="2"/>
  <c r="AF380" i="2"/>
  <c r="AF496" i="2"/>
  <c r="AF329" i="2"/>
  <c r="AF419" i="2"/>
  <c r="AF211" i="2"/>
  <c r="AF325" i="2"/>
  <c r="AF46" i="2"/>
  <c r="AF190" i="2"/>
  <c r="AF228" i="2"/>
  <c r="AF56" i="2"/>
  <c r="AF412" i="2"/>
  <c r="AF376" i="2"/>
  <c r="AF99" i="2"/>
  <c r="AF155" i="2"/>
  <c r="AF37" i="2"/>
  <c r="AF6" i="2"/>
  <c r="AF505" i="2" s="1"/>
  <c r="AF143" i="2"/>
  <c r="AF420" i="2"/>
  <c r="AF120" i="2"/>
  <c r="AF475" i="2"/>
  <c r="AF443" i="2"/>
  <c r="AF126" i="2"/>
  <c r="AF480" i="2"/>
  <c r="AF312" i="2"/>
  <c r="AF131" i="2"/>
  <c r="AF210" i="2"/>
  <c r="AF389" i="2"/>
  <c r="AF112" i="2"/>
  <c r="AF216" i="2"/>
  <c r="AF395" i="2"/>
  <c r="AF97" i="2"/>
  <c r="AF70" i="2"/>
  <c r="AF173" i="2"/>
  <c r="AF281" i="2"/>
  <c r="AF64" i="2"/>
  <c r="AF213" i="2"/>
  <c r="AF220" i="2"/>
  <c r="AF277" i="2"/>
  <c r="AF196" i="2"/>
  <c r="AF200" i="2"/>
  <c r="AF393" i="2"/>
  <c r="AF237" i="2"/>
  <c r="AF351" i="2"/>
  <c r="AF38" i="2"/>
  <c r="AF436" i="2"/>
  <c r="AF490" i="2"/>
  <c r="AF87" i="2"/>
  <c r="AF280" i="2"/>
  <c r="AF239" i="2"/>
  <c r="AF141" i="2"/>
  <c r="AF326" i="2"/>
  <c r="AF208" i="2"/>
  <c r="AF295" i="2"/>
  <c r="AF40" i="2"/>
  <c r="AF166" i="2"/>
  <c r="AF238" i="2"/>
  <c r="AF76" i="2"/>
  <c r="AF42" i="2"/>
  <c r="AF232" i="2"/>
  <c r="AB68" i="2"/>
  <c r="AB161" i="2"/>
  <c r="AB373" i="2"/>
  <c r="AB177" i="2"/>
  <c r="AB190" i="2"/>
  <c r="AB405" i="2"/>
  <c r="AB7" i="2"/>
  <c r="AB277" i="2"/>
  <c r="AB364" i="2"/>
  <c r="AB72" i="2"/>
  <c r="AB288" i="2"/>
  <c r="AB435" i="2"/>
  <c r="AB129" i="2"/>
  <c r="AB128" i="2"/>
  <c r="AB245" i="2"/>
  <c r="AB394" i="2"/>
  <c r="AB169" i="2"/>
  <c r="AB200" i="2"/>
  <c r="AB391" i="2"/>
  <c r="AB464" i="2"/>
  <c r="T423" i="2"/>
  <c r="T62" i="2"/>
  <c r="T21" i="2"/>
  <c r="T37" i="2"/>
  <c r="T89" i="2"/>
  <c r="T115" i="2"/>
  <c r="T195" i="2"/>
  <c r="T239" i="2"/>
  <c r="T140" i="2"/>
  <c r="T297" i="2"/>
  <c r="T303" i="2"/>
  <c r="T375" i="2"/>
  <c r="T441" i="2"/>
  <c r="T450" i="2"/>
  <c r="T459" i="2"/>
  <c r="T87" i="2"/>
  <c r="T248" i="2"/>
  <c r="T83" i="2"/>
  <c r="T223" i="2"/>
  <c r="T244" i="2"/>
  <c r="T181" i="2"/>
  <c r="T148" i="2"/>
  <c r="T182" i="2"/>
  <c r="T479" i="2"/>
  <c r="T263" i="2"/>
  <c r="T324" i="2"/>
  <c r="T476" i="2"/>
  <c r="T378" i="2"/>
  <c r="T422" i="2"/>
  <c r="T45" i="2"/>
  <c r="T187" i="2"/>
  <c r="T86" i="2"/>
  <c r="T240" i="2"/>
  <c r="T75" i="2"/>
  <c r="T198" i="2"/>
  <c r="T154" i="2"/>
  <c r="T188" i="2"/>
  <c r="T301" i="2"/>
  <c r="T269" i="2"/>
  <c r="T330" i="2"/>
  <c r="T486" i="2"/>
  <c r="T384" i="2"/>
  <c r="T426" i="2"/>
  <c r="T448" i="2"/>
  <c r="T421" i="2"/>
  <c r="T340" i="2"/>
  <c r="T159" i="2"/>
  <c r="T229" i="2"/>
  <c r="T314" i="2"/>
  <c r="T371" i="2"/>
  <c r="T184" i="2"/>
  <c r="T218" i="2"/>
  <c r="T271" i="2"/>
  <c r="T310" i="2"/>
  <c r="T368" i="2"/>
  <c r="T501" i="2"/>
  <c r="T465" i="2"/>
  <c r="T458" i="2"/>
  <c r="T361" i="2"/>
  <c r="T443" i="2"/>
  <c r="T439" i="2"/>
  <c r="T437" i="2"/>
  <c r="T153" i="2"/>
  <c r="T18" i="2"/>
  <c r="T35" i="2"/>
  <c r="T64" i="2"/>
  <c r="T167" i="2"/>
  <c r="T242" i="2"/>
  <c r="T339" i="2"/>
  <c r="T369" i="2"/>
  <c r="T383" i="2"/>
  <c r="T329" i="2"/>
  <c r="T385" i="2"/>
  <c r="T401" i="2"/>
  <c r="T463" i="2"/>
  <c r="T41" i="2"/>
  <c r="T70" i="2"/>
  <c r="T173" i="2"/>
  <c r="T298" i="2"/>
  <c r="T358" i="2"/>
  <c r="T246" i="2"/>
  <c r="T404" i="2"/>
  <c r="T335" i="2"/>
  <c r="T391" i="2"/>
  <c r="T407" i="2"/>
  <c r="T469" i="2"/>
  <c r="T109" i="2"/>
  <c r="T7" i="2"/>
  <c r="T60" i="2"/>
  <c r="T82" i="2"/>
  <c r="T108" i="2"/>
  <c r="T209" i="2"/>
  <c r="T110" i="2"/>
  <c r="T267" i="2"/>
  <c r="T282" i="2"/>
  <c r="T325" i="2"/>
  <c r="T500" i="2"/>
  <c r="T477" i="2"/>
  <c r="T436" i="2"/>
  <c r="AB175" i="2"/>
  <c r="AB187" i="2"/>
  <c r="AB103" i="2"/>
  <c r="AB43" i="2"/>
  <c r="AB6" i="2"/>
  <c r="AB134" i="2"/>
  <c r="AB138" i="2"/>
  <c r="AB167" i="2"/>
  <c r="AB196" i="2"/>
  <c r="AB251" i="2"/>
  <c r="AB309" i="2"/>
  <c r="AB300" i="2"/>
  <c r="AB414" i="2"/>
  <c r="AB325" i="2"/>
  <c r="AB498" i="2"/>
  <c r="AB410" i="2"/>
  <c r="AB474" i="2"/>
  <c r="AB418" i="2"/>
  <c r="AB490" i="2"/>
  <c r="AE505" i="2"/>
  <c r="Z505" i="2"/>
  <c r="AB17" i="2"/>
  <c r="AB29" i="2"/>
  <c r="AB40" i="2"/>
  <c r="AB213" i="2"/>
  <c r="AB133" i="2"/>
  <c r="AB8" i="2"/>
  <c r="AB93" i="2"/>
  <c r="AB217" i="2"/>
  <c r="AB49" i="2"/>
  <c r="AB21" i="2"/>
  <c r="AB12" i="2"/>
  <c r="AB82" i="2"/>
  <c r="AB140" i="2"/>
  <c r="AB212" i="2"/>
  <c r="AB322" i="2"/>
  <c r="AB144" i="2"/>
  <c r="AB216" i="2"/>
  <c r="AB101" i="2"/>
  <c r="AB173" i="2"/>
  <c r="AB298" i="2"/>
  <c r="AB130" i="2"/>
  <c r="AB202" i="2"/>
  <c r="AB311" i="2"/>
  <c r="AB299" i="2"/>
  <c r="AB257" i="2"/>
  <c r="AB328" i="2"/>
  <c r="AB297" i="2"/>
  <c r="AB254" i="2"/>
  <c r="AB308" i="2"/>
  <c r="AB431" i="2"/>
  <c r="AB387" i="2"/>
  <c r="AB338" i="2"/>
  <c r="AB331" i="2"/>
  <c r="AB377" i="2"/>
  <c r="AB376" i="2"/>
  <c r="AB494" i="2"/>
  <c r="AB445" i="2"/>
  <c r="AB477" i="2"/>
  <c r="AB480" i="2"/>
  <c r="AB459" i="2"/>
  <c r="AB424" i="2"/>
  <c r="AB496" i="2"/>
  <c r="T63" i="2"/>
  <c r="T84" i="2"/>
  <c r="T213" i="2"/>
  <c r="T69" i="2"/>
  <c r="T105" i="2"/>
  <c r="T19" i="2"/>
  <c r="T96" i="2"/>
  <c r="T162" i="2"/>
  <c r="T72" i="2"/>
  <c r="T117" i="2"/>
  <c r="T17" i="2"/>
  <c r="T95" i="2"/>
  <c r="T169" i="2"/>
  <c r="T46" i="2"/>
  <c r="T123" i="2"/>
  <c r="T201" i="2"/>
  <c r="T149" i="2"/>
  <c r="T221" i="2"/>
  <c r="T160" i="2"/>
  <c r="T232" i="2"/>
  <c r="T122" i="2"/>
  <c r="T194" i="2"/>
  <c r="T327" i="2"/>
  <c r="T279" i="2"/>
  <c r="T334" i="2"/>
  <c r="T442" i="2"/>
  <c r="T294" i="2"/>
  <c r="T275" i="2"/>
  <c r="T338" i="2"/>
  <c r="T337" i="2"/>
  <c r="T336" i="2"/>
  <c r="T311" i="2"/>
  <c r="T386" i="2"/>
  <c r="T491" i="2"/>
  <c r="T367" i="2"/>
  <c r="T418" i="2"/>
  <c r="T390" i="2"/>
  <c r="T470" i="2"/>
  <c r="T427" i="2"/>
  <c r="T413" i="2"/>
  <c r="T445" i="2"/>
  <c r="AB34" i="2"/>
  <c r="AB80" i="2"/>
  <c r="AB223" i="2"/>
  <c r="AB206" i="2"/>
  <c r="AB210" i="2"/>
  <c r="AB239" i="2"/>
  <c r="AB295" i="2"/>
  <c r="AB291" i="2"/>
  <c r="AB385" i="2"/>
  <c r="AB370" i="2"/>
  <c r="AB470" i="2"/>
  <c r="AB98" i="2"/>
  <c r="AB123" i="2"/>
  <c r="AB46" i="2"/>
  <c r="AB256" i="2"/>
  <c r="AB159" i="2"/>
  <c r="AB14" i="2"/>
  <c r="AB105" i="2"/>
  <c r="AB312" i="2"/>
  <c r="AB55" i="2"/>
  <c r="AB27" i="2"/>
  <c r="AB18" i="2"/>
  <c r="AB92" i="2"/>
  <c r="AB146" i="2"/>
  <c r="AB218" i="2"/>
  <c r="AB78" i="2"/>
  <c r="AB150" i="2"/>
  <c r="AB222" i="2"/>
  <c r="AB107" i="2"/>
  <c r="AB179" i="2"/>
  <c r="AB316" i="2"/>
  <c r="AB136" i="2"/>
  <c r="AB208" i="2"/>
  <c r="AB318" i="2"/>
  <c r="AB307" i="2"/>
  <c r="AB263" i="2"/>
  <c r="AB359" i="2"/>
  <c r="AB301" i="2"/>
  <c r="AB260" i="2"/>
  <c r="AB329" i="2"/>
  <c r="AB475" i="2"/>
  <c r="AB409" i="2"/>
  <c r="AB344" i="2"/>
  <c r="AB337" i="2"/>
  <c r="AB383" i="2"/>
  <c r="AB382" i="2"/>
  <c r="AB499" i="2"/>
  <c r="AB450" i="2"/>
  <c r="AB487" i="2"/>
  <c r="AB483" i="2"/>
  <c r="AB469" i="2"/>
  <c r="AB430" i="2"/>
  <c r="AB502" i="2"/>
  <c r="T94" i="2"/>
  <c r="T100" i="2"/>
  <c r="T90" i="2"/>
  <c r="T111" i="2"/>
  <c r="T133" i="2"/>
  <c r="T25" i="2"/>
  <c r="T114" i="2"/>
  <c r="T6" i="2"/>
  <c r="T76" i="2"/>
  <c r="T157" i="2"/>
  <c r="T23" i="2"/>
  <c r="T98" i="2"/>
  <c r="T186" i="2"/>
  <c r="T52" i="2"/>
  <c r="T175" i="2"/>
  <c r="T254" i="2"/>
  <c r="T155" i="2"/>
  <c r="T227" i="2"/>
  <c r="T166" i="2"/>
  <c r="T238" i="2"/>
  <c r="T128" i="2"/>
  <c r="T200" i="2"/>
  <c r="T306" i="2"/>
  <c r="T285" i="2"/>
  <c r="T417" i="2"/>
  <c r="T356" i="2"/>
  <c r="T387" i="2"/>
  <c r="T281" i="2"/>
  <c r="T344" i="2"/>
  <c r="T343" i="2"/>
  <c r="T342" i="2"/>
  <c r="T317" i="2"/>
  <c r="T411" i="2"/>
  <c r="T402" i="2"/>
  <c r="T373" i="2"/>
  <c r="T431" i="2"/>
  <c r="T416" i="2"/>
  <c r="T490" i="2"/>
  <c r="T446" i="2"/>
  <c r="T430" i="2"/>
  <c r="T451" i="2"/>
  <c r="AB11" i="2"/>
  <c r="AB57" i="2"/>
  <c r="AB171" i="2"/>
  <c r="AB79" i="2"/>
  <c r="AB286" i="2"/>
  <c r="AB95" i="2"/>
  <c r="AB124" i="2"/>
  <c r="AB294" i="2"/>
  <c r="AB248" i="2"/>
  <c r="AB332" i="2"/>
  <c r="AB462" i="2"/>
  <c r="AB456" i="2"/>
  <c r="AB88" i="2"/>
  <c r="AB195" i="2"/>
  <c r="AB52" i="2"/>
  <c r="AB324" i="2"/>
  <c r="AB205" i="2"/>
  <c r="AB20" i="2"/>
  <c r="AB139" i="2"/>
  <c r="AB63" i="2"/>
  <c r="AB61" i="2"/>
  <c r="AB39" i="2"/>
  <c r="AB24" i="2"/>
  <c r="AB115" i="2"/>
  <c r="AB152" i="2"/>
  <c r="AB224" i="2"/>
  <c r="AB84" i="2"/>
  <c r="AB156" i="2"/>
  <c r="AB228" i="2"/>
  <c r="AB113" i="2"/>
  <c r="AB185" i="2"/>
  <c r="AB247" i="2"/>
  <c r="AB142" i="2"/>
  <c r="AB214" i="2"/>
  <c r="AB335" i="2"/>
  <c r="AB330" i="2"/>
  <c r="AB269" i="2"/>
  <c r="AB486" i="2"/>
  <c r="AB334" i="2"/>
  <c r="AB266" i="2"/>
  <c r="AB357" i="2"/>
  <c r="AB315" i="2"/>
  <c r="AB453" i="2"/>
  <c r="AB366" i="2"/>
  <c r="AB343" i="2"/>
  <c r="AB389" i="2"/>
  <c r="AB388" i="2"/>
  <c r="AB397" i="2"/>
  <c r="AB465" i="2"/>
  <c r="AB497" i="2"/>
  <c r="AB493" i="2"/>
  <c r="AB479" i="2"/>
  <c r="AB436" i="2"/>
  <c r="T26" i="2"/>
  <c r="T132" i="2"/>
  <c r="T210" i="2"/>
  <c r="T38" i="2"/>
  <c r="T141" i="2"/>
  <c r="T150" i="2"/>
  <c r="T31" i="2"/>
  <c r="T139" i="2"/>
  <c r="T12" i="2"/>
  <c r="T79" i="2"/>
  <c r="T174" i="2"/>
  <c r="T29" i="2"/>
  <c r="T104" i="2"/>
  <c r="T189" i="2"/>
  <c r="T58" i="2"/>
  <c r="T192" i="2"/>
  <c r="T296" i="2"/>
  <c r="T161" i="2"/>
  <c r="T233" i="2"/>
  <c r="T172" i="2"/>
  <c r="T374" i="2"/>
  <c r="T134" i="2"/>
  <c r="T206" i="2"/>
  <c r="T322" i="2"/>
  <c r="T291" i="2"/>
  <c r="T259" i="2"/>
  <c r="T364" i="2"/>
  <c r="T409" i="2"/>
  <c r="T287" i="2"/>
  <c r="T350" i="2"/>
  <c r="T349" i="2"/>
  <c r="T348" i="2"/>
  <c r="T323" i="2"/>
  <c r="T434" i="2"/>
  <c r="T464" i="2"/>
  <c r="T379" i="2"/>
  <c r="T440" i="2"/>
  <c r="T420" i="2"/>
  <c r="T395" i="2"/>
  <c r="T449" i="2"/>
  <c r="T438" i="2"/>
  <c r="T457" i="2"/>
  <c r="AB5" i="2"/>
  <c r="AB58" i="2"/>
  <c r="AB26" i="2"/>
  <c r="AB127" i="2"/>
  <c r="AB30" i="2"/>
  <c r="AB158" i="2"/>
  <c r="AB162" i="2"/>
  <c r="AB119" i="2"/>
  <c r="AB148" i="2"/>
  <c r="AB365" i="2"/>
  <c r="AB243" i="2"/>
  <c r="AB272" i="2"/>
  <c r="AB398" i="2"/>
  <c r="AB349" i="2"/>
  <c r="AB407" i="2"/>
  <c r="AB404" i="2"/>
  <c r="AB500" i="2"/>
  <c r="AB442" i="2"/>
  <c r="AC502" i="2"/>
  <c r="AC496" i="2"/>
  <c r="AC490" i="2"/>
  <c r="AC484" i="2"/>
  <c r="AC478" i="2"/>
  <c r="AC472" i="2"/>
  <c r="AC466" i="2"/>
  <c r="AC460" i="2"/>
  <c r="AC454" i="2"/>
  <c r="AC448" i="2"/>
  <c r="AC442" i="2"/>
  <c r="AC495" i="2"/>
  <c r="AC492" i="2"/>
  <c r="AC482" i="2"/>
  <c r="AC479" i="2"/>
  <c r="AC469" i="2"/>
  <c r="AC459" i="2"/>
  <c r="AC456" i="2"/>
  <c r="AC446" i="2"/>
  <c r="AC443" i="2"/>
  <c r="AC436" i="2"/>
  <c r="AC432" i="2"/>
  <c r="AC415" i="2"/>
  <c r="AC428" i="2"/>
  <c r="AC503" i="2"/>
  <c r="AC493" i="2"/>
  <c r="AC483" i="2"/>
  <c r="AC480" i="2"/>
  <c r="AC470" i="2"/>
  <c r="AC467" i="2"/>
  <c r="AC457" i="2"/>
  <c r="AC447" i="2"/>
  <c r="AC444" i="2"/>
  <c r="AC429" i="2"/>
  <c r="AC425" i="2"/>
  <c r="AC412" i="2"/>
  <c r="AC408" i="2"/>
  <c r="AC421" i="2"/>
  <c r="AC403" i="2"/>
  <c r="AC397" i="2"/>
  <c r="AC391" i="2"/>
  <c r="AC430" i="2"/>
  <c r="AC426" i="2"/>
  <c r="AC409" i="2"/>
  <c r="AC404" i="2"/>
  <c r="AC398" i="2"/>
  <c r="AC392" i="2"/>
  <c r="AC477" i="2"/>
  <c r="AC440" i="2"/>
  <c r="AC433" i="2"/>
  <c r="AC424" i="2"/>
  <c r="AC406" i="2"/>
  <c r="AC499" i="2"/>
  <c r="AC494" i="2"/>
  <c r="AC462" i="2"/>
  <c r="AC435" i="2"/>
  <c r="AC387" i="2"/>
  <c r="AC381" i="2"/>
  <c r="AC375" i="2"/>
  <c r="AC369" i="2"/>
  <c r="AC363" i="2"/>
  <c r="AC357" i="2"/>
  <c r="AC351" i="2"/>
  <c r="AC489" i="2"/>
  <c r="AC474" i="2"/>
  <c r="AC452" i="2"/>
  <c r="AC437" i="2"/>
  <c r="AC491" i="2"/>
  <c r="AC464" i="2"/>
  <c r="AC402" i="2"/>
  <c r="AC388" i="2"/>
  <c r="AC382" i="2"/>
  <c r="AC376" i="2"/>
  <c r="AC370" i="2"/>
  <c r="AC364" i="2"/>
  <c r="AC358" i="2"/>
  <c r="AC352" i="2"/>
  <c r="AC501" i="2"/>
  <c r="AC486" i="2"/>
  <c r="AC481" i="2"/>
  <c r="AC449" i="2"/>
  <c r="AC419" i="2"/>
  <c r="AC417" i="2"/>
  <c r="AC413" i="2"/>
  <c r="AC400" i="2"/>
  <c r="AC395" i="2"/>
  <c r="AC498" i="2"/>
  <c r="AC451" i="2"/>
  <c r="AC434" i="2"/>
  <c r="AC423" i="2"/>
  <c r="AC405" i="2"/>
  <c r="AC393" i="2"/>
  <c r="AC488" i="2"/>
  <c r="AC473" i="2"/>
  <c r="AC468" i="2"/>
  <c r="AC441" i="2"/>
  <c r="AC390" i="2"/>
  <c r="AC500" i="2"/>
  <c r="AC463" i="2"/>
  <c r="AC458" i="2"/>
  <c r="AC427" i="2"/>
  <c r="AC455" i="2"/>
  <c r="AC416" i="2"/>
  <c r="AC394" i="2"/>
  <c r="AC355" i="2"/>
  <c r="AC420" i="2"/>
  <c r="AC377" i="2"/>
  <c r="AC368" i="2"/>
  <c r="AC366" i="2"/>
  <c r="AC344" i="2"/>
  <c r="AC338" i="2"/>
  <c r="AC332" i="2"/>
  <c r="AC326" i="2"/>
  <c r="AC320" i="2"/>
  <c r="AC314" i="2"/>
  <c r="AC308" i="2"/>
  <c r="AC302" i="2"/>
  <c r="AC476" i="2"/>
  <c r="AC461" i="2"/>
  <c r="AC439" i="2"/>
  <c r="AC401" i="2"/>
  <c r="AC383" i="2"/>
  <c r="AC379" i="2"/>
  <c r="AC353" i="2"/>
  <c r="AC350" i="2"/>
  <c r="AC453" i="2"/>
  <c r="AC438" i="2"/>
  <c r="AC410" i="2"/>
  <c r="AC385" i="2"/>
  <c r="AC373" i="2"/>
  <c r="AC371" i="2"/>
  <c r="AC361" i="2"/>
  <c r="AC345" i="2"/>
  <c r="AC339" i="2"/>
  <c r="AC333" i="2"/>
  <c r="AC327" i="2"/>
  <c r="AC321" i="2"/>
  <c r="AC315" i="2"/>
  <c r="AC497" i="2"/>
  <c r="AC475" i="2"/>
  <c r="AC431" i="2"/>
  <c r="AC414" i="2"/>
  <c r="AC389" i="2"/>
  <c r="AC445" i="2"/>
  <c r="AC396" i="2"/>
  <c r="AC359" i="2"/>
  <c r="AC356" i="2"/>
  <c r="AC346" i="2"/>
  <c r="AC340" i="2"/>
  <c r="AC334" i="2"/>
  <c r="AC328" i="2"/>
  <c r="AC322" i="2"/>
  <c r="AC316" i="2"/>
  <c r="AC310" i="2"/>
  <c r="AC378" i="2"/>
  <c r="AC367" i="2"/>
  <c r="AC354" i="2"/>
  <c r="AC347" i="2"/>
  <c r="AC341" i="2"/>
  <c r="AC335" i="2"/>
  <c r="AC329" i="2"/>
  <c r="AC323" i="2"/>
  <c r="AC317" i="2"/>
  <c r="AC422" i="2"/>
  <c r="AC399" i="2"/>
  <c r="AC384" i="2"/>
  <c r="AC365" i="2"/>
  <c r="AC471" i="2"/>
  <c r="AC296" i="2"/>
  <c r="AC290" i="2"/>
  <c r="AC284" i="2"/>
  <c r="AC278" i="2"/>
  <c r="AC272" i="2"/>
  <c r="AC266" i="2"/>
  <c r="AC260" i="2"/>
  <c r="AC254" i="2"/>
  <c r="AC248" i="2"/>
  <c r="AC242" i="2"/>
  <c r="AC411" i="2"/>
  <c r="AC305" i="2"/>
  <c r="AC360" i="2"/>
  <c r="AC349" i="2"/>
  <c r="AC301" i="2"/>
  <c r="AC297" i="2"/>
  <c r="AC291" i="2"/>
  <c r="AC285" i="2"/>
  <c r="AC279" i="2"/>
  <c r="AC273" i="2"/>
  <c r="AC267" i="2"/>
  <c r="AC261" i="2"/>
  <c r="AC255" i="2"/>
  <c r="AC249" i="2"/>
  <c r="AC243" i="2"/>
  <c r="AC487" i="2"/>
  <c r="AC465" i="2"/>
  <c r="AC407" i="2"/>
  <c r="AC380" i="2"/>
  <c r="AC374" i="2"/>
  <c r="AC343" i="2"/>
  <c r="AC309" i="2"/>
  <c r="AC386" i="2"/>
  <c r="AC337" i="2"/>
  <c r="AC312" i="2"/>
  <c r="AC306" i="2"/>
  <c r="AC292" i="2"/>
  <c r="AC286" i="2"/>
  <c r="AC280" i="2"/>
  <c r="AC274" i="2"/>
  <c r="AC268" i="2"/>
  <c r="AC262" i="2"/>
  <c r="AC372" i="2"/>
  <c r="AC362" i="2"/>
  <c r="AC336" i="2"/>
  <c r="AC319" i="2"/>
  <c r="AC303" i="2"/>
  <c r="AC330" i="2"/>
  <c r="AC307" i="2"/>
  <c r="AC299" i="2"/>
  <c r="AC294" i="2"/>
  <c r="AC288" i="2"/>
  <c r="AC282" i="2"/>
  <c r="AC276" i="2"/>
  <c r="AC270" i="2"/>
  <c r="AC264" i="2"/>
  <c r="AC258" i="2"/>
  <c r="AC252" i="2"/>
  <c r="AC246" i="2"/>
  <c r="AC324" i="2"/>
  <c r="AC247" i="2"/>
  <c r="AC298" i="2"/>
  <c r="AC239" i="2"/>
  <c r="AC233" i="2"/>
  <c r="AC227" i="2"/>
  <c r="AC221" i="2"/>
  <c r="AC215" i="2"/>
  <c r="AC209" i="2"/>
  <c r="AC203" i="2"/>
  <c r="AC197" i="2"/>
  <c r="AC191" i="2"/>
  <c r="AC185" i="2"/>
  <c r="AC179" i="2"/>
  <c r="AC173" i="2"/>
  <c r="AC167" i="2"/>
  <c r="AC161" i="2"/>
  <c r="AC155" i="2"/>
  <c r="AC149" i="2"/>
  <c r="AC143" i="2"/>
  <c r="AC137" i="2"/>
  <c r="AC131" i="2"/>
  <c r="AC125" i="2"/>
  <c r="AC119" i="2"/>
  <c r="AC113" i="2"/>
  <c r="AC342" i="2"/>
  <c r="AC325" i="2"/>
  <c r="AC287" i="2"/>
  <c r="AC269" i="2"/>
  <c r="AC244" i="2"/>
  <c r="AC450" i="2"/>
  <c r="AC348" i="2"/>
  <c r="AC331" i="2"/>
  <c r="AC235" i="2"/>
  <c r="AC229" i="2"/>
  <c r="AC223" i="2"/>
  <c r="AC217" i="2"/>
  <c r="AC211" i="2"/>
  <c r="AC205" i="2"/>
  <c r="AC199" i="2"/>
  <c r="AC193" i="2"/>
  <c r="AC187" i="2"/>
  <c r="AC181" i="2"/>
  <c r="AC175" i="2"/>
  <c r="AC169" i="2"/>
  <c r="AC163" i="2"/>
  <c r="AC157" i="2"/>
  <c r="AC151" i="2"/>
  <c r="AC145" i="2"/>
  <c r="AC139" i="2"/>
  <c r="AC133" i="2"/>
  <c r="AC127" i="2"/>
  <c r="AC121" i="2"/>
  <c r="AC313" i="2"/>
  <c r="AC304" i="2"/>
  <c r="AC289" i="2"/>
  <c r="AC271" i="2"/>
  <c r="AC257" i="2"/>
  <c r="AC241" i="2"/>
  <c r="AC236" i="2"/>
  <c r="AC230" i="2"/>
  <c r="AC224" i="2"/>
  <c r="AC218" i="2"/>
  <c r="AC212" i="2"/>
  <c r="AC206" i="2"/>
  <c r="AC200" i="2"/>
  <c r="AC194" i="2"/>
  <c r="AC188" i="2"/>
  <c r="AC182" i="2"/>
  <c r="AC176" i="2"/>
  <c r="AC170" i="2"/>
  <c r="AC164" i="2"/>
  <c r="AC158" i="2"/>
  <c r="AC152" i="2"/>
  <c r="AC146" i="2"/>
  <c r="AC140" i="2"/>
  <c r="AC134" i="2"/>
  <c r="AC128" i="2"/>
  <c r="AC122" i="2"/>
  <c r="AC116" i="2"/>
  <c r="AC110" i="2"/>
  <c r="AC104" i="2"/>
  <c r="AC300" i="2"/>
  <c r="AC251" i="2"/>
  <c r="AC418" i="2"/>
  <c r="AC318" i="2"/>
  <c r="AC238" i="2"/>
  <c r="AC186" i="2"/>
  <c r="AC183" i="2"/>
  <c r="AC166" i="2"/>
  <c r="AC102" i="2"/>
  <c r="AC295" i="2"/>
  <c r="AC253" i="2"/>
  <c r="AC232" i="2"/>
  <c r="AC180" i="2"/>
  <c r="AC177" i="2"/>
  <c r="AC160" i="2"/>
  <c r="AC117" i="2"/>
  <c r="AC99" i="2"/>
  <c r="AC89" i="2"/>
  <c r="AC86" i="2"/>
  <c r="AC76" i="2"/>
  <c r="AC73" i="2"/>
  <c r="AC67" i="2"/>
  <c r="AC61" i="2"/>
  <c r="AC55" i="2"/>
  <c r="AC49" i="2"/>
  <c r="AC43" i="2"/>
  <c r="AC37" i="2"/>
  <c r="AC31" i="2"/>
  <c r="AC25" i="2"/>
  <c r="AC19" i="2"/>
  <c r="AC13" i="2"/>
  <c r="AC7" i="2"/>
  <c r="AC277" i="2"/>
  <c r="AC226" i="2"/>
  <c r="AC174" i="2"/>
  <c r="AC171" i="2"/>
  <c r="AC154" i="2"/>
  <c r="AC96" i="2"/>
  <c r="AC219" i="2"/>
  <c r="AC202" i="2"/>
  <c r="AC147" i="2"/>
  <c r="AC130" i="2"/>
  <c r="AC293" i="2"/>
  <c r="AC259" i="2"/>
  <c r="AC245" i="2"/>
  <c r="AC240" i="2"/>
  <c r="AC237" i="2"/>
  <c r="AC220" i="2"/>
  <c r="AC168" i="2"/>
  <c r="AC165" i="2"/>
  <c r="AC148" i="2"/>
  <c r="AC112" i="2"/>
  <c r="AC105" i="2"/>
  <c r="AC93" i="2"/>
  <c r="AC83" i="2"/>
  <c r="AC80" i="2"/>
  <c r="AC68" i="2"/>
  <c r="AC62" i="2"/>
  <c r="AC56" i="2"/>
  <c r="AC50" i="2"/>
  <c r="AC44" i="2"/>
  <c r="AC38" i="2"/>
  <c r="AC32" i="2"/>
  <c r="AC26" i="2"/>
  <c r="AC20" i="2"/>
  <c r="AC14" i="2"/>
  <c r="AC8" i="2"/>
  <c r="AC265" i="2"/>
  <c r="AC250" i="2"/>
  <c r="AC222" i="2"/>
  <c r="AC150" i="2"/>
  <c r="AC275" i="2"/>
  <c r="AC234" i="2"/>
  <c r="AC231" i="2"/>
  <c r="AC214" i="2"/>
  <c r="AC162" i="2"/>
  <c r="AC159" i="2"/>
  <c r="AC142" i="2"/>
  <c r="AC114" i="2"/>
  <c r="AC107" i="2"/>
  <c r="AC90" i="2"/>
  <c r="AC84" i="2"/>
  <c r="AC311" i="2"/>
  <c r="AC283" i="2"/>
  <c r="AC228" i="2"/>
  <c r="AC225" i="2"/>
  <c r="AC208" i="2"/>
  <c r="AC156" i="2"/>
  <c r="AC153" i="2"/>
  <c r="AC136" i="2"/>
  <c r="AC109" i="2"/>
  <c r="AC103" i="2"/>
  <c r="AC100" i="2"/>
  <c r="AC97" i="2"/>
  <c r="AC87" i="2"/>
  <c r="AC77" i="2"/>
  <c r="AC74" i="2"/>
  <c r="AC69" i="2"/>
  <c r="AC63" i="2"/>
  <c r="AC57" i="2"/>
  <c r="AC51" i="2"/>
  <c r="AC45" i="2"/>
  <c r="AC39" i="2"/>
  <c r="AC33" i="2"/>
  <c r="AC27" i="2"/>
  <c r="AC21" i="2"/>
  <c r="AC15" i="2"/>
  <c r="AC9" i="2"/>
  <c r="AC485" i="2"/>
  <c r="AC256" i="2"/>
  <c r="AC216" i="2"/>
  <c r="AC213" i="2"/>
  <c r="AC196" i="2"/>
  <c r="AC144" i="2"/>
  <c r="AC141" i="2"/>
  <c r="AC124" i="2"/>
  <c r="AC111" i="2"/>
  <c r="AC94" i="2"/>
  <c r="AC91" i="2"/>
  <c r="AC81" i="2"/>
  <c r="AC70" i="2"/>
  <c r="AC64" i="2"/>
  <c r="AC58" i="2"/>
  <c r="AC52" i="2"/>
  <c r="AC46" i="2"/>
  <c r="AC40" i="2"/>
  <c r="AC34" i="2"/>
  <c r="AC28" i="2"/>
  <c r="AC22" i="2"/>
  <c r="AC16" i="2"/>
  <c r="AC10" i="2"/>
  <c r="AC4" i="2"/>
  <c r="AC263" i="2"/>
  <c r="AC204" i="2"/>
  <c r="AC129" i="2"/>
  <c r="AC118" i="2"/>
  <c r="AC281" i="2"/>
  <c r="AC210" i="2"/>
  <c r="AC207" i="2"/>
  <c r="AC190" i="2"/>
  <c r="AC138" i="2"/>
  <c r="AC135" i="2"/>
  <c r="AC78" i="2"/>
  <c r="AC201" i="2"/>
  <c r="AC184" i="2"/>
  <c r="AC132" i="2"/>
  <c r="AC75" i="2"/>
  <c r="AC30" i="2"/>
  <c r="AC41" i="2"/>
  <c r="AC23" i="2"/>
  <c r="AC172" i="2"/>
  <c r="AC123" i="2"/>
  <c r="AC66" i="2"/>
  <c r="AC48" i="2"/>
  <c r="AC12" i="2"/>
  <c r="AC101" i="2"/>
  <c r="AC79" i="2"/>
  <c r="AC60" i="2"/>
  <c r="AC42" i="2"/>
  <c r="AC120" i="2"/>
  <c r="AC85" i="2"/>
  <c r="AC65" i="2"/>
  <c r="AC47" i="2"/>
  <c r="AC29" i="2"/>
  <c r="AC11" i="2"/>
  <c r="AC178" i="2"/>
  <c r="AC198" i="2"/>
  <c r="AC195" i="2"/>
  <c r="AC24" i="2"/>
  <c r="AC6" i="2"/>
  <c r="AC59" i="2"/>
  <c r="AC108" i="2"/>
  <c r="AC88" i="2"/>
  <c r="AC98" i="2"/>
  <c r="AC35" i="2"/>
  <c r="AC17" i="2"/>
  <c r="AC126" i="2"/>
  <c r="AC82" i="2"/>
  <c r="AC189" i="2"/>
  <c r="AC115" i="2"/>
  <c r="AC192" i="2"/>
  <c r="AC106" i="2"/>
  <c r="AC72" i="2"/>
  <c r="AC54" i="2"/>
  <c r="AC36" i="2"/>
  <c r="AC18" i="2"/>
  <c r="AC71" i="2"/>
  <c r="AC53" i="2"/>
  <c r="AC92" i="2"/>
  <c r="AC95" i="2"/>
  <c r="AC5" i="2"/>
  <c r="AB64" i="2"/>
  <c r="AB244" i="2"/>
  <c r="AB153" i="2"/>
  <c r="AB36" i="2"/>
  <c r="AB164" i="2"/>
  <c r="AB96" i="2"/>
  <c r="AB197" i="2"/>
  <c r="AB154" i="2"/>
  <c r="AB252" i="2"/>
  <c r="AB422" i="2"/>
  <c r="AB449" i="2"/>
  <c r="AB420" i="2"/>
  <c r="AB411" i="2"/>
  <c r="AB408" i="2"/>
  <c r="AB41" i="2"/>
  <c r="AB181" i="2"/>
  <c r="AB70" i="2"/>
  <c r="AB4" i="2"/>
  <c r="AB274" i="2"/>
  <c r="AB38" i="2"/>
  <c r="AB237" i="2"/>
  <c r="AB225" i="2"/>
  <c r="AB76" i="2"/>
  <c r="AB157" i="2"/>
  <c r="AB42" i="2"/>
  <c r="AB235" i="2"/>
  <c r="AB170" i="2"/>
  <c r="AB241" i="2"/>
  <c r="AB102" i="2"/>
  <c r="AB174" i="2"/>
  <c r="AB265" i="2"/>
  <c r="AB131" i="2"/>
  <c r="AB203" i="2"/>
  <c r="AB302" i="2"/>
  <c r="AB160" i="2"/>
  <c r="AB232" i="2"/>
  <c r="AB258" i="2"/>
  <c r="AB336" i="2"/>
  <c r="AB287" i="2"/>
  <c r="AB255" i="2"/>
  <c r="AB305" i="2"/>
  <c r="AB284" i="2"/>
  <c r="AB367" i="2"/>
  <c r="AB333" i="2"/>
  <c r="AB379" i="2"/>
  <c r="AB355" i="2"/>
  <c r="AB485" i="2"/>
  <c r="AB439" i="2"/>
  <c r="AB428" i="2"/>
  <c r="AB440" i="2"/>
  <c r="AB434" i="2"/>
  <c r="AB425" i="2"/>
  <c r="AB402" i="2"/>
  <c r="AB495" i="2"/>
  <c r="AB454" i="2"/>
  <c r="T27" i="2"/>
  <c r="T33" i="2"/>
  <c r="T121" i="2"/>
  <c r="T57" i="2"/>
  <c r="T127" i="2"/>
  <c r="T222" i="2"/>
  <c r="T49" i="2"/>
  <c r="T211" i="2"/>
  <c r="T30" i="2"/>
  <c r="T102" i="2"/>
  <c r="T302" i="2"/>
  <c r="T47" i="2"/>
  <c r="T180" i="2"/>
  <c r="T4" i="2"/>
  <c r="T78" i="2"/>
  <c r="T316" i="2"/>
  <c r="T107" i="2"/>
  <c r="T179" i="2"/>
  <c r="T286" i="2"/>
  <c r="T190" i="2"/>
  <c r="T247" i="2"/>
  <c r="T152" i="2"/>
  <c r="T224" i="2"/>
  <c r="T456" i="2"/>
  <c r="T312" i="2"/>
  <c r="T277" i="2"/>
  <c r="T252" i="2"/>
  <c r="T353" i="2"/>
  <c r="T321" i="2"/>
  <c r="T488" i="2"/>
  <c r="T453" i="2"/>
  <c r="T370" i="2"/>
  <c r="T341" i="2"/>
  <c r="T432" i="2"/>
  <c r="T435" i="2"/>
  <c r="T399" i="2"/>
  <c r="T492" i="2"/>
  <c r="T480" i="2"/>
  <c r="T424" i="2"/>
  <c r="T472" i="2"/>
  <c r="T461" i="2"/>
  <c r="T475" i="2"/>
  <c r="AB201" i="2"/>
  <c r="AB135" i="2"/>
  <c r="AB32" i="2"/>
  <c r="AB109" i="2"/>
  <c r="AB189" i="2"/>
  <c r="AB236" i="2"/>
  <c r="AB125" i="2"/>
  <c r="AB280" i="2"/>
  <c r="AB226" i="2"/>
  <c r="AB281" i="2"/>
  <c r="AB278" i="2"/>
  <c r="AB353" i="2"/>
  <c r="AB390" i="2"/>
  <c r="AB426" i="2"/>
  <c r="AB396" i="2"/>
  <c r="AB448" i="2"/>
  <c r="AB35" i="2"/>
  <c r="AB59" i="2"/>
  <c r="AB207" i="2"/>
  <c r="AB81" i="2"/>
  <c r="AB121" i="2"/>
  <c r="AB33" i="2"/>
  <c r="AB44" i="2"/>
  <c r="AB292" i="2"/>
  <c r="AB13" i="2"/>
  <c r="AB86" i="2"/>
  <c r="AB183" i="2"/>
  <c r="AB48" i="2"/>
  <c r="AB104" i="2"/>
  <c r="AB176" i="2"/>
  <c r="AB271" i="2"/>
  <c r="AB108" i="2"/>
  <c r="AB180" i="2"/>
  <c r="AB283" i="2"/>
  <c r="AB137" i="2"/>
  <c r="AB209" i="2"/>
  <c r="AB306" i="2"/>
  <c r="AB166" i="2"/>
  <c r="AB238" i="2"/>
  <c r="AB264" i="2"/>
  <c r="AB354" i="2"/>
  <c r="AB293" i="2"/>
  <c r="AB261" i="2"/>
  <c r="AB317" i="2"/>
  <c r="AB290" i="2"/>
  <c r="AB378" i="2"/>
  <c r="AB339" i="2"/>
  <c r="AB381" i="2"/>
  <c r="AB363" i="2"/>
  <c r="AB468" i="2"/>
  <c r="AB471" i="2"/>
  <c r="AB437" i="2"/>
  <c r="AB368" i="2"/>
  <c r="AB438" i="2"/>
  <c r="AB429" i="2"/>
  <c r="AB416" i="2"/>
  <c r="AB400" i="2"/>
  <c r="AB460" i="2"/>
  <c r="T207" i="2"/>
  <c r="T8" i="2"/>
  <c r="T20" i="2"/>
  <c r="T97" i="2"/>
  <c r="T144" i="2"/>
  <c r="T225" i="2"/>
  <c r="T55" i="2"/>
  <c r="T228" i="2"/>
  <c r="T36" i="2"/>
  <c r="T112" i="2"/>
  <c r="T145" i="2"/>
  <c r="T53" i="2"/>
  <c r="T183" i="2"/>
  <c r="T10" i="2"/>
  <c r="T88" i="2"/>
  <c r="T5" i="2"/>
  <c r="T113" i="2"/>
  <c r="T185" i="2"/>
  <c r="T124" i="2"/>
  <c r="T196" i="2"/>
  <c r="T250" i="2"/>
  <c r="T158" i="2"/>
  <c r="T230" i="2"/>
  <c r="T243" i="2"/>
  <c r="T328" i="2"/>
  <c r="T283" i="2"/>
  <c r="T258" i="2"/>
  <c r="T376" i="2"/>
  <c r="T428" i="2"/>
  <c r="T503" i="2"/>
  <c r="T468" i="2"/>
  <c r="T397" i="2"/>
  <c r="T347" i="2"/>
  <c r="T444" i="2"/>
  <c r="T447" i="2"/>
  <c r="T408" i="2"/>
  <c r="T354" i="2"/>
  <c r="T502" i="2"/>
  <c r="T394" i="2"/>
  <c r="T482" i="2"/>
  <c r="T471" i="2"/>
  <c r="T481" i="2"/>
  <c r="Y505" i="2"/>
  <c r="AB75" i="2"/>
  <c r="AB165" i="2"/>
  <c r="AB163" i="2"/>
  <c r="AB234" i="2"/>
  <c r="AB220" i="2"/>
  <c r="AB360" i="2"/>
  <c r="AB350" i="2"/>
  <c r="AB413" i="2"/>
  <c r="AB211" i="2"/>
  <c r="AB168" i="2"/>
  <c r="AB303" i="2"/>
  <c r="AB327" i="2"/>
  <c r="AB491" i="2"/>
  <c r="AB492" i="2"/>
  <c r="AB53" i="2"/>
  <c r="AB47" i="2"/>
  <c r="AB10" i="2"/>
  <c r="AB91" i="2"/>
  <c r="AB147" i="2"/>
  <c r="AB69" i="2"/>
  <c r="AB50" i="2"/>
  <c r="AB45" i="2"/>
  <c r="AB19" i="2"/>
  <c r="AB99" i="2"/>
  <c r="AB229" i="2"/>
  <c r="AB54" i="2"/>
  <c r="AB110" i="2"/>
  <c r="AB182" i="2"/>
  <c r="AB289" i="2"/>
  <c r="AB114" i="2"/>
  <c r="AB186" i="2"/>
  <c r="AB399" i="2"/>
  <c r="AB143" i="2"/>
  <c r="AB215" i="2"/>
  <c r="AB463" i="2"/>
  <c r="AB172" i="2"/>
  <c r="AB250" i="2"/>
  <c r="AB270" i="2"/>
  <c r="AB362" i="2"/>
  <c r="AB310" i="2"/>
  <c r="AB267" i="2"/>
  <c r="AB340" i="2"/>
  <c r="AB296" i="2"/>
  <c r="AB395" i="2"/>
  <c r="AB345" i="2"/>
  <c r="AB401" i="2"/>
  <c r="AB415" i="2"/>
  <c r="AB473" i="2"/>
  <c r="AB476" i="2"/>
  <c r="AB452" i="2"/>
  <c r="AB374" i="2"/>
  <c r="AB441" i="2"/>
  <c r="AB444" i="2"/>
  <c r="AB433" i="2"/>
  <c r="AB406" i="2"/>
  <c r="AB466" i="2"/>
  <c r="T77" i="2"/>
  <c r="T44" i="2"/>
  <c r="T56" i="2"/>
  <c r="T262" i="2"/>
  <c r="T147" i="2"/>
  <c r="T290" i="2"/>
  <c r="T61" i="2"/>
  <c r="T231" i="2"/>
  <c r="T42" i="2"/>
  <c r="T151" i="2"/>
  <c r="T165" i="2"/>
  <c r="T59" i="2"/>
  <c r="T235" i="2"/>
  <c r="T16" i="2"/>
  <c r="T91" i="2"/>
  <c r="T81" i="2"/>
  <c r="T119" i="2"/>
  <c r="T191" i="2"/>
  <c r="T130" i="2"/>
  <c r="T202" i="2"/>
  <c r="T266" i="2"/>
  <c r="T164" i="2"/>
  <c r="T236" i="2"/>
  <c r="T249" i="2"/>
  <c r="T345" i="2"/>
  <c r="T289" i="2"/>
  <c r="T264" i="2"/>
  <c r="T245" i="2"/>
  <c r="T389" i="2"/>
  <c r="T307" i="2"/>
  <c r="T363" i="2"/>
  <c r="T483" i="2"/>
  <c r="T357" i="2"/>
  <c r="T466" i="2"/>
  <c r="T452" i="2"/>
  <c r="T410" i="2"/>
  <c r="T360" i="2"/>
  <c r="T393" i="2"/>
  <c r="T400" i="2"/>
  <c r="T485" i="2"/>
  <c r="T474" i="2"/>
  <c r="T487" i="2"/>
  <c r="AB231" i="2"/>
  <c r="AB87" i="2"/>
  <c r="AB90" i="2"/>
  <c r="AB262" i="2"/>
  <c r="AB347" i="2"/>
  <c r="AB321" i="2"/>
  <c r="AB421" i="2"/>
  <c r="AB503" i="2"/>
  <c r="AB23" i="2"/>
  <c r="AB73" i="2"/>
  <c r="AB240" i="2"/>
  <c r="AB249" i="2"/>
  <c r="AB417" i="2"/>
  <c r="W505" i="2"/>
  <c r="S505" i="2"/>
  <c r="AB71" i="2"/>
  <c r="AB65" i="2"/>
  <c r="AB16" i="2"/>
  <c r="AB94" i="2"/>
  <c r="AB193" i="2"/>
  <c r="AB74" i="2"/>
  <c r="AB56" i="2"/>
  <c r="AB51" i="2"/>
  <c r="AB25" i="2"/>
  <c r="AB117" i="2"/>
  <c r="AB9" i="2"/>
  <c r="AB60" i="2"/>
  <c r="AB116" i="2"/>
  <c r="AB188" i="2"/>
  <c r="AB304" i="2"/>
  <c r="AB120" i="2"/>
  <c r="AB192" i="2"/>
  <c r="AB77" i="2"/>
  <c r="AB149" i="2"/>
  <c r="AB221" i="2"/>
  <c r="AB106" i="2"/>
  <c r="AB178" i="2"/>
  <c r="AB253" i="2"/>
  <c r="AB276" i="2"/>
  <c r="AB372" i="2"/>
  <c r="AB342" i="2"/>
  <c r="AB273" i="2"/>
  <c r="AB356" i="2"/>
  <c r="AB323" i="2"/>
  <c r="AB403" i="2"/>
  <c r="AB361" i="2"/>
  <c r="AB314" i="2"/>
  <c r="AB455" i="2"/>
  <c r="AB488" i="2"/>
  <c r="AB352" i="2"/>
  <c r="AB489" i="2"/>
  <c r="AB380" i="2"/>
  <c r="AB451" i="2"/>
  <c r="AB447" i="2"/>
  <c r="AB432" i="2"/>
  <c r="AB419" i="2"/>
  <c r="AB472" i="2"/>
  <c r="T118" i="2"/>
  <c r="T14" i="2"/>
  <c r="T80" i="2"/>
  <c r="T51" i="2"/>
  <c r="T216" i="2"/>
  <c r="T103" i="2"/>
  <c r="T67" i="2"/>
  <c r="T274" i="2"/>
  <c r="T48" i="2"/>
  <c r="T168" i="2"/>
  <c r="T217" i="2"/>
  <c r="T65" i="2"/>
  <c r="T333" i="2"/>
  <c r="T22" i="2"/>
  <c r="T101" i="2"/>
  <c r="T126" i="2"/>
  <c r="T125" i="2"/>
  <c r="T197" i="2"/>
  <c r="T136" i="2"/>
  <c r="T208" i="2"/>
  <c r="T284" i="2"/>
  <c r="T170" i="2"/>
  <c r="T253" i="2"/>
  <c r="T255" i="2"/>
  <c r="T351" i="2"/>
  <c r="T295" i="2"/>
  <c r="T270" i="2"/>
  <c r="T251" i="2"/>
  <c r="T473" i="2"/>
  <c r="T313" i="2"/>
  <c r="T425" i="2"/>
  <c r="T365" i="2"/>
  <c r="T388" i="2"/>
  <c r="T392" i="2"/>
  <c r="T467" i="2"/>
  <c r="T414" i="2"/>
  <c r="T366" i="2"/>
  <c r="T396" i="2"/>
  <c r="T406" i="2"/>
  <c r="T495" i="2"/>
  <c r="T484" i="2"/>
  <c r="T493" i="2"/>
  <c r="AB481" i="2"/>
  <c r="AB67" i="2"/>
  <c r="AB230" i="2"/>
  <c r="AB191" i="2"/>
  <c r="AB275" i="2"/>
  <c r="AB375" i="2"/>
  <c r="AB482" i="2"/>
  <c r="AB341" i="2"/>
  <c r="AB85" i="2"/>
  <c r="AB22" i="2"/>
  <c r="AB111" i="2"/>
  <c r="AB219" i="2"/>
  <c r="AB97" i="2"/>
  <c r="AB62" i="2"/>
  <c r="AB199" i="2"/>
  <c r="AB31" i="2"/>
  <c r="AB151" i="2"/>
  <c r="AB348" i="2"/>
  <c r="AB66" i="2"/>
  <c r="AB122" i="2"/>
  <c r="AB194" i="2"/>
  <c r="AB246" i="2"/>
  <c r="AB126" i="2"/>
  <c r="AB198" i="2"/>
  <c r="AB83" i="2"/>
  <c r="AB155" i="2"/>
  <c r="AB227" i="2"/>
  <c r="AB112" i="2"/>
  <c r="AB184" i="2"/>
  <c r="AB259" i="2"/>
  <c r="AB282" i="2"/>
  <c r="AB501" i="2"/>
  <c r="AB384" i="2"/>
  <c r="AB279" i="2"/>
  <c r="AB369" i="2"/>
  <c r="AB346" i="2"/>
  <c r="AB351" i="2"/>
  <c r="AB371" i="2"/>
  <c r="AB320" i="2"/>
  <c r="AB313" i="2"/>
  <c r="AB393" i="2"/>
  <c r="AB358" i="2"/>
  <c r="AB392" i="2"/>
  <c r="AB386" i="2"/>
  <c r="AB461" i="2"/>
  <c r="AB457" i="2"/>
  <c r="AB443" i="2"/>
  <c r="AB423" i="2"/>
  <c r="T280" i="2"/>
  <c r="T32" i="2"/>
  <c r="T138" i="2"/>
  <c r="T135" i="2"/>
  <c r="T219" i="2"/>
  <c r="T199" i="2"/>
  <c r="T73" i="2"/>
  <c r="T346" i="2"/>
  <c r="T54" i="2"/>
  <c r="T171" i="2"/>
  <c r="T234" i="2"/>
  <c r="T71" i="2"/>
  <c r="T237" i="2"/>
  <c r="T28" i="2"/>
  <c r="T106" i="2"/>
  <c r="T129" i="2"/>
  <c r="T131" i="2"/>
  <c r="T203" i="2"/>
  <c r="T142" i="2"/>
  <c r="T214" i="2"/>
  <c r="T405" i="2"/>
  <c r="T176" i="2"/>
  <c r="T256" i="2"/>
  <c r="T261" i="2"/>
  <c r="T359" i="2"/>
  <c r="T300" i="2"/>
  <c r="T276" i="2"/>
  <c r="T257" i="2"/>
  <c r="T320" i="2"/>
  <c r="T319" i="2"/>
  <c r="T318" i="2"/>
  <c r="T415" i="2"/>
  <c r="T398" i="2"/>
  <c r="T454" i="2"/>
  <c r="T489" i="2"/>
  <c r="T433" i="2"/>
  <c r="T372" i="2"/>
  <c r="T403" i="2"/>
  <c r="T419" i="2"/>
  <c r="T498" i="2"/>
  <c r="T494" i="2"/>
  <c r="AE11" i="1"/>
  <c r="AE194" i="1"/>
  <c r="AE19" i="1"/>
  <c r="AE17" i="1"/>
  <c r="AE332" i="1"/>
  <c r="AE246" i="1"/>
  <c r="AE350" i="1"/>
  <c r="AE31" i="1"/>
  <c r="AE22" i="1"/>
  <c r="AE43" i="1"/>
  <c r="AE311" i="1"/>
  <c r="AE189" i="1"/>
  <c r="AE65" i="1"/>
  <c r="AE128" i="1"/>
  <c r="AE183" i="1"/>
  <c r="AE316" i="1"/>
  <c r="AE266" i="1"/>
  <c r="AE484" i="1"/>
  <c r="AE368" i="1"/>
  <c r="AE221" i="1"/>
  <c r="AE422" i="1"/>
  <c r="AE330" i="1"/>
  <c r="AE421" i="1"/>
  <c r="AE392" i="1"/>
  <c r="AE493" i="1"/>
  <c r="AE476" i="1"/>
  <c r="AE438" i="1"/>
  <c r="AE328" i="1"/>
  <c r="AE33" i="1"/>
  <c r="AE94" i="1"/>
  <c r="AE8" i="1"/>
  <c r="AE192" i="1"/>
  <c r="AE10" i="1"/>
  <c r="AE133" i="1"/>
  <c r="AE39" i="1"/>
  <c r="AE140" i="1"/>
  <c r="AE481" i="1"/>
  <c r="AE159" i="1"/>
  <c r="AE77" i="1"/>
  <c r="AE232" i="1"/>
  <c r="AE193" i="1"/>
  <c r="AE451" i="1"/>
  <c r="AE278" i="1"/>
  <c r="AE224" i="1"/>
  <c r="AE377" i="1"/>
  <c r="AE257" i="1"/>
  <c r="AE341" i="1"/>
  <c r="AE461" i="1"/>
  <c r="AE441" i="1"/>
  <c r="AE494" i="1"/>
  <c r="AE387" i="1"/>
  <c r="AE400" i="1"/>
  <c r="AE450" i="1"/>
  <c r="AE81" i="1"/>
  <c r="AE62" i="1"/>
  <c r="AE428" i="1"/>
  <c r="AE49" i="1"/>
  <c r="AE110" i="1"/>
  <c r="AE41" i="1"/>
  <c r="AE333" i="1"/>
  <c r="AE23" i="1"/>
  <c r="AE144" i="1"/>
  <c r="AE47" i="1"/>
  <c r="AE158" i="1"/>
  <c r="AE495" i="1"/>
  <c r="AE164" i="1"/>
  <c r="AE83" i="1"/>
  <c r="AE255" i="1"/>
  <c r="AE200" i="1"/>
  <c r="AE354" i="1"/>
  <c r="AE304" i="1"/>
  <c r="AE234" i="1"/>
  <c r="AE394" i="1"/>
  <c r="AE263" i="1"/>
  <c r="AE359" i="1"/>
  <c r="AE489" i="1"/>
  <c r="AE460" i="1"/>
  <c r="AE343" i="1"/>
  <c r="AE393" i="1"/>
  <c r="AE410" i="1"/>
  <c r="AE456" i="1"/>
  <c r="AE237" i="1"/>
  <c r="AE411" i="1"/>
  <c r="AE269" i="1"/>
  <c r="AE369" i="1"/>
  <c r="AE353" i="1"/>
  <c r="AE483" i="1"/>
  <c r="AE349" i="1"/>
  <c r="AE398" i="1"/>
  <c r="AE427" i="1"/>
  <c r="AE462" i="1"/>
  <c r="AE16" i="1"/>
  <c r="AE339" i="1"/>
  <c r="AE87" i="1"/>
  <c r="AE88" i="1"/>
  <c r="AE241" i="1"/>
  <c r="AE130" i="1"/>
  <c r="AE126" i="1"/>
  <c r="AE100" i="1"/>
  <c r="AE153" i="1"/>
  <c r="AE111" i="1"/>
  <c r="AE179" i="1"/>
  <c r="AE102" i="1"/>
  <c r="AE171" i="1"/>
  <c r="AE118" i="1"/>
  <c r="AE296" i="1"/>
  <c r="AE231" i="1"/>
  <c r="AE396" i="1"/>
  <c r="AE485" i="1"/>
  <c r="AE247" i="1"/>
  <c r="AE440" i="1"/>
  <c r="AE275" i="1"/>
  <c r="AE288" i="1"/>
  <c r="AE364" i="1"/>
  <c r="AE429" i="1"/>
  <c r="AE355" i="1"/>
  <c r="AE479" i="1"/>
  <c r="AE431" i="1"/>
  <c r="AE492" i="1"/>
  <c r="AE390" i="1"/>
  <c r="AE30" i="1"/>
  <c r="AE121" i="1"/>
  <c r="AE136" i="1"/>
  <c r="AE323" i="1"/>
  <c r="AE253" i="1"/>
  <c r="AE139" i="1"/>
  <c r="AE160" i="1"/>
  <c r="AE184" i="1"/>
  <c r="AE405" i="1"/>
  <c r="AE213" i="1"/>
  <c r="AE114" i="1"/>
  <c r="AE208" i="1"/>
  <c r="AE173" i="1"/>
  <c r="AE342" i="1"/>
  <c r="AE276" i="1"/>
  <c r="AE419" i="1"/>
  <c r="AE168" i="1"/>
  <c r="AE260" i="1"/>
  <c r="AE191" i="1"/>
  <c r="AE289" i="1"/>
  <c r="AE300" i="1"/>
  <c r="AE445" i="1"/>
  <c r="AE477" i="1"/>
  <c r="AE366" i="1"/>
  <c r="AE402" i="1"/>
  <c r="L509" i="1"/>
  <c r="M508" i="1"/>
  <c r="J509" i="1"/>
  <c r="D509" i="1"/>
  <c r="T476" i="1" s="1"/>
  <c r="C508" i="1"/>
  <c r="T488" i="1"/>
  <c r="T484" i="1"/>
  <c r="T467" i="1"/>
  <c r="T450" i="1"/>
  <c r="T433" i="1"/>
  <c r="T429" i="1"/>
  <c r="T416" i="1"/>
  <c r="T412" i="1"/>
  <c r="T493" i="1"/>
  <c r="T489" i="1"/>
  <c r="T455" i="1"/>
  <c r="T438" i="1"/>
  <c r="T494" i="1"/>
  <c r="T483" i="1"/>
  <c r="T461" i="1"/>
  <c r="T458" i="1"/>
  <c r="T439" i="1"/>
  <c r="T421" i="1"/>
  <c r="T411" i="1"/>
  <c r="T404" i="1"/>
  <c r="T383" i="1"/>
  <c r="T377" i="1"/>
  <c r="T371" i="1"/>
  <c r="T365" i="1"/>
  <c r="T497" i="1"/>
  <c r="T486" i="1"/>
  <c r="T464" i="1"/>
  <c r="T453" i="1"/>
  <c r="T442" i="1"/>
  <c r="T431" i="1"/>
  <c r="T400" i="1"/>
  <c r="T478" i="1"/>
  <c r="T475" i="1"/>
  <c r="T456" i="1"/>
  <c r="T434" i="1"/>
  <c r="T428" i="1"/>
  <c r="T425" i="1"/>
  <c r="T503" i="1"/>
  <c r="T474" i="1"/>
  <c r="T459" i="1"/>
  <c r="T405" i="1"/>
  <c r="T397" i="1"/>
  <c r="T387" i="1"/>
  <c r="T384" i="1"/>
  <c r="T368" i="1"/>
  <c r="T499" i="1"/>
  <c r="T457" i="1"/>
  <c r="T422" i="1"/>
  <c r="T407" i="1"/>
  <c r="T364" i="1"/>
  <c r="T480" i="1"/>
  <c r="T465" i="1"/>
  <c r="T440" i="1"/>
  <c r="T436" i="1"/>
  <c r="T424" i="1"/>
  <c r="T394" i="1"/>
  <c r="T391" i="1"/>
  <c r="T381" i="1"/>
  <c r="T373" i="1"/>
  <c r="T490" i="1"/>
  <c r="T420" i="1"/>
  <c r="T403" i="1"/>
  <c r="T462" i="1"/>
  <c r="T446" i="1"/>
  <c r="T443" i="1"/>
  <c r="T419" i="1"/>
  <c r="T398" i="1"/>
  <c r="T396" i="1"/>
  <c r="T372" i="1"/>
  <c r="T360" i="1"/>
  <c r="T471" i="1"/>
  <c r="T468" i="1"/>
  <c r="T392" i="1"/>
  <c r="T370" i="1"/>
  <c r="T338" i="1"/>
  <c r="T332" i="1"/>
  <c r="T326" i="1"/>
  <c r="T320" i="1"/>
  <c r="T314" i="1"/>
  <c r="T308" i="1"/>
  <c r="T290" i="1"/>
  <c r="T496" i="1"/>
  <c r="T477" i="1"/>
  <c r="T452" i="1"/>
  <c r="T413" i="1"/>
  <c r="T410" i="1"/>
  <c r="T390" i="1"/>
  <c r="T388" i="1"/>
  <c r="T355" i="1"/>
  <c r="T351" i="1"/>
  <c r="T449" i="1"/>
  <c r="T430" i="1"/>
  <c r="T427" i="1"/>
  <c r="T402" i="1"/>
  <c r="T386" i="1"/>
  <c r="T375" i="1"/>
  <c r="T363" i="1"/>
  <c r="T343" i="1"/>
  <c r="T333" i="1"/>
  <c r="T327" i="1"/>
  <c r="T454" i="1"/>
  <c r="T435" i="1"/>
  <c r="T346" i="1"/>
  <c r="T334" i="1"/>
  <c r="T331" i="1"/>
  <c r="T409" i="1"/>
  <c r="T401" i="1"/>
  <c r="T353" i="1"/>
  <c r="T344" i="1"/>
  <c r="T317" i="1"/>
  <c r="T307" i="1"/>
  <c r="T304" i="1"/>
  <c r="T294" i="1"/>
  <c r="T291" i="1"/>
  <c r="T284" i="1"/>
  <c r="T278" i="1"/>
  <c r="T272" i="1"/>
  <c r="T266" i="1"/>
  <c r="T260" i="1"/>
  <c r="T254" i="1"/>
  <c r="T248" i="1"/>
  <c r="T242" i="1"/>
  <c r="T236" i="1"/>
  <c r="T230" i="1"/>
  <c r="T224" i="1"/>
  <c r="T218" i="1"/>
  <c r="T212" i="1"/>
  <c r="T206" i="1"/>
  <c r="T200" i="1"/>
  <c r="T194" i="1"/>
  <c r="T188" i="1"/>
  <c r="T495" i="1"/>
  <c r="T444" i="1"/>
  <c r="T399" i="1"/>
  <c r="T354" i="1"/>
  <c r="T341" i="1"/>
  <c r="T329" i="1"/>
  <c r="T182" i="1"/>
  <c r="T176" i="1"/>
  <c r="T170" i="1"/>
  <c r="T164" i="1"/>
  <c r="T158" i="1"/>
  <c r="T152" i="1"/>
  <c r="T417" i="1"/>
  <c r="T359" i="1"/>
  <c r="T349" i="1"/>
  <c r="T345" i="1"/>
  <c r="T318" i="1"/>
  <c r="T313" i="1"/>
  <c r="T311" i="1"/>
  <c r="T306" i="1"/>
  <c r="T299" i="1"/>
  <c r="T292" i="1"/>
  <c r="T287" i="1"/>
  <c r="T285" i="1"/>
  <c r="T275" i="1"/>
  <c r="T265" i="1"/>
  <c r="T262" i="1"/>
  <c r="T252" i="1"/>
  <c r="T249" i="1"/>
  <c r="T239" i="1"/>
  <c r="T229" i="1"/>
  <c r="T226" i="1"/>
  <c r="T216" i="1"/>
  <c r="T213" i="1"/>
  <c r="T203" i="1"/>
  <c r="T193" i="1"/>
  <c r="T190" i="1"/>
  <c r="T500" i="1"/>
  <c r="T473" i="1"/>
  <c r="T447" i="1"/>
  <c r="T385" i="1"/>
  <c r="T362" i="1"/>
  <c r="T352" i="1"/>
  <c r="T342" i="1"/>
  <c r="T181" i="1"/>
  <c r="T178" i="1"/>
  <c r="T168" i="1"/>
  <c r="T165" i="1"/>
  <c r="T154" i="1"/>
  <c r="T144" i="1"/>
  <c r="T138" i="1"/>
  <c r="T132" i="1"/>
  <c r="T126" i="1"/>
  <c r="T120" i="1"/>
  <c r="T414" i="1"/>
  <c r="T380" i="1"/>
  <c r="T369" i="1"/>
  <c r="T337" i="1"/>
  <c r="T330" i="1"/>
  <c r="T323" i="1"/>
  <c r="T319" i="1"/>
  <c r="T298" i="1"/>
  <c r="T282" i="1"/>
  <c r="T277" i="1"/>
  <c r="T270" i="1"/>
  <c r="T263" i="1"/>
  <c r="T258" i="1"/>
  <c r="T256" i="1"/>
  <c r="T251" i="1"/>
  <c r="T244" i="1"/>
  <c r="T237" i="1"/>
  <c r="T232" i="1"/>
  <c r="T225" i="1"/>
  <c r="T492" i="1"/>
  <c r="T466" i="1"/>
  <c r="T406" i="1"/>
  <c r="T393" i="1"/>
  <c r="T175" i="1"/>
  <c r="T172" i="1"/>
  <c r="T162" i="1"/>
  <c r="T159" i="1"/>
  <c r="T145" i="1"/>
  <c r="T139" i="1"/>
  <c r="T133" i="1"/>
  <c r="T127" i="1"/>
  <c r="T498" i="1"/>
  <c r="T479" i="1"/>
  <c r="T445" i="1"/>
  <c r="T361" i="1"/>
  <c r="T339" i="1"/>
  <c r="T325" i="1"/>
  <c r="T300" i="1"/>
  <c r="T280" i="1"/>
  <c r="T273" i="1"/>
  <c r="T268" i="1"/>
  <c r="T261" i="1"/>
  <c r="T223" i="1"/>
  <c r="T211" i="1"/>
  <c r="T382" i="1"/>
  <c r="T205" i="1"/>
  <c r="T155" i="1"/>
  <c r="T115" i="1"/>
  <c r="T109" i="1"/>
  <c r="T103" i="1"/>
  <c r="T97" i="1"/>
  <c r="T91" i="1"/>
  <c r="T85" i="1"/>
  <c r="T79" i="1"/>
  <c r="T73" i="1"/>
  <c r="T67" i="1"/>
  <c r="T61" i="1"/>
  <c r="T55" i="1"/>
  <c r="T49" i="1"/>
  <c r="T43" i="1"/>
  <c r="T37" i="1"/>
  <c r="T31" i="1"/>
  <c r="T25" i="1"/>
  <c r="T19" i="1"/>
  <c r="T13" i="1"/>
  <c r="T469" i="1"/>
  <c r="T437" i="1"/>
  <c r="T376" i="1"/>
  <c r="T312" i="1"/>
  <c r="T309" i="1"/>
  <c r="T303" i="1"/>
  <c r="T279" i="1"/>
  <c r="T274" i="1"/>
  <c r="T240" i="1"/>
  <c r="T235" i="1"/>
  <c r="T217" i="1"/>
  <c r="T214" i="1"/>
  <c r="T209" i="1"/>
  <c r="T177" i="1"/>
  <c r="T143" i="1"/>
  <c r="T140" i="1"/>
  <c r="T130" i="1"/>
  <c r="T192" i="1"/>
  <c r="T186" i="1"/>
  <c r="T184" i="1"/>
  <c r="T116" i="1"/>
  <c r="T110" i="1"/>
  <c r="T104" i="1"/>
  <c r="T98" i="1"/>
  <c r="T92" i="1"/>
  <c r="T86" i="1"/>
  <c r="T80" i="1"/>
  <c r="T74" i="1"/>
  <c r="T68" i="1"/>
  <c r="T62" i="1"/>
  <c r="T56" i="1"/>
  <c r="T50" i="1"/>
  <c r="T350" i="1"/>
  <c r="T335" i="1"/>
  <c r="T328" i="1"/>
  <c r="T321" i="1"/>
  <c r="T315" i="1"/>
  <c r="T293" i="1"/>
  <c r="T276" i="1"/>
  <c r="T271" i="1"/>
  <c r="T253" i="1"/>
  <c r="T250" i="1"/>
  <c r="T245" i="1"/>
  <c r="T227" i="1"/>
  <c r="T222" i="1"/>
  <c r="T219" i="1"/>
  <c r="T163" i="1"/>
  <c r="T150" i="1"/>
  <c r="T147" i="1"/>
  <c r="T137" i="1"/>
  <c r="T134" i="1"/>
  <c r="T124" i="1"/>
  <c r="T451" i="1"/>
  <c r="T197" i="1"/>
  <c r="T191" i="1"/>
  <c r="T121" i="1"/>
  <c r="T101" i="1"/>
  <c r="T99" i="1"/>
  <c r="T83" i="1"/>
  <c r="T81" i="1"/>
  <c r="T45" i="1"/>
  <c r="T28" i="1"/>
  <c r="T11" i="1"/>
  <c r="T378" i="1"/>
  <c r="T316" i="1"/>
  <c r="T233" i="1"/>
  <c r="T221" i="1"/>
  <c r="T210" i="1"/>
  <c r="T169" i="1"/>
  <c r="T166" i="1"/>
  <c r="T161" i="1"/>
  <c r="T156" i="1"/>
  <c r="T117" i="1"/>
  <c r="T52" i="1"/>
  <c r="T41" i="1"/>
  <c r="T24" i="1"/>
  <c r="T20" i="1"/>
  <c r="T6" i="1"/>
  <c r="T481" i="1"/>
  <c r="T336" i="1"/>
  <c r="T108" i="1"/>
  <c r="T106" i="1"/>
  <c r="T90" i="1"/>
  <c r="T88" i="1"/>
  <c r="T72" i="1"/>
  <c r="T70" i="1"/>
  <c r="T33" i="1"/>
  <c r="T16" i="1"/>
  <c r="T297" i="1"/>
  <c r="T288" i="1"/>
  <c r="T283" i="1"/>
  <c r="T264" i="1"/>
  <c r="T241" i="1"/>
  <c r="T187" i="1"/>
  <c r="T179" i="1"/>
  <c r="T174" i="1"/>
  <c r="T171" i="1"/>
  <c r="T151" i="1"/>
  <c r="T149" i="1"/>
  <c r="T136" i="1"/>
  <c r="T125" i="1"/>
  <c r="T123" i="1"/>
  <c r="T119" i="1"/>
  <c r="T59" i="1"/>
  <c r="T46" i="1"/>
  <c r="T29" i="1"/>
  <c r="T12" i="1"/>
  <c r="T7" i="1"/>
  <c r="T367" i="1"/>
  <c r="T340" i="1"/>
  <c r="T324" i="1"/>
  <c r="T202" i="1"/>
  <c r="T196" i="1"/>
  <c r="T153" i="1"/>
  <c r="T415" i="1"/>
  <c r="T374" i="1"/>
  <c r="T310" i="1"/>
  <c r="T305" i="1"/>
  <c r="T301" i="1"/>
  <c r="T267" i="1"/>
  <c r="T259" i="1"/>
  <c r="T255" i="1"/>
  <c r="T247" i="1"/>
  <c r="T228" i="1"/>
  <c r="T366" i="1"/>
  <c r="T199" i="1"/>
  <c r="T491" i="1"/>
  <c r="T423" i="1"/>
  <c r="T281" i="1"/>
  <c r="T243" i="1"/>
  <c r="T207" i="1"/>
  <c r="T185" i="1"/>
  <c r="T114" i="1"/>
  <c r="T100" i="1"/>
  <c r="T84" i="1"/>
  <c r="T76" i="1"/>
  <c r="T63" i="1"/>
  <c r="T40" i="1"/>
  <c r="T30" i="1"/>
  <c r="T26" i="1"/>
  <c r="T22" i="1"/>
  <c r="T195" i="1"/>
  <c r="T93" i="1"/>
  <c r="T77" i="1"/>
  <c r="T35" i="1"/>
  <c r="T295" i="1"/>
  <c r="T118" i="1"/>
  <c r="T27" i="1"/>
  <c r="T4" i="1"/>
  <c r="T485" i="1"/>
  <c r="T198" i="1"/>
  <c r="T183" i="1"/>
  <c r="T48" i="1"/>
  <c r="T36" i="1"/>
  <c r="T32" i="1"/>
  <c r="T5" i="1"/>
  <c r="T189" i="1"/>
  <c r="T148" i="1"/>
  <c r="T94" i="1"/>
  <c r="T78" i="1"/>
  <c r="T286" i="1"/>
  <c r="T269" i="1"/>
  <c r="T160" i="1"/>
  <c r="T58" i="1"/>
  <c r="T441" i="1"/>
  <c r="T234" i="1"/>
  <c r="T167" i="1"/>
  <c r="T113" i="1"/>
  <c r="T105" i="1"/>
  <c r="T89" i="1"/>
  <c r="T75" i="1"/>
  <c r="T65" i="1"/>
  <c r="T18" i="1"/>
  <c r="T14" i="1"/>
  <c r="T220" i="1"/>
  <c r="T107" i="1"/>
  <c r="T69" i="1"/>
  <c r="T53" i="1"/>
  <c r="T51" i="1"/>
  <c r="T17" i="1"/>
  <c r="T470" i="1"/>
  <c r="T379" i="1"/>
  <c r="T257" i="1"/>
  <c r="T180" i="1"/>
  <c r="T112" i="1"/>
  <c r="T96" i="1"/>
  <c r="T82" i="1"/>
  <c r="T23" i="1"/>
  <c r="T356" i="1"/>
  <c r="T238" i="1"/>
  <c r="T208" i="1"/>
  <c r="T173" i="1"/>
  <c r="T128" i="1"/>
  <c r="T64" i="1"/>
  <c r="T57" i="1"/>
  <c r="T15" i="1"/>
  <c r="T9" i="1"/>
  <c r="T460" i="1"/>
  <c r="T231" i="1"/>
  <c r="T215" i="1"/>
  <c r="T204" i="1"/>
  <c r="T157" i="1"/>
  <c r="T141" i="1"/>
  <c r="T54" i="1"/>
  <c r="T10" i="1"/>
  <c r="T8" i="1"/>
  <c r="T348" i="1"/>
  <c r="T289" i="1"/>
  <c r="T122" i="1"/>
  <c r="T102" i="1"/>
  <c r="T322" i="1"/>
  <c r="T129" i="1"/>
  <c r="T60" i="1"/>
  <c r="T47" i="1"/>
  <c r="T39" i="1"/>
  <c r="T21" i="1"/>
  <c r="T201" i="1"/>
  <c r="T42" i="1"/>
  <c r="T135" i="1"/>
  <c r="T246" i="1"/>
  <c r="T34" i="1"/>
  <c r="T71" i="1"/>
  <c r="T44" i="1"/>
  <c r="T66" i="1"/>
  <c r="T131" i="1"/>
  <c r="T111" i="1"/>
  <c r="T95" i="1"/>
  <c r="T38" i="1"/>
  <c r="T146" i="1"/>
  <c r="T87" i="1"/>
  <c r="T142" i="1"/>
  <c r="W493" i="1"/>
  <c r="W476" i="1"/>
  <c r="W472" i="1"/>
  <c r="W459" i="1"/>
  <c r="W455" i="1"/>
  <c r="W438" i="1"/>
  <c r="W421" i="1"/>
  <c r="W498" i="1"/>
  <c r="W481" i="1"/>
  <c r="W464" i="1"/>
  <c r="W460" i="1"/>
  <c r="W447" i="1"/>
  <c r="W443" i="1"/>
  <c r="W497" i="1"/>
  <c r="W478" i="1"/>
  <c r="W475" i="1"/>
  <c r="W456" i="1"/>
  <c r="W453" i="1"/>
  <c r="W442" i="1"/>
  <c r="W428" i="1"/>
  <c r="W408" i="1"/>
  <c r="W396" i="1"/>
  <c r="W390" i="1"/>
  <c r="W384" i="1"/>
  <c r="W378" i="1"/>
  <c r="W372" i="1"/>
  <c r="W366" i="1"/>
  <c r="W503" i="1"/>
  <c r="W500" i="1"/>
  <c r="W489" i="1"/>
  <c r="W467" i="1"/>
  <c r="W448" i="1"/>
  <c r="W445" i="1"/>
  <c r="W434" i="1"/>
  <c r="W425" i="1"/>
  <c r="W415" i="1"/>
  <c r="W405" i="1"/>
  <c r="W492" i="1"/>
  <c r="W473" i="1"/>
  <c r="W470" i="1"/>
  <c r="W437" i="1"/>
  <c r="W422" i="1"/>
  <c r="W412" i="1"/>
  <c r="W501" i="1"/>
  <c r="W484" i="1"/>
  <c r="W482" i="1"/>
  <c r="W440" i="1"/>
  <c r="W436" i="1"/>
  <c r="W424" i="1"/>
  <c r="W394" i="1"/>
  <c r="W391" i="1"/>
  <c r="W381" i="1"/>
  <c r="W377" i="1"/>
  <c r="W373" i="1"/>
  <c r="W490" i="1"/>
  <c r="W480" i="1"/>
  <c r="W465" i="1"/>
  <c r="W461" i="1"/>
  <c r="W420" i="1"/>
  <c r="W400" i="1"/>
  <c r="W369" i="1"/>
  <c r="W359" i="1"/>
  <c r="W486" i="1"/>
  <c r="W463" i="1"/>
  <c r="W444" i="1"/>
  <c r="W418" i="1"/>
  <c r="W416" i="1"/>
  <c r="W403" i="1"/>
  <c r="W388" i="1"/>
  <c r="W385" i="1"/>
  <c r="W365" i="1"/>
  <c r="W488" i="1"/>
  <c r="W469" i="1"/>
  <c r="W446" i="1"/>
  <c r="W414" i="1"/>
  <c r="W496" i="1"/>
  <c r="W471" i="1"/>
  <c r="W468" i="1"/>
  <c r="W452" i="1"/>
  <c r="W413" i="1"/>
  <c r="W410" i="1"/>
  <c r="W355" i="1"/>
  <c r="W351" i="1"/>
  <c r="W477" i="1"/>
  <c r="W449" i="1"/>
  <c r="W427" i="1"/>
  <c r="W402" i="1"/>
  <c r="W386" i="1"/>
  <c r="W375" i="1"/>
  <c r="W363" i="1"/>
  <c r="W343" i="1"/>
  <c r="W333" i="1"/>
  <c r="W327" i="1"/>
  <c r="W321" i="1"/>
  <c r="W315" i="1"/>
  <c r="W309" i="1"/>
  <c r="W303" i="1"/>
  <c r="W297" i="1"/>
  <c r="W291" i="1"/>
  <c r="W285" i="1"/>
  <c r="W502" i="1"/>
  <c r="W474" i="1"/>
  <c r="W433" i="1"/>
  <c r="W430" i="1"/>
  <c r="W382" i="1"/>
  <c r="W368" i="1"/>
  <c r="W339" i="1"/>
  <c r="W499" i="1"/>
  <c r="W458" i="1"/>
  <c r="W439" i="1"/>
  <c r="W407" i="1"/>
  <c r="W404" i="1"/>
  <c r="W380" i="1"/>
  <c r="W361" i="1"/>
  <c r="W358" i="1"/>
  <c r="W352" i="1"/>
  <c r="W348" i="1"/>
  <c r="W334" i="1"/>
  <c r="W328" i="1"/>
  <c r="W426" i="1"/>
  <c r="W398" i="1"/>
  <c r="W360" i="1"/>
  <c r="W329" i="1"/>
  <c r="W326" i="1"/>
  <c r="W487" i="1"/>
  <c r="W392" i="1"/>
  <c r="W389" i="1"/>
  <c r="W370" i="1"/>
  <c r="W349" i="1"/>
  <c r="W337" i="1"/>
  <c r="W314" i="1"/>
  <c r="W311" i="1"/>
  <c r="W301" i="1"/>
  <c r="W298" i="1"/>
  <c r="W288" i="1"/>
  <c r="W279" i="1"/>
  <c r="W273" i="1"/>
  <c r="W267" i="1"/>
  <c r="W261" i="1"/>
  <c r="W255" i="1"/>
  <c r="W249" i="1"/>
  <c r="W243" i="1"/>
  <c r="W237" i="1"/>
  <c r="W231" i="1"/>
  <c r="W225" i="1"/>
  <c r="W219" i="1"/>
  <c r="W213" i="1"/>
  <c r="W207" i="1"/>
  <c r="W201" i="1"/>
  <c r="W195" i="1"/>
  <c r="W189" i="1"/>
  <c r="W183" i="1"/>
  <c r="W417" i="1"/>
  <c r="W406" i="1"/>
  <c r="W362" i="1"/>
  <c r="W347" i="1"/>
  <c r="W331" i="1"/>
  <c r="W177" i="1"/>
  <c r="W171" i="1"/>
  <c r="W165" i="1"/>
  <c r="W159" i="1"/>
  <c r="W153" i="1"/>
  <c r="W450" i="1"/>
  <c r="W374" i="1"/>
  <c r="W371" i="1"/>
  <c r="W356" i="1"/>
  <c r="W325" i="1"/>
  <c r="W323" i="1"/>
  <c r="W316" i="1"/>
  <c r="W304" i="1"/>
  <c r="W282" i="1"/>
  <c r="W272" i="1"/>
  <c r="W269" i="1"/>
  <c r="W259" i="1"/>
  <c r="W256" i="1"/>
  <c r="W246" i="1"/>
  <c r="W236" i="1"/>
  <c r="W233" i="1"/>
  <c r="W223" i="1"/>
  <c r="W220" i="1"/>
  <c r="W210" i="1"/>
  <c r="W200" i="1"/>
  <c r="W197" i="1"/>
  <c r="W187" i="1"/>
  <c r="W466" i="1"/>
  <c r="W432" i="1"/>
  <c r="W397" i="1"/>
  <c r="W393" i="1"/>
  <c r="W175" i="1"/>
  <c r="W172" i="1"/>
  <c r="W162" i="1"/>
  <c r="W145" i="1"/>
  <c r="W139" i="1"/>
  <c r="W133" i="1"/>
  <c r="W127" i="1"/>
  <c r="W121" i="1"/>
  <c r="W479" i="1"/>
  <c r="W401" i="1"/>
  <c r="W344" i="1"/>
  <c r="W332" i="1"/>
  <c r="W302" i="1"/>
  <c r="W300" i="1"/>
  <c r="W296" i="1"/>
  <c r="W294" i="1"/>
  <c r="W280" i="1"/>
  <c r="W275" i="1"/>
  <c r="W268" i="1"/>
  <c r="W230" i="1"/>
  <c r="W218" i="1"/>
  <c r="W211" i="1"/>
  <c r="W419" i="1"/>
  <c r="W185" i="1"/>
  <c r="W182" i="1"/>
  <c r="W179" i="1"/>
  <c r="W169" i="1"/>
  <c r="W166" i="1"/>
  <c r="W151" i="1"/>
  <c r="W146" i="1"/>
  <c r="W140" i="1"/>
  <c r="W134" i="1"/>
  <c r="W128" i="1"/>
  <c r="W122" i="1"/>
  <c r="W485" i="1"/>
  <c r="W451" i="1"/>
  <c r="W431" i="1"/>
  <c r="W376" i="1"/>
  <c r="W312" i="1"/>
  <c r="W310" i="1"/>
  <c r="W308" i="1"/>
  <c r="W306" i="1"/>
  <c r="W266" i="1"/>
  <c r="W254" i="1"/>
  <c r="W247" i="1"/>
  <c r="W242" i="1"/>
  <c r="W240" i="1"/>
  <c r="W235" i="1"/>
  <c r="W228" i="1"/>
  <c r="W221" i="1"/>
  <c r="W216" i="1"/>
  <c r="W214" i="1"/>
  <c r="W209" i="1"/>
  <c r="W364" i="1"/>
  <c r="W354" i="1"/>
  <c r="W190" i="1"/>
  <c r="W188" i="1"/>
  <c r="W186" i="1"/>
  <c r="W184" i="1"/>
  <c r="W120" i="1"/>
  <c r="W116" i="1"/>
  <c r="W110" i="1"/>
  <c r="W104" i="1"/>
  <c r="W98" i="1"/>
  <c r="W92" i="1"/>
  <c r="W86" i="1"/>
  <c r="W80" i="1"/>
  <c r="W74" i="1"/>
  <c r="W68" i="1"/>
  <c r="W62" i="1"/>
  <c r="W56" i="1"/>
  <c r="W50" i="1"/>
  <c r="W44" i="1"/>
  <c r="W38" i="1"/>
  <c r="W32" i="1"/>
  <c r="W26" i="1"/>
  <c r="W20" i="1"/>
  <c r="W14" i="1"/>
  <c r="W457" i="1"/>
  <c r="W409" i="1"/>
  <c r="W350" i="1"/>
  <c r="W346" i="1"/>
  <c r="W335" i="1"/>
  <c r="W318" i="1"/>
  <c r="W293" i="1"/>
  <c r="W287" i="1"/>
  <c r="W276" i="1"/>
  <c r="W271" i="1"/>
  <c r="W253" i="1"/>
  <c r="W250" i="1"/>
  <c r="W248" i="1"/>
  <c r="W245" i="1"/>
  <c r="W227" i="1"/>
  <c r="W222" i="1"/>
  <c r="W192" i="1"/>
  <c r="W170" i="1"/>
  <c r="W163" i="1"/>
  <c r="W158" i="1"/>
  <c r="W147" i="1"/>
  <c r="W137" i="1"/>
  <c r="W124" i="1"/>
  <c r="W387" i="1"/>
  <c r="W342" i="1"/>
  <c r="W338" i="1"/>
  <c r="W324" i="1"/>
  <c r="W202" i="1"/>
  <c r="W198" i="1"/>
  <c r="W196" i="1"/>
  <c r="W194" i="1"/>
  <c r="W150" i="1"/>
  <c r="W111" i="1"/>
  <c r="W105" i="1"/>
  <c r="W99" i="1"/>
  <c r="W93" i="1"/>
  <c r="W87" i="1"/>
  <c r="W81" i="1"/>
  <c r="W75" i="1"/>
  <c r="W69" i="1"/>
  <c r="W63" i="1"/>
  <c r="W57" i="1"/>
  <c r="W51" i="1"/>
  <c r="W435" i="1"/>
  <c r="W353" i="1"/>
  <c r="W305" i="1"/>
  <c r="W299" i="1"/>
  <c r="W290" i="1"/>
  <c r="W284" i="1"/>
  <c r="W281" i="1"/>
  <c r="W263" i="1"/>
  <c r="W258" i="1"/>
  <c r="W232" i="1"/>
  <c r="W224" i="1"/>
  <c r="W204" i="1"/>
  <c r="W180" i="1"/>
  <c r="W173" i="1"/>
  <c r="W168" i="1"/>
  <c r="W161" i="1"/>
  <c r="W156" i="1"/>
  <c r="W144" i="1"/>
  <c r="W141" i="1"/>
  <c r="W131" i="1"/>
  <c r="W117" i="1"/>
  <c r="W341" i="1"/>
  <c r="W336" i="1"/>
  <c r="W108" i="1"/>
  <c r="W106" i="1"/>
  <c r="W90" i="1"/>
  <c r="W88" i="1"/>
  <c r="W72" i="1"/>
  <c r="W70" i="1"/>
  <c r="W67" i="1"/>
  <c r="W37" i="1"/>
  <c r="W33" i="1"/>
  <c r="W16" i="1"/>
  <c r="W495" i="1"/>
  <c r="W307" i="1"/>
  <c r="W283" i="1"/>
  <c r="W264" i="1"/>
  <c r="W260" i="1"/>
  <c r="W252" i="1"/>
  <c r="W241" i="1"/>
  <c r="W229" i="1"/>
  <c r="W206" i="1"/>
  <c r="W174" i="1"/>
  <c r="W149" i="1"/>
  <c r="W138" i="1"/>
  <c r="W136" i="1"/>
  <c r="W125" i="1"/>
  <c r="W123" i="1"/>
  <c r="W119" i="1"/>
  <c r="W59" i="1"/>
  <c r="W49" i="1"/>
  <c r="W46" i="1"/>
  <c r="W29" i="1"/>
  <c r="W12" i="1"/>
  <c r="W7" i="1"/>
  <c r="W494" i="1"/>
  <c r="W367" i="1"/>
  <c r="W203" i="1"/>
  <c r="W115" i="1"/>
  <c r="W113" i="1"/>
  <c r="W97" i="1"/>
  <c r="W95" i="1"/>
  <c r="W79" i="1"/>
  <c r="W77" i="1"/>
  <c r="W65" i="1"/>
  <c r="W42" i="1"/>
  <c r="W25" i="1"/>
  <c r="W21" i="1"/>
  <c r="W395" i="1"/>
  <c r="W340" i="1"/>
  <c r="W330" i="1"/>
  <c r="W320" i="1"/>
  <c r="W292" i="1"/>
  <c r="W244" i="1"/>
  <c r="W217" i="1"/>
  <c r="W176" i="1"/>
  <c r="W142" i="1"/>
  <c r="W129" i="1"/>
  <c r="W53" i="1"/>
  <c r="W34" i="1"/>
  <c r="W17" i="1"/>
  <c r="W8" i="1"/>
  <c r="W462" i="1"/>
  <c r="W429" i="1"/>
  <c r="W193" i="1"/>
  <c r="W491" i="1"/>
  <c r="W383" i="1"/>
  <c r="W345" i="1"/>
  <c r="W295" i="1"/>
  <c r="W286" i="1"/>
  <c r="W278" i="1"/>
  <c r="W208" i="1"/>
  <c r="W199" i="1"/>
  <c r="W181" i="1"/>
  <c r="W178" i="1"/>
  <c r="W357" i="1"/>
  <c r="W205" i="1"/>
  <c r="W234" i="1"/>
  <c r="W167" i="1"/>
  <c r="W103" i="1"/>
  <c r="W89" i="1"/>
  <c r="W73" i="1"/>
  <c r="W28" i="1"/>
  <c r="W18" i="1"/>
  <c r="W24" i="1"/>
  <c r="W10" i="1"/>
  <c r="W27" i="1"/>
  <c r="W277" i="1"/>
  <c r="W155" i="1"/>
  <c r="W19" i="1"/>
  <c r="W15" i="1"/>
  <c r="W270" i="1"/>
  <c r="W215" i="1"/>
  <c r="W191" i="1"/>
  <c r="W157" i="1"/>
  <c r="W54" i="1"/>
  <c r="W52" i="1"/>
  <c r="W126" i="1"/>
  <c r="W83" i="1"/>
  <c r="W45" i="1"/>
  <c r="W411" i="1"/>
  <c r="W152" i="1"/>
  <c r="W41" i="1"/>
  <c r="W4" i="1"/>
  <c r="W399" i="1"/>
  <c r="W238" i="1"/>
  <c r="W164" i="1"/>
  <c r="W11" i="1"/>
  <c r="W289" i="1"/>
  <c r="W251" i="1"/>
  <c r="W148" i="1"/>
  <c r="W102" i="1"/>
  <c r="W94" i="1"/>
  <c r="W78" i="1"/>
  <c r="W441" i="1"/>
  <c r="W379" i="1"/>
  <c r="W319" i="1"/>
  <c r="W257" i="1"/>
  <c r="W112" i="1"/>
  <c r="W96" i="1"/>
  <c r="W23" i="1"/>
  <c r="W13" i="1"/>
  <c r="W64" i="1"/>
  <c r="W9" i="1"/>
  <c r="W274" i="1"/>
  <c r="W135" i="1"/>
  <c r="W109" i="1"/>
  <c r="W101" i="1"/>
  <c r="W85" i="1"/>
  <c r="W71" i="1"/>
  <c r="W132" i="1"/>
  <c r="W66" i="1"/>
  <c r="W55" i="1"/>
  <c r="W483" i="1"/>
  <c r="W322" i="1"/>
  <c r="W313" i="1"/>
  <c r="W160" i="1"/>
  <c r="W60" i="1"/>
  <c r="W58" i="1"/>
  <c r="W47" i="1"/>
  <c r="W43" i="1"/>
  <c r="W39" i="1"/>
  <c r="W212" i="1"/>
  <c r="W130" i="1"/>
  <c r="W107" i="1"/>
  <c r="W91" i="1"/>
  <c r="W35" i="1"/>
  <c r="W239" i="1"/>
  <c r="W118" i="1"/>
  <c r="W31" i="1"/>
  <c r="W6" i="1"/>
  <c r="W82" i="1"/>
  <c r="W317" i="1"/>
  <c r="W100" i="1"/>
  <c r="W84" i="1"/>
  <c r="W30" i="1"/>
  <c r="W114" i="1"/>
  <c r="W5" i="1"/>
  <c r="W154" i="1"/>
  <c r="W262" i="1"/>
  <c r="W40" i="1"/>
  <c r="W454" i="1"/>
  <c r="W423" i="1"/>
  <c r="W226" i="1"/>
  <c r="W76" i="1"/>
  <c r="W61" i="1"/>
  <c r="W48" i="1"/>
  <c r="W36" i="1"/>
  <c r="W22" i="1"/>
  <c r="W265" i="1"/>
  <c r="W143" i="1"/>
  <c r="Z502" i="1"/>
  <c r="Z498" i="1"/>
  <c r="Z481" i="1"/>
  <c r="Z464" i="1"/>
  <c r="Z447" i="1"/>
  <c r="Z443" i="1"/>
  <c r="Z430" i="1"/>
  <c r="Z426" i="1"/>
  <c r="Z409" i="1"/>
  <c r="Z503" i="1"/>
  <c r="Z490" i="1"/>
  <c r="Z486" i="1"/>
  <c r="Z469" i="1"/>
  <c r="Z452" i="1"/>
  <c r="Z435" i="1"/>
  <c r="Z431" i="1"/>
  <c r="Z492" i="1"/>
  <c r="Z489" i="1"/>
  <c r="Z470" i="1"/>
  <c r="Z448" i="1"/>
  <c r="Z437" i="1"/>
  <c r="Z434" i="1"/>
  <c r="Z422" i="1"/>
  <c r="Z401" i="1"/>
  <c r="Z391" i="1"/>
  <c r="Z385" i="1"/>
  <c r="Z379" i="1"/>
  <c r="Z373" i="1"/>
  <c r="Z367" i="1"/>
  <c r="Z495" i="1"/>
  <c r="Z473" i="1"/>
  <c r="Z462" i="1"/>
  <c r="Z459" i="1"/>
  <c r="Z440" i="1"/>
  <c r="Z419" i="1"/>
  <c r="Z412" i="1"/>
  <c r="Z397" i="1"/>
  <c r="Z487" i="1"/>
  <c r="Z484" i="1"/>
  <c r="Z465" i="1"/>
  <c r="Z451" i="1"/>
  <c r="Z432" i="1"/>
  <c r="Z429" i="1"/>
  <c r="Z463" i="1"/>
  <c r="Z444" i="1"/>
  <c r="Z416" i="1"/>
  <c r="Z403" i="1"/>
  <c r="Z388" i="1"/>
  <c r="Z365" i="1"/>
  <c r="Z488" i="1"/>
  <c r="Z446" i="1"/>
  <c r="Z418" i="1"/>
  <c r="Z414" i="1"/>
  <c r="Z378" i="1"/>
  <c r="Z374" i="1"/>
  <c r="Z360" i="1"/>
  <c r="Z354" i="1"/>
  <c r="Z471" i="1"/>
  <c r="Z467" i="1"/>
  <c r="Z442" i="1"/>
  <c r="Z410" i="1"/>
  <c r="Z398" i="1"/>
  <c r="Z395" i="1"/>
  <c r="Z392" i="1"/>
  <c r="Z382" i="1"/>
  <c r="Z370" i="1"/>
  <c r="Z496" i="1"/>
  <c r="Z494" i="1"/>
  <c r="Z479" i="1"/>
  <c r="Z454" i="1"/>
  <c r="Z450" i="1"/>
  <c r="Z427" i="1"/>
  <c r="Z406" i="1"/>
  <c r="Z493" i="1"/>
  <c r="Z477" i="1"/>
  <c r="Z474" i="1"/>
  <c r="Z433" i="1"/>
  <c r="Z400" i="1"/>
  <c r="Z390" i="1"/>
  <c r="Z368" i="1"/>
  <c r="Z499" i="1"/>
  <c r="Z458" i="1"/>
  <c r="Z407" i="1"/>
  <c r="Z380" i="1"/>
  <c r="Z366" i="1"/>
  <c r="Z361" i="1"/>
  <c r="Z358" i="1"/>
  <c r="Z352" i="1"/>
  <c r="Z348" i="1"/>
  <c r="Z334" i="1"/>
  <c r="Z328" i="1"/>
  <c r="Z322" i="1"/>
  <c r="Z316" i="1"/>
  <c r="Z310" i="1"/>
  <c r="Z304" i="1"/>
  <c r="Z298" i="1"/>
  <c r="Z292" i="1"/>
  <c r="Z286" i="1"/>
  <c r="Z483" i="1"/>
  <c r="Z455" i="1"/>
  <c r="Z439" i="1"/>
  <c r="Z421" i="1"/>
  <c r="Z404" i="1"/>
  <c r="Z384" i="1"/>
  <c r="Z344" i="1"/>
  <c r="Z480" i="1"/>
  <c r="Z461" i="1"/>
  <c r="Z436" i="1"/>
  <c r="Z424" i="1"/>
  <c r="Z371" i="1"/>
  <c r="Z356" i="1"/>
  <c r="Z340" i="1"/>
  <c r="Z335" i="1"/>
  <c r="Z329" i="1"/>
  <c r="Z323" i="1"/>
  <c r="Z501" i="1"/>
  <c r="Z497" i="1"/>
  <c r="Z482" i="1"/>
  <c r="Z362" i="1"/>
  <c r="Z355" i="1"/>
  <c r="Z351" i="1"/>
  <c r="Z342" i="1"/>
  <c r="Z324" i="1"/>
  <c r="Z491" i="1"/>
  <c r="Z478" i="1"/>
  <c r="Z468" i="1"/>
  <c r="Z449" i="1"/>
  <c r="Z417" i="1"/>
  <c r="Z413" i="1"/>
  <c r="Z405" i="1"/>
  <c r="Z386" i="1"/>
  <c r="Z383" i="1"/>
  <c r="Z375" i="1"/>
  <c r="Z332" i="1"/>
  <c r="Z321" i="1"/>
  <c r="Z318" i="1"/>
  <c r="Z308" i="1"/>
  <c r="Z305" i="1"/>
  <c r="Z295" i="1"/>
  <c r="Z285" i="1"/>
  <c r="Z280" i="1"/>
  <c r="Z274" i="1"/>
  <c r="Z268" i="1"/>
  <c r="Z262" i="1"/>
  <c r="Z256" i="1"/>
  <c r="Z250" i="1"/>
  <c r="Z244" i="1"/>
  <c r="Z238" i="1"/>
  <c r="Z232" i="1"/>
  <c r="Z226" i="1"/>
  <c r="Z220" i="1"/>
  <c r="Z214" i="1"/>
  <c r="Z208" i="1"/>
  <c r="Z202" i="1"/>
  <c r="Z196" i="1"/>
  <c r="Z190" i="1"/>
  <c r="Z184" i="1"/>
  <c r="Z428" i="1"/>
  <c r="Z381" i="1"/>
  <c r="Z359" i="1"/>
  <c r="Z178" i="1"/>
  <c r="Z172" i="1"/>
  <c r="Z166" i="1"/>
  <c r="Z160" i="1"/>
  <c r="Z154" i="1"/>
  <c r="Z500" i="1"/>
  <c r="Z466" i="1"/>
  <c r="Z460" i="1"/>
  <c r="Z438" i="1"/>
  <c r="Z402" i="1"/>
  <c r="Z309" i="1"/>
  <c r="Z302" i="1"/>
  <c r="Z297" i="1"/>
  <c r="Z290" i="1"/>
  <c r="Z279" i="1"/>
  <c r="Z276" i="1"/>
  <c r="Z266" i="1"/>
  <c r="Z263" i="1"/>
  <c r="Z253" i="1"/>
  <c r="Z243" i="1"/>
  <c r="Z240" i="1"/>
  <c r="Z230" i="1"/>
  <c r="Z227" i="1"/>
  <c r="Z217" i="1"/>
  <c r="Z207" i="1"/>
  <c r="Z204" i="1"/>
  <c r="Z194" i="1"/>
  <c r="Z191" i="1"/>
  <c r="Z453" i="1"/>
  <c r="Z369" i="1"/>
  <c r="Z185" i="1"/>
  <c r="Z182" i="1"/>
  <c r="Z179" i="1"/>
  <c r="Z169" i="1"/>
  <c r="Z159" i="1"/>
  <c r="Z151" i="1"/>
  <c r="Z146" i="1"/>
  <c r="Z140" i="1"/>
  <c r="Z134" i="1"/>
  <c r="Z128" i="1"/>
  <c r="Z122" i="1"/>
  <c r="Z116" i="1"/>
  <c r="Z425" i="1"/>
  <c r="Z376" i="1"/>
  <c r="Z349" i="1"/>
  <c r="Z325" i="1"/>
  <c r="Z312" i="1"/>
  <c r="Z306" i="1"/>
  <c r="Z273" i="1"/>
  <c r="Z261" i="1"/>
  <c r="Z254" i="1"/>
  <c r="Z249" i="1"/>
  <c r="Z247" i="1"/>
  <c r="Z242" i="1"/>
  <c r="Z235" i="1"/>
  <c r="Z228" i="1"/>
  <c r="Z223" i="1"/>
  <c r="Z221" i="1"/>
  <c r="Z216" i="1"/>
  <c r="Z209" i="1"/>
  <c r="Z485" i="1"/>
  <c r="Z472" i="1"/>
  <c r="Z445" i="1"/>
  <c r="Z364" i="1"/>
  <c r="Z339" i="1"/>
  <c r="Z336" i="1"/>
  <c r="Z176" i="1"/>
  <c r="Z173" i="1"/>
  <c r="Z163" i="1"/>
  <c r="Z156" i="1"/>
  <c r="Z147" i="1"/>
  <c r="Z141" i="1"/>
  <c r="Z135" i="1"/>
  <c r="Z129" i="1"/>
  <c r="Z123" i="1"/>
  <c r="Z457" i="1"/>
  <c r="Z372" i="1"/>
  <c r="Z346" i="1"/>
  <c r="Z341" i="1"/>
  <c r="Z327" i="1"/>
  <c r="Z314" i="1"/>
  <c r="Z293" i="1"/>
  <c r="Z289" i="1"/>
  <c r="Z287" i="1"/>
  <c r="Z283" i="1"/>
  <c r="Z278" i="1"/>
  <c r="Z271" i="1"/>
  <c r="Z264" i="1"/>
  <c r="Z259" i="1"/>
  <c r="Z257" i="1"/>
  <c r="Z252" i="1"/>
  <c r="Z245" i="1"/>
  <c r="Z233" i="1"/>
  <c r="Z387" i="1"/>
  <c r="Z338" i="1"/>
  <c r="Z198" i="1"/>
  <c r="Z192" i="1"/>
  <c r="Z150" i="1"/>
  <c r="Z111" i="1"/>
  <c r="Z105" i="1"/>
  <c r="Z99" i="1"/>
  <c r="Z93" i="1"/>
  <c r="Z87" i="1"/>
  <c r="Z81" i="1"/>
  <c r="Z75" i="1"/>
  <c r="Z69" i="1"/>
  <c r="Z63" i="1"/>
  <c r="Z57" i="1"/>
  <c r="Z51" i="1"/>
  <c r="Z45" i="1"/>
  <c r="Z39" i="1"/>
  <c r="Z33" i="1"/>
  <c r="Z27" i="1"/>
  <c r="Z21" i="1"/>
  <c r="Z15" i="1"/>
  <c r="Z476" i="1"/>
  <c r="Z394" i="1"/>
  <c r="Z315" i="1"/>
  <c r="Z299" i="1"/>
  <c r="Z284" i="1"/>
  <c r="Z281" i="1"/>
  <c r="Z258" i="1"/>
  <c r="Z224" i="1"/>
  <c r="Z219" i="1"/>
  <c r="Z180" i="1"/>
  <c r="Z175" i="1"/>
  <c r="Z168" i="1"/>
  <c r="Z161" i="1"/>
  <c r="Z153" i="1"/>
  <c r="Z144" i="1"/>
  <c r="Z131" i="1"/>
  <c r="Z121" i="1"/>
  <c r="Z117" i="1"/>
  <c r="Z408" i="1"/>
  <c r="Z399" i="1"/>
  <c r="Z393" i="1"/>
  <c r="Z353" i="1"/>
  <c r="Z331" i="1"/>
  <c r="Z200" i="1"/>
  <c r="Z112" i="1"/>
  <c r="Z106" i="1"/>
  <c r="Z100" i="1"/>
  <c r="Z94" i="1"/>
  <c r="Z88" i="1"/>
  <c r="Z82" i="1"/>
  <c r="Z76" i="1"/>
  <c r="Z70" i="1"/>
  <c r="Z64" i="1"/>
  <c r="Z58" i="1"/>
  <c r="Z52" i="1"/>
  <c r="Z46" i="1"/>
  <c r="Z456" i="1"/>
  <c r="Z345" i="1"/>
  <c r="Z296" i="1"/>
  <c r="Z260" i="1"/>
  <c r="Z255" i="1"/>
  <c r="Z237" i="1"/>
  <c r="Z234" i="1"/>
  <c r="Z229" i="1"/>
  <c r="Z211" i="1"/>
  <c r="Z148" i="1"/>
  <c r="Z138" i="1"/>
  <c r="Z125" i="1"/>
  <c r="Z396" i="1"/>
  <c r="Z326" i="1"/>
  <c r="Z206" i="1"/>
  <c r="Z203" i="1"/>
  <c r="Z115" i="1"/>
  <c r="Z113" i="1"/>
  <c r="Z97" i="1"/>
  <c r="Z95" i="1"/>
  <c r="Z79" i="1"/>
  <c r="Z77" i="1"/>
  <c r="Z65" i="1"/>
  <c r="Z62" i="1"/>
  <c r="Z42" i="1"/>
  <c r="Z25" i="1"/>
  <c r="Z330" i="1"/>
  <c r="Z320" i="1"/>
  <c r="Z311" i="1"/>
  <c r="Z288" i="1"/>
  <c r="Z272" i="1"/>
  <c r="Z171" i="1"/>
  <c r="Z142" i="1"/>
  <c r="Z56" i="1"/>
  <c r="Z53" i="1"/>
  <c r="Z38" i="1"/>
  <c r="Z34" i="1"/>
  <c r="Z17" i="1"/>
  <c r="Z8" i="1"/>
  <c r="Z193" i="1"/>
  <c r="Z187" i="1"/>
  <c r="Z104" i="1"/>
  <c r="Z102" i="1"/>
  <c r="Z86" i="1"/>
  <c r="Z84" i="1"/>
  <c r="Z30" i="1"/>
  <c r="Z13" i="1"/>
  <c r="Z420" i="1"/>
  <c r="Z377" i="1"/>
  <c r="Z347" i="1"/>
  <c r="Z301" i="1"/>
  <c r="Z275" i="1"/>
  <c r="Z267" i="1"/>
  <c r="Z248" i="1"/>
  <c r="Z236" i="1"/>
  <c r="Z225" i="1"/>
  <c r="Z213" i="1"/>
  <c r="Z181" i="1"/>
  <c r="Z158" i="1"/>
  <c r="Z127" i="1"/>
  <c r="Z68" i="1"/>
  <c r="Z60" i="1"/>
  <c r="Z50" i="1"/>
  <c r="Z47" i="1"/>
  <c r="Z43" i="1"/>
  <c r="Z26" i="1"/>
  <c r="Z22" i="1"/>
  <c r="Z9" i="1"/>
  <c r="Z475" i="1"/>
  <c r="Z415" i="1"/>
  <c r="Z357" i="1"/>
  <c r="Z205" i="1"/>
  <c r="Z199" i="1"/>
  <c r="Z118" i="1"/>
  <c r="Z319" i="1"/>
  <c r="Z291" i="1"/>
  <c r="Z270" i="1"/>
  <c r="Z251" i="1"/>
  <c r="Z239" i="1"/>
  <c r="Z231" i="1"/>
  <c r="Z212" i="1"/>
  <c r="Z195" i="1"/>
  <c r="Z189" i="1"/>
  <c r="Z186" i="1"/>
  <c r="Z183" i="1"/>
  <c r="Z350" i="1"/>
  <c r="Z108" i="1"/>
  <c r="Z92" i="1"/>
  <c r="Z78" i="1"/>
  <c r="Z20" i="1"/>
  <c r="Z16" i="1"/>
  <c r="Z12" i="1"/>
  <c r="Z72" i="1"/>
  <c r="Z109" i="1"/>
  <c r="Z11" i="1"/>
  <c r="Z132" i="1"/>
  <c r="Z66" i="1"/>
  <c r="Z55" i="1"/>
  <c r="Z313" i="1"/>
  <c r="Z303" i="1"/>
  <c r="Z149" i="1"/>
  <c r="Z145" i="1"/>
  <c r="Z165" i="1"/>
  <c r="Z110" i="1"/>
  <c r="Z37" i="1"/>
  <c r="Z49" i="1"/>
  <c r="Z29" i="1"/>
  <c r="Z85" i="1"/>
  <c r="Z74" i="1"/>
  <c r="Z40" i="1"/>
  <c r="Z337" i="1"/>
  <c r="Z300" i="1"/>
  <c r="Z130" i="1"/>
  <c r="Z126" i="1"/>
  <c r="Z107" i="1"/>
  <c r="Z91" i="1"/>
  <c r="Z83" i="1"/>
  <c r="Z35" i="1"/>
  <c r="Z188" i="1"/>
  <c r="Z155" i="1"/>
  <c r="Z101" i="1"/>
  <c r="Z71" i="1"/>
  <c r="Z136" i="1"/>
  <c r="Z343" i="1"/>
  <c r="Z317" i="1"/>
  <c r="Z307" i="1"/>
  <c r="Z265" i="1"/>
  <c r="Z210" i="1"/>
  <c r="Z201" i="1"/>
  <c r="Z174" i="1"/>
  <c r="Z143" i="1"/>
  <c r="Z139" i="1"/>
  <c r="Z114" i="1"/>
  <c r="Z98" i="1"/>
  <c r="Z90" i="1"/>
  <c r="Z44" i="1"/>
  <c r="Z423" i="1"/>
  <c r="Z246" i="1"/>
  <c r="Z124" i="1"/>
  <c r="Z61" i="1"/>
  <c r="Z59" i="1"/>
  <c r="Z48" i="1"/>
  <c r="Z36" i="1"/>
  <c r="Z7" i="1"/>
  <c r="Z5" i="1"/>
  <c r="Z411" i="1"/>
  <c r="Z389" i="1"/>
  <c r="Z269" i="1"/>
  <c r="Z177" i="1"/>
  <c r="Z152" i="1"/>
  <c r="Z137" i="1"/>
  <c r="Z133" i="1"/>
  <c r="Z119" i="1"/>
  <c r="Z41" i="1"/>
  <c r="Z31" i="1"/>
  <c r="Z6" i="1"/>
  <c r="Z4" i="1"/>
  <c r="Z441" i="1"/>
  <c r="Z363" i="1"/>
  <c r="Z333" i="1"/>
  <c r="Z241" i="1"/>
  <c r="Z197" i="1"/>
  <c r="Z170" i="1"/>
  <c r="Z96" i="1"/>
  <c r="Z80" i="1"/>
  <c r="Z67" i="1"/>
  <c r="Z23" i="1"/>
  <c r="Z277" i="1"/>
  <c r="Z222" i="1"/>
  <c r="Z19" i="1"/>
  <c r="Z164" i="1"/>
  <c r="Z162" i="1"/>
  <c r="Z18" i="1"/>
  <c r="Z54" i="1"/>
  <c r="Z28" i="1"/>
  <c r="Z157" i="1"/>
  <c r="Z294" i="1"/>
  <c r="Z14" i="1"/>
  <c r="Z73" i="1"/>
  <c r="Z10" i="1"/>
  <c r="Z120" i="1"/>
  <c r="Z282" i="1"/>
  <c r="Z24" i="1"/>
  <c r="Z218" i="1"/>
  <c r="Z89" i="1"/>
  <c r="Z215" i="1"/>
  <c r="Z167" i="1"/>
  <c r="Z103" i="1"/>
  <c r="Z32" i="1"/>
  <c r="AE272" i="1"/>
  <c r="AE172" i="1"/>
  <c r="AE326" i="1"/>
  <c r="AE149" i="1"/>
  <c r="AE337" i="1"/>
  <c r="AE105" i="1"/>
  <c r="AE13" i="1"/>
  <c r="AE85" i="1"/>
  <c r="AE24" i="1"/>
  <c r="AE218" i="1"/>
  <c r="AE222" i="1"/>
  <c r="AE21" i="1"/>
  <c r="AE32" i="1"/>
  <c r="AE56" i="1"/>
  <c r="AE254" i="1"/>
  <c r="AE165" i="1"/>
  <c r="AE44" i="1"/>
  <c r="AE54" i="1"/>
  <c r="AE256" i="1"/>
  <c r="AE75" i="1"/>
  <c r="AE50" i="1"/>
  <c r="AE225" i="1"/>
  <c r="AE78" i="1"/>
  <c r="AE122" i="1"/>
  <c r="AE242" i="1"/>
  <c r="AE95" i="1"/>
  <c r="AE138" i="1"/>
  <c r="AE417" i="1"/>
  <c r="AE207" i="1"/>
  <c r="AE320" i="1"/>
  <c r="AE190" i="1"/>
  <c r="AE310" i="1"/>
  <c r="AE188" i="1"/>
  <c r="AE273" i="1"/>
  <c r="AE335" i="1"/>
  <c r="AE227" i="1"/>
  <c r="AE302" i="1"/>
  <c r="AE395" i="1"/>
  <c r="AE336" i="1"/>
  <c r="AE373" i="1"/>
  <c r="AE502" i="1"/>
  <c r="AE401" i="1"/>
  <c r="AE469" i="1"/>
  <c r="AE423" i="1"/>
  <c r="AE436" i="1"/>
  <c r="AE499" i="1"/>
  <c r="AE468" i="1"/>
  <c r="F509" i="1"/>
  <c r="V465" i="1" s="1"/>
  <c r="AE74" i="1"/>
  <c r="AE99" i="1"/>
  <c r="AE28" i="1"/>
  <c r="AE5" i="1"/>
  <c r="AE261" i="1"/>
  <c r="AE37" i="1"/>
  <c r="AE59" i="1"/>
  <c r="AE58" i="1"/>
  <c r="AE258" i="1"/>
  <c r="AE220" i="1"/>
  <c r="AE80" i="1"/>
  <c r="AE57" i="1"/>
  <c r="AE279" i="1"/>
  <c r="AE91" i="1"/>
  <c r="AE60" i="1"/>
  <c r="AE236" i="1"/>
  <c r="AE84" i="1"/>
  <c r="AE132" i="1"/>
  <c r="AE265" i="1"/>
  <c r="AE101" i="1"/>
  <c r="AE141" i="1"/>
  <c r="AE447" i="1"/>
  <c r="AE212" i="1"/>
  <c r="AE322" i="1"/>
  <c r="AE195" i="1"/>
  <c r="AE334" i="1"/>
  <c r="AE198" i="1"/>
  <c r="AE283" i="1"/>
  <c r="AE338" i="1"/>
  <c r="AE233" i="1"/>
  <c r="AE305" i="1"/>
  <c r="AE397" i="1"/>
  <c r="AE345" i="1"/>
  <c r="AE380" i="1"/>
  <c r="AE356" i="1"/>
  <c r="AE412" i="1"/>
  <c r="AE496" i="1"/>
  <c r="AE443" i="1"/>
  <c r="AE453" i="1"/>
  <c r="AE503" i="1"/>
  <c r="AE474" i="1"/>
  <c r="AB503" i="1"/>
  <c r="AB497" i="1"/>
  <c r="AB491" i="1"/>
  <c r="AB485" i="1"/>
  <c r="AB479" i="1"/>
  <c r="AB473" i="1"/>
  <c r="AB467" i="1"/>
  <c r="AB461" i="1"/>
  <c r="AB455" i="1"/>
  <c r="AB449" i="1"/>
  <c r="AB443" i="1"/>
  <c r="AB437" i="1"/>
  <c r="AB431" i="1"/>
  <c r="AB425" i="1"/>
  <c r="AB419" i="1"/>
  <c r="AB413" i="1"/>
  <c r="AB407" i="1"/>
  <c r="AB494" i="1"/>
  <c r="AB477" i="1"/>
  <c r="AB460" i="1"/>
  <c r="AB456" i="1"/>
  <c r="AB439" i="1"/>
  <c r="AB422" i="1"/>
  <c r="AB405" i="1"/>
  <c r="AB399" i="1"/>
  <c r="AB499" i="1"/>
  <c r="AB482" i="1"/>
  <c r="AB465" i="1"/>
  <c r="AB448" i="1"/>
  <c r="AB444" i="1"/>
  <c r="AB495" i="1"/>
  <c r="AB481" i="1"/>
  <c r="AB462" i="1"/>
  <c r="AB459" i="1"/>
  <c r="AB440" i="1"/>
  <c r="AB412" i="1"/>
  <c r="AB397" i="1"/>
  <c r="AB487" i="1"/>
  <c r="AB484" i="1"/>
  <c r="AB451" i="1"/>
  <c r="AB432" i="1"/>
  <c r="AB429" i="1"/>
  <c r="AB409" i="1"/>
  <c r="AB392" i="1"/>
  <c r="AB386" i="1"/>
  <c r="AB380" i="1"/>
  <c r="AB498" i="1"/>
  <c r="AB476" i="1"/>
  <c r="AB457" i="1"/>
  <c r="AB454" i="1"/>
  <c r="AB426" i="1"/>
  <c r="AB416" i="1"/>
  <c r="AB406" i="1"/>
  <c r="AB490" i="1"/>
  <c r="AB488" i="1"/>
  <c r="AB486" i="1"/>
  <c r="AB446" i="1"/>
  <c r="AB418" i="1"/>
  <c r="AB414" i="1"/>
  <c r="AB378" i="1"/>
  <c r="AB374" i="1"/>
  <c r="AB360" i="1"/>
  <c r="AB354" i="1"/>
  <c r="AB348" i="1"/>
  <c r="AB342" i="1"/>
  <c r="AB471" i="1"/>
  <c r="AB469" i="1"/>
  <c r="AB442" i="1"/>
  <c r="AB410" i="1"/>
  <c r="AB398" i="1"/>
  <c r="AB395" i="1"/>
  <c r="AB385" i="1"/>
  <c r="AB382" i="1"/>
  <c r="AB370" i="1"/>
  <c r="AB496" i="1"/>
  <c r="AB492" i="1"/>
  <c r="AB452" i="1"/>
  <c r="AB450" i="1"/>
  <c r="AB427" i="1"/>
  <c r="AB366" i="1"/>
  <c r="AB361" i="1"/>
  <c r="AB355" i="1"/>
  <c r="AB475" i="1"/>
  <c r="AB435" i="1"/>
  <c r="AB433" i="1"/>
  <c r="AB423" i="1"/>
  <c r="AB408" i="1"/>
  <c r="AB458" i="1"/>
  <c r="AB388" i="1"/>
  <c r="AB358" i="1"/>
  <c r="AB352" i="1"/>
  <c r="AB502" i="1"/>
  <c r="AB483" i="1"/>
  <c r="AB430" i="1"/>
  <c r="AB421" i="1"/>
  <c r="AB404" i="1"/>
  <c r="AB384" i="1"/>
  <c r="AB344" i="1"/>
  <c r="AB480" i="1"/>
  <c r="AB436" i="1"/>
  <c r="AB424" i="1"/>
  <c r="AB373" i="1"/>
  <c r="AB371" i="1"/>
  <c r="AB356" i="1"/>
  <c r="AB340" i="1"/>
  <c r="AB335" i="1"/>
  <c r="AB329" i="1"/>
  <c r="AB323" i="1"/>
  <c r="AB317" i="1"/>
  <c r="AB311" i="1"/>
  <c r="AB305" i="1"/>
  <c r="AB299" i="1"/>
  <c r="AB293" i="1"/>
  <c r="AB287" i="1"/>
  <c r="AB464" i="1"/>
  <c r="AB445" i="1"/>
  <c r="AB415" i="1"/>
  <c r="AB393" i="1"/>
  <c r="AB364" i="1"/>
  <c r="AB353" i="1"/>
  <c r="AB349" i="1"/>
  <c r="AB478" i="1"/>
  <c r="AB468" i="1"/>
  <c r="AB417" i="1"/>
  <c r="AB383" i="1"/>
  <c r="AB375" i="1"/>
  <c r="AB367" i="1"/>
  <c r="AB332" i="1"/>
  <c r="AB321" i="1"/>
  <c r="AB318" i="1"/>
  <c r="AB308" i="1"/>
  <c r="AB298" i="1"/>
  <c r="AB295" i="1"/>
  <c r="AB285" i="1"/>
  <c r="AB280" i="1"/>
  <c r="AB274" i="1"/>
  <c r="AB268" i="1"/>
  <c r="AB262" i="1"/>
  <c r="AB256" i="1"/>
  <c r="AB250" i="1"/>
  <c r="AB244" i="1"/>
  <c r="AB238" i="1"/>
  <c r="AB232" i="1"/>
  <c r="AB226" i="1"/>
  <c r="AB220" i="1"/>
  <c r="AB214" i="1"/>
  <c r="AB208" i="1"/>
  <c r="AB202" i="1"/>
  <c r="AB196" i="1"/>
  <c r="AB190" i="1"/>
  <c r="AB463" i="1"/>
  <c r="AB357" i="1"/>
  <c r="AB501" i="1"/>
  <c r="AB500" i="1"/>
  <c r="AB489" i="1"/>
  <c r="AB466" i="1"/>
  <c r="AB438" i="1"/>
  <c r="AB402" i="1"/>
  <c r="AB391" i="1"/>
  <c r="AB316" i="1"/>
  <c r="AB309" i="1"/>
  <c r="AB304" i="1"/>
  <c r="AB302" i="1"/>
  <c r="AB297" i="1"/>
  <c r="AB290" i="1"/>
  <c r="AB279" i="1"/>
  <c r="AB276" i="1"/>
  <c r="AB266" i="1"/>
  <c r="AB263" i="1"/>
  <c r="AB253" i="1"/>
  <c r="AB243" i="1"/>
  <c r="AB240" i="1"/>
  <c r="AB230" i="1"/>
  <c r="AB227" i="1"/>
  <c r="AB217" i="1"/>
  <c r="AB207" i="1"/>
  <c r="AB204" i="1"/>
  <c r="AB194" i="1"/>
  <c r="AB191" i="1"/>
  <c r="AB472" i="1"/>
  <c r="AB387" i="1"/>
  <c r="AB368" i="1"/>
  <c r="AB365" i="1"/>
  <c r="AB351" i="1"/>
  <c r="AB338" i="1"/>
  <c r="AB336" i="1"/>
  <c r="AB184" i="1"/>
  <c r="AB179" i="1"/>
  <c r="AB173" i="1"/>
  <c r="AB167" i="1"/>
  <c r="AB161" i="1"/>
  <c r="AB401" i="1"/>
  <c r="AB376" i="1"/>
  <c r="AB325" i="1"/>
  <c r="AB312" i="1"/>
  <c r="AB306" i="1"/>
  <c r="AB273" i="1"/>
  <c r="AB261" i="1"/>
  <c r="AB254" i="1"/>
  <c r="AB249" i="1"/>
  <c r="AB247" i="1"/>
  <c r="AB242" i="1"/>
  <c r="AB235" i="1"/>
  <c r="AB228" i="1"/>
  <c r="AB223" i="1"/>
  <c r="AB221" i="1"/>
  <c r="AB216" i="1"/>
  <c r="AB209" i="1"/>
  <c r="AB197" i="1"/>
  <c r="AB493" i="1"/>
  <c r="AB339" i="1"/>
  <c r="AB372" i="1"/>
  <c r="AB346" i="1"/>
  <c r="AB341" i="1"/>
  <c r="AB334" i="1"/>
  <c r="AB327" i="1"/>
  <c r="AB314" i="1"/>
  <c r="AB310" i="1"/>
  <c r="AB289" i="1"/>
  <c r="AB283" i="1"/>
  <c r="AB278" i="1"/>
  <c r="AB271" i="1"/>
  <c r="AB264" i="1"/>
  <c r="AB259" i="1"/>
  <c r="AB257" i="1"/>
  <c r="AB252" i="1"/>
  <c r="AB245" i="1"/>
  <c r="AB233" i="1"/>
  <c r="AB195" i="1"/>
  <c r="AB188" i="1"/>
  <c r="AB152" i="1"/>
  <c r="AB396" i="1"/>
  <c r="AB379" i="1"/>
  <c r="AB394" i="1"/>
  <c r="AB315" i="1"/>
  <c r="AB284" i="1"/>
  <c r="AB281" i="1"/>
  <c r="AB258" i="1"/>
  <c r="AB224" i="1"/>
  <c r="AB219" i="1"/>
  <c r="AB182" i="1"/>
  <c r="AB180" i="1"/>
  <c r="AB175" i="1"/>
  <c r="AB168" i="1"/>
  <c r="AB153" i="1"/>
  <c r="AB144" i="1"/>
  <c r="AB134" i="1"/>
  <c r="AB131" i="1"/>
  <c r="AB121" i="1"/>
  <c r="AB117" i="1"/>
  <c r="AB428" i="1"/>
  <c r="AB400" i="1"/>
  <c r="AB359" i="1"/>
  <c r="AB331" i="1"/>
  <c r="AB328" i="1"/>
  <c r="AB324" i="1"/>
  <c r="AB200" i="1"/>
  <c r="AB156" i="1"/>
  <c r="AB141" i="1"/>
  <c r="AB112" i="1"/>
  <c r="AB106" i="1"/>
  <c r="AB100" i="1"/>
  <c r="AB94" i="1"/>
  <c r="AB88" i="1"/>
  <c r="AB82" i="1"/>
  <c r="AB76" i="1"/>
  <c r="AB70" i="1"/>
  <c r="AB64" i="1"/>
  <c r="AB447" i="1"/>
  <c r="AB345" i="1"/>
  <c r="AB296" i="1"/>
  <c r="AB260" i="1"/>
  <c r="AB255" i="1"/>
  <c r="AB237" i="1"/>
  <c r="AB234" i="1"/>
  <c r="AB229" i="1"/>
  <c r="AB211" i="1"/>
  <c r="AB148" i="1"/>
  <c r="AB138" i="1"/>
  <c r="AB128" i="1"/>
  <c r="AB125" i="1"/>
  <c r="AB381" i="1"/>
  <c r="AB369" i="1"/>
  <c r="AB206" i="1"/>
  <c r="AB166" i="1"/>
  <c r="AB135" i="1"/>
  <c r="AB118" i="1"/>
  <c r="AB113" i="1"/>
  <c r="AB107" i="1"/>
  <c r="AB101" i="1"/>
  <c r="AB95" i="1"/>
  <c r="AB89" i="1"/>
  <c r="AB83" i="1"/>
  <c r="AB77" i="1"/>
  <c r="AB71" i="1"/>
  <c r="AB330" i="1"/>
  <c r="AB320" i="1"/>
  <c r="AB288" i="1"/>
  <c r="AB272" i="1"/>
  <c r="AB171" i="1"/>
  <c r="AB151" i="1"/>
  <c r="AB142" i="1"/>
  <c r="AB56" i="1"/>
  <c r="AB53" i="1"/>
  <c r="AB38" i="1"/>
  <c r="AB34" i="1"/>
  <c r="AB21" i="1"/>
  <c r="AB17" i="1"/>
  <c r="AB8" i="1"/>
  <c r="AB193" i="1"/>
  <c r="AB187" i="1"/>
  <c r="AB176" i="1"/>
  <c r="AB129" i="1"/>
  <c r="AB104" i="1"/>
  <c r="AB102" i="1"/>
  <c r="AB86" i="1"/>
  <c r="AB84" i="1"/>
  <c r="AB30" i="1"/>
  <c r="AB13" i="1"/>
  <c r="AB420" i="1"/>
  <c r="AB377" i="1"/>
  <c r="AB347" i="1"/>
  <c r="AB301" i="1"/>
  <c r="AB292" i="1"/>
  <c r="AB275" i="1"/>
  <c r="AB267" i="1"/>
  <c r="AB248" i="1"/>
  <c r="AB236" i="1"/>
  <c r="AB225" i="1"/>
  <c r="AB213" i="1"/>
  <c r="AB181" i="1"/>
  <c r="AB158" i="1"/>
  <c r="AB140" i="1"/>
  <c r="AB127" i="1"/>
  <c r="AB68" i="1"/>
  <c r="AB60" i="1"/>
  <c r="AB50" i="1"/>
  <c r="AB47" i="1"/>
  <c r="AB43" i="1"/>
  <c r="AB26" i="1"/>
  <c r="AB22" i="1"/>
  <c r="AB9" i="1"/>
  <c r="AB434" i="1"/>
  <c r="AB205" i="1"/>
  <c r="AB199" i="1"/>
  <c r="AB163" i="1"/>
  <c r="AB111" i="1"/>
  <c r="AB109" i="1"/>
  <c r="AB93" i="1"/>
  <c r="AB91" i="1"/>
  <c r="AB75" i="1"/>
  <c r="AB73" i="1"/>
  <c r="AB39" i="1"/>
  <c r="AB35" i="1"/>
  <c r="AB18" i="1"/>
  <c r="AB319" i="1"/>
  <c r="AB291" i="1"/>
  <c r="AB286" i="1"/>
  <c r="AB270" i="1"/>
  <c r="AB251" i="1"/>
  <c r="AB239" i="1"/>
  <c r="AB231" i="1"/>
  <c r="AB212" i="1"/>
  <c r="AB178" i="1"/>
  <c r="AB160" i="1"/>
  <c r="AB146" i="1"/>
  <c r="AB133" i="1"/>
  <c r="AB122" i="1"/>
  <c r="AB403" i="1"/>
  <c r="AB189" i="1"/>
  <c r="AB186" i="1"/>
  <c r="AB183" i="1"/>
  <c r="AB350" i="1"/>
  <c r="AB300" i="1"/>
  <c r="AB282" i="1"/>
  <c r="AB215" i="1"/>
  <c r="AB170" i="1"/>
  <c r="AB165" i="1"/>
  <c r="AB162" i="1"/>
  <c r="AB326" i="1"/>
  <c r="AB313" i="1"/>
  <c r="AB303" i="1"/>
  <c r="AB198" i="1"/>
  <c r="AB149" i="1"/>
  <c r="AB145" i="1"/>
  <c r="AB116" i="1"/>
  <c r="AB12" i="1"/>
  <c r="AB470" i="1"/>
  <c r="AB362" i="1"/>
  <c r="AB136" i="1"/>
  <c r="AB201" i="1"/>
  <c r="AB139" i="1"/>
  <c r="AB90" i="1"/>
  <c r="AB44" i="1"/>
  <c r="AB40" i="1"/>
  <c r="AB390" i="1"/>
  <c r="AB337" i="1"/>
  <c r="AB172" i="1"/>
  <c r="AB130" i="1"/>
  <c r="AB126" i="1"/>
  <c r="AB123" i="1"/>
  <c r="AB105" i="1"/>
  <c r="AB97" i="1"/>
  <c r="AB81" i="1"/>
  <c r="AB65" i="1"/>
  <c r="AB58" i="1"/>
  <c r="AB49" i="1"/>
  <c r="AB33" i="1"/>
  <c r="AB29" i="1"/>
  <c r="AB474" i="1"/>
  <c r="AB115" i="1"/>
  <c r="AB99" i="1"/>
  <c r="AB85" i="1"/>
  <c r="AB69" i="1"/>
  <c r="AB62" i="1"/>
  <c r="AB25" i="1"/>
  <c r="AB15" i="1"/>
  <c r="AB11" i="1"/>
  <c r="AB159" i="1"/>
  <c r="AB57" i="1"/>
  <c r="AB343" i="1"/>
  <c r="AB307" i="1"/>
  <c r="AB169" i="1"/>
  <c r="AB114" i="1"/>
  <c r="AB74" i="1"/>
  <c r="AB48" i="1"/>
  <c r="AB7" i="1"/>
  <c r="AB453" i="1"/>
  <c r="AB411" i="1"/>
  <c r="AB389" i="1"/>
  <c r="AB322" i="1"/>
  <c r="AB269" i="1"/>
  <c r="AB177" i="1"/>
  <c r="AB137" i="1"/>
  <c r="AB119" i="1"/>
  <c r="AB45" i="1"/>
  <c r="AB41" i="1"/>
  <c r="AB31" i="1"/>
  <c r="AB6" i="1"/>
  <c r="AB4" i="1"/>
  <c r="AB203" i="1"/>
  <c r="AB132" i="1"/>
  <c r="AB66" i="1"/>
  <c r="AB55" i="1"/>
  <c r="AB265" i="1"/>
  <c r="AB210" i="1"/>
  <c r="AB174" i="1"/>
  <c r="AB143" i="1"/>
  <c r="AB98" i="1"/>
  <c r="AB246" i="1"/>
  <c r="AB147" i="1"/>
  <c r="AB124" i="1"/>
  <c r="AB61" i="1"/>
  <c r="AB59" i="1"/>
  <c r="AB36" i="1"/>
  <c r="AB5" i="1"/>
  <c r="AB218" i="1"/>
  <c r="AB185" i="1"/>
  <c r="AB154" i="1"/>
  <c r="AB150" i="1"/>
  <c r="AB120" i="1"/>
  <c r="AB103" i="1"/>
  <c r="AB87" i="1"/>
  <c r="AB79" i="1"/>
  <c r="AB46" i="1"/>
  <c r="AB42" i="1"/>
  <c r="AB32" i="1"/>
  <c r="AB28" i="1"/>
  <c r="AB441" i="1"/>
  <c r="AB363" i="1"/>
  <c r="AB333" i="1"/>
  <c r="AB241" i="1"/>
  <c r="AB110" i="1"/>
  <c r="AB96" i="1"/>
  <c r="AB80" i="1"/>
  <c r="AB72" i="1"/>
  <c r="AB67" i="1"/>
  <c r="AB37" i="1"/>
  <c r="AB27" i="1"/>
  <c r="AB23" i="1"/>
  <c r="AB277" i="1"/>
  <c r="AB222" i="1"/>
  <c r="AB51" i="1"/>
  <c r="AB19" i="1"/>
  <c r="AB164" i="1"/>
  <c r="AB155" i="1"/>
  <c r="AB54" i="1"/>
  <c r="AB192" i="1"/>
  <c r="AB52" i="1"/>
  <c r="AB14" i="1"/>
  <c r="AB20" i="1"/>
  <c r="AB157" i="1"/>
  <c r="AB16" i="1"/>
  <c r="AB294" i="1"/>
  <c r="AB63" i="1"/>
  <c r="AB78" i="1"/>
  <c r="AB24" i="1"/>
  <c r="AB108" i="1"/>
  <c r="AB92" i="1"/>
  <c r="AB10" i="1"/>
  <c r="S500" i="1"/>
  <c r="S494" i="1"/>
  <c r="S488" i="1"/>
  <c r="S482" i="1"/>
  <c r="S476" i="1"/>
  <c r="S470" i="1"/>
  <c r="S464" i="1"/>
  <c r="S458" i="1"/>
  <c r="S452" i="1"/>
  <c r="S446" i="1"/>
  <c r="S440" i="1"/>
  <c r="S434" i="1"/>
  <c r="S428" i="1"/>
  <c r="S422" i="1"/>
  <c r="S416" i="1"/>
  <c r="S410" i="1"/>
  <c r="S492" i="1"/>
  <c r="S475" i="1"/>
  <c r="S471" i="1"/>
  <c r="S454" i="1"/>
  <c r="S437" i="1"/>
  <c r="S420" i="1"/>
  <c r="S402" i="1"/>
  <c r="S497" i="1"/>
  <c r="S480" i="1"/>
  <c r="S463" i="1"/>
  <c r="S459" i="1"/>
  <c r="S442" i="1"/>
  <c r="S491" i="1"/>
  <c r="S472" i="1"/>
  <c r="S469" i="1"/>
  <c r="S436" i="1"/>
  <c r="S424" i="1"/>
  <c r="S414" i="1"/>
  <c r="S483" i="1"/>
  <c r="S461" i="1"/>
  <c r="S450" i="1"/>
  <c r="S439" i="1"/>
  <c r="S421" i="1"/>
  <c r="S411" i="1"/>
  <c r="S404" i="1"/>
  <c r="S395" i="1"/>
  <c r="S389" i="1"/>
  <c r="S383" i="1"/>
  <c r="S489" i="1"/>
  <c r="S486" i="1"/>
  <c r="S453" i="1"/>
  <c r="S431" i="1"/>
  <c r="S418" i="1"/>
  <c r="S408" i="1"/>
  <c r="S478" i="1"/>
  <c r="S449" i="1"/>
  <c r="S430" i="1"/>
  <c r="S409" i="1"/>
  <c r="S376" i="1"/>
  <c r="S372" i="1"/>
  <c r="S363" i="1"/>
  <c r="S357" i="1"/>
  <c r="S351" i="1"/>
  <c r="S345" i="1"/>
  <c r="S339" i="1"/>
  <c r="S503" i="1"/>
  <c r="S501" i="1"/>
  <c r="S474" i="1"/>
  <c r="S455" i="1"/>
  <c r="S432" i="1"/>
  <c r="S426" i="1"/>
  <c r="S405" i="1"/>
  <c r="S397" i="1"/>
  <c r="S387" i="1"/>
  <c r="S384" i="1"/>
  <c r="S368" i="1"/>
  <c r="S499" i="1"/>
  <c r="S484" i="1"/>
  <c r="S457" i="1"/>
  <c r="S438" i="1"/>
  <c r="S407" i="1"/>
  <c r="S400" i="1"/>
  <c r="S377" i="1"/>
  <c r="S364" i="1"/>
  <c r="S358" i="1"/>
  <c r="S467" i="1"/>
  <c r="S465" i="1"/>
  <c r="S490" i="1"/>
  <c r="S379" i="1"/>
  <c r="S462" i="1"/>
  <c r="S443" i="1"/>
  <c r="S419" i="1"/>
  <c r="S398" i="1"/>
  <c r="S396" i="1"/>
  <c r="S394" i="1"/>
  <c r="S360" i="1"/>
  <c r="S342" i="1"/>
  <c r="S487" i="1"/>
  <c r="S468" i="1"/>
  <c r="S392" i="1"/>
  <c r="S370" i="1"/>
  <c r="S338" i="1"/>
  <c r="S332" i="1"/>
  <c r="S326" i="1"/>
  <c r="S320" i="1"/>
  <c r="S314" i="1"/>
  <c r="S308" i="1"/>
  <c r="S302" i="1"/>
  <c r="S296" i="1"/>
  <c r="S290" i="1"/>
  <c r="S496" i="1"/>
  <c r="S493" i="1"/>
  <c r="S477" i="1"/>
  <c r="S413" i="1"/>
  <c r="S390" i="1"/>
  <c r="S388" i="1"/>
  <c r="S355" i="1"/>
  <c r="S347" i="1"/>
  <c r="S445" i="1"/>
  <c r="S441" i="1"/>
  <c r="S381" i="1"/>
  <c r="S378" i="1"/>
  <c r="S323" i="1"/>
  <c r="S313" i="1"/>
  <c r="S310" i="1"/>
  <c r="S300" i="1"/>
  <c r="S297" i="1"/>
  <c r="S287" i="1"/>
  <c r="S283" i="1"/>
  <c r="S277" i="1"/>
  <c r="S271" i="1"/>
  <c r="S265" i="1"/>
  <c r="S259" i="1"/>
  <c r="S253" i="1"/>
  <c r="S247" i="1"/>
  <c r="S241" i="1"/>
  <c r="S235" i="1"/>
  <c r="S229" i="1"/>
  <c r="S223" i="1"/>
  <c r="S217" i="1"/>
  <c r="S211" i="1"/>
  <c r="S205" i="1"/>
  <c r="S199" i="1"/>
  <c r="S193" i="1"/>
  <c r="S187" i="1"/>
  <c r="S435" i="1"/>
  <c r="S365" i="1"/>
  <c r="S346" i="1"/>
  <c r="S334" i="1"/>
  <c r="S331" i="1"/>
  <c r="S502" i="1"/>
  <c r="S479" i="1"/>
  <c r="S456" i="1"/>
  <c r="S433" i="1"/>
  <c r="S423" i="1"/>
  <c r="S343" i="1"/>
  <c r="S337" i="1"/>
  <c r="S335" i="1"/>
  <c r="S333" i="1"/>
  <c r="S301" i="1"/>
  <c r="S294" i="1"/>
  <c r="S289" i="1"/>
  <c r="S281" i="1"/>
  <c r="S278" i="1"/>
  <c r="S268" i="1"/>
  <c r="S258" i="1"/>
  <c r="S255" i="1"/>
  <c r="S245" i="1"/>
  <c r="S242" i="1"/>
  <c r="S232" i="1"/>
  <c r="S222" i="1"/>
  <c r="S219" i="1"/>
  <c r="S209" i="1"/>
  <c r="S206" i="1"/>
  <c r="S196" i="1"/>
  <c r="S186" i="1"/>
  <c r="S495" i="1"/>
  <c r="S444" i="1"/>
  <c r="S399" i="1"/>
  <c r="S391" i="1"/>
  <c r="S354" i="1"/>
  <c r="S341" i="1"/>
  <c r="S329" i="1"/>
  <c r="S327" i="1"/>
  <c r="S182" i="1"/>
  <c r="S176" i="1"/>
  <c r="S170" i="1"/>
  <c r="S164" i="1"/>
  <c r="S460" i="1"/>
  <c r="S373" i="1"/>
  <c r="S350" i="1"/>
  <c r="S328" i="1"/>
  <c r="S321" i="1"/>
  <c r="S317" i="1"/>
  <c r="S315" i="1"/>
  <c r="S292" i="1"/>
  <c r="S288" i="1"/>
  <c r="S286" i="1"/>
  <c r="S284" i="1"/>
  <c r="S246" i="1"/>
  <c r="S239" i="1"/>
  <c r="S234" i="1"/>
  <c r="S227" i="1"/>
  <c r="S220" i="1"/>
  <c r="S215" i="1"/>
  <c r="S213" i="1"/>
  <c r="S208" i="1"/>
  <c r="S201" i="1"/>
  <c r="S194" i="1"/>
  <c r="S189" i="1"/>
  <c r="S184" i="1"/>
  <c r="S158" i="1"/>
  <c r="S473" i="1"/>
  <c r="S447" i="1"/>
  <c r="S385" i="1"/>
  <c r="S362" i="1"/>
  <c r="S352" i="1"/>
  <c r="S425" i="1"/>
  <c r="S412" i="1"/>
  <c r="S401" i="1"/>
  <c r="S380" i="1"/>
  <c r="S369" i="1"/>
  <c r="S349" i="1"/>
  <c r="S344" i="1"/>
  <c r="S330" i="1"/>
  <c r="S319" i="1"/>
  <c r="S304" i="1"/>
  <c r="S298" i="1"/>
  <c r="S282" i="1"/>
  <c r="S275" i="1"/>
  <c r="S270" i="1"/>
  <c r="S263" i="1"/>
  <c r="S256" i="1"/>
  <c r="S251" i="1"/>
  <c r="S249" i="1"/>
  <c r="S244" i="1"/>
  <c r="S237" i="1"/>
  <c r="S230" i="1"/>
  <c r="S225" i="1"/>
  <c r="S218" i="1"/>
  <c r="S150" i="1"/>
  <c r="S466" i="1"/>
  <c r="S406" i="1"/>
  <c r="S393" i="1"/>
  <c r="S498" i="1"/>
  <c r="S325" i="1"/>
  <c r="S322" i="1"/>
  <c r="S306" i="1"/>
  <c r="S269" i="1"/>
  <c r="S266" i="1"/>
  <c r="S264" i="1"/>
  <c r="S261" i="1"/>
  <c r="S243" i="1"/>
  <c r="S238" i="1"/>
  <c r="S212" i="1"/>
  <c r="S179" i="1"/>
  <c r="S174" i="1"/>
  <c r="S172" i="1"/>
  <c r="S167" i="1"/>
  <c r="S160" i="1"/>
  <c r="S152" i="1"/>
  <c r="S149" i="1"/>
  <c r="S146" i="1"/>
  <c r="S136" i="1"/>
  <c r="S133" i="1"/>
  <c r="S123" i="1"/>
  <c r="S119" i="1"/>
  <c r="S382" i="1"/>
  <c r="S190" i="1"/>
  <c r="S188" i="1"/>
  <c r="S165" i="1"/>
  <c r="S155" i="1"/>
  <c r="S115" i="1"/>
  <c r="S109" i="1"/>
  <c r="S103" i="1"/>
  <c r="S97" i="1"/>
  <c r="S91" i="1"/>
  <c r="S85" i="1"/>
  <c r="S79" i="1"/>
  <c r="S73" i="1"/>
  <c r="S67" i="1"/>
  <c r="S427" i="1"/>
  <c r="S417" i="1"/>
  <c r="S375" i="1"/>
  <c r="S359" i="1"/>
  <c r="S318" i="1"/>
  <c r="S312" i="1"/>
  <c r="S309" i="1"/>
  <c r="S303" i="1"/>
  <c r="S279" i="1"/>
  <c r="S274" i="1"/>
  <c r="S248" i="1"/>
  <c r="S240" i="1"/>
  <c r="S214" i="1"/>
  <c r="S177" i="1"/>
  <c r="S143" i="1"/>
  <c r="S140" i="1"/>
  <c r="S130" i="1"/>
  <c r="S127" i="1"/>
  <c r="S120" i="1"/>
  <c r="S200" i="1"/>
  <c r="S192" i="1"/>
  <c r="S116" i="1"/>
  <c r="S110" i="1"/>
  <c r="S104" i="1"/>
  <c r="S98" i="1"/>
  <c r="S92" i="1"/>
  <c r="S86" i="1"/>
  <c r="S80" i="1"/>
  <c r="S74" i="1"/>
  <c r="S386" i="1"/>
  <c r="S361" i="1"/>
  <c r="S353" i="1"/>
  <c r="S348" i="1"/>
  <c r="S293" i="1"/>
  <c r="S280" i="1"/>
  <c r="S276" i="1"/>
  <c r="S257" i="1"/>
  <c r="S185" i="1"/>
  <c r="S147" i="1"/>
  <c r="S145" i="1"/>
  <c r="S134" i="1"/>
  <c r="S64" i="1"/>
  <c r="S58" i="1"/>
  <c r="S48" i="1"/>
  <c r="S36" i="1"/>
  <c r="S32" i="1"/>
  <c r="S15" i="1"/>
  <c r="S5" i="1"/>
  <c r="S451" i="1"/>
  <c r="S197" i="1"/>
  <c r="S191" i="1"/>
  <c r="S154" i="1"/>
  <c r="S132" i="1"/>
  <c r="S121" i="1"/>
  <c r="S101" i="1"/>
  <c r="S99" i="1"/>
  <c r="S83" i="1"/>
  <c r="S81" i="1"/>
  <c r="S55" i="1"/>
  <c r="S45" i="1"/>
  <c r="S28" i="1"/>
  <c r="S11" i="1"/>
  <c r="S448" i="1"/>
  <c r="S316" i="1"/>
  <c r="S311" i="1"/>
  <c r="S307" i="1"/>
  <c r="S272" i="1"/>
  <c r="S260" i="1"/>
  <c r="S252" i="1"/>
  <c r="S233" i="1"/>
  <c r="S221" i="1"/>
  <c r="S210" i="1"/>
  <c r="S169" i="1"/>
  <c r="S166" i="1"/>
  <c r="S161" i="1"/>
  <c r="S156" i="1"/>
  <c r="S117" i="1"/>
  <c r="S62" i="1"/>
  <c r="S52" i="1"/>
  <c r="S41" i="1"/>
  <c r="S37" i="1"/>
  <c r="S24" i="1"/>
  <c r="S20" i="1"/>
  <c r="S6" i="1"/>
  <c r="S481" i="1"/>
  <c r="S336" i="1"/>
  <c r="S203" i="1"/>
  <c r="S138" i="1"/>
  <c r="S108" i="1"/>
  <c r="S106" i="1"/>
  <c r="S90" i="1"/>
  <c r="S88" i="1"/>
  <c r="S72" i="1"/>
  <c r="S70" i="1"/>
  <c r="S49" i="1"/>
  <c r="S33" i="1"/>
  <c r="S16" i="1"/>
  <c r="S236" i="1"/>
  <c r="S224" i="1"/>
  <c r="S216" i="1"/>
  <c r="S171" i="1"/>
  <c r="S163" i="1"/>
  <c r="S151" i="1"/>
  <c r="S125" i="1"/>
  <c r="S429" i="1"/>
  <c r="S367" i="1"/>
  <c r="S340" i="1"/>
  <c r="S324" i="1"/>
  <c r="S202" i="1"/>
  <c r="S415" i="1"/>
  <c r="S403" i="1"/>
  <c r="S374" i="1"/>
  <c r="S305" i="1"/>
  <c r="S291" i="1"/>
  <c r="S267" i="1"/>
  <c r="S228" i="1"/>
  <c r="S173" i="1"/>
  <c r="S262" i="1"/>
  <c r="S153" i="1"/>
  <c r="S142" i="1"/>
  <c r="S66" i="1"/>
  <c r="S50" i="1"/>
  <c r="S44" i="1"/>
  <c r="S34" i="1"/>
  <c r="S285" i="1"/>
  <c r="S181" i="1"/>
  <c r="S129" i="1"/>
  <c r="S60" i="1"/>
  <c r="S47" i="1"/>
  <c r="S39" i="1"/>
  <c r="S25" i="1"/>
  <c r="S371" i="1"/>
  <c r="S207" i="1"/>
  <c r="S162" i="1"/>
  <c r="S114" i="1"/>
  <c r="S100" i="1"/>
  <c r="S84" i="1"/>
  <c r="S76" i="1"/>
  <c r="S63" i="1"/>
  <c r="S61" i="1"/>
  <c r="S40" i="1"/>
  <c r="S30" i="1"/>
  <c r="S26" i="1"/>
  <c r="S157" i="1"/>
  <c r="S141" i="1"/>
  <c r="S54" i="1"/>
  <c r="S10" i="1"/>
  <c r="S122" i="1"/>
  <c r="S94" i="1"/>
  <c r="S78" i="1"/>
  <c r="S31" i="1"/>
  <c r="S27" i="1"/>
  <c r="S17" i="1"/>
  <c r="S4" i="1"/>
  <c r="S485" i="1"/>
  <c r="S366" i="1"/>
  <c r="S198" i="1"/>
  <c r="S183" i="1"/>
  <c r="S56" i="1"/>
  <c r="S22" i="1"/>
  <c r="S12" i="1"/>
  <c r="S126" i="1"/>
  <c r="S29" i="1"/>
  <c r="S195" i="1"/>
  <c r="S107" i="1"/>
  <c r="S93" i="1"/>
  <c r="S77" i="1"/>
  <c r="S35" i="1"/>
  <c r="S21" i="1"/>
  <c r="S295" i="1"/>
  <c r="S159" i="1"/>
  <c r="S118" i="1"/>
  <c r="S69" i="1"/>
  <c r="S53" i="1"/>
  <c r="S51" i="1"/>
  <c r="S13" i="1"/>
  <c r="S273" i="1"/>
  <c r="S180" i="1"/>
  <c r="S168" i="1"/>
  <c r="S112" i="1"/>
  <c r="S96" i="1"/>
  <c r="S82" i="1"/>
  <c r="S23" i="1"/>
  <c r="S19" i="1"/>
  <c r="S356" i="1"/>
  <c r="S299" i="1"/>
  <c r="S250" i="1"/>
  <c r="S113" i="1"/>
  <c r="S105" i="1"/>
  <c r="S89" i="1"/>
  <c r="S75" i="1"/>
  <c r="S65" i="1"/>
  <c r="S18" i="1"/>
  <c r="S14" i="1"/>
  <c r="S231" i="1"/>
  <c r="S204" i="1"/>
  <c r="S144" i="1"/>
  <c r="S137" i="1"/>
  <c r="S8" i="1"/>
  <c r="S175" i="1"/>
  <c r="S148" i="1"/>
  <c r="S102" i="1"/>
  <c r="S43" i="1"/>
  <c r="S254" i="1"/>
  <c r="S7" i="1"/>
  <c r="S42" i="1"/>
  <c r="S95" i="1"/>
  <c r="S38" i="1"/>
  <c r="S124" i="1"/>
  <c r="S46" i="1"/>
  <c r="S71" i="1"/>
  <c r="S139" i="1"/>
  <c r="S68" i="1"/>
  <c r="S135" i="1"/>
  <c r="S131" i="1"/>
  <c r="S111" i="1"/>
  <c r="S128" i="1"/>
  <c r="S226" i="1"/>
  <c r="S178" i="1"/>
  <c r="S59" i="1"/>
  <c r="S57" i="1"/>
  <c r="S9" i="1"/>
  <c r="S87" i="1"/>
  <c r="AE117" i="1"/>
  <c r="AE112" i="1"/>
  <c r="AE115" i="1"/>
  <c r="AE38" i="1"/>
  <c r="AE36" i="1"/>
  <c r="AE317" i="1"/>
  <c r="AE67" i="1"/>
  <c r="AE79" i="1"/>
  <c r="AE119" i="1"/>
  <c r="AE277" i="1"/>
  <c r="AE243" i="1"/>
  <c r="AE82" i="1"/>
  <c r="AE63" i="1"/>
  <c r="AE325" i="1"/>
  <c r="AE93" i="1"/>
  <c r="AE68" i="1"/>
  <c r="AE244" i="1"/>
  <c r="AE90" i="1"/>
  <c r="AE135" i="1"/>
  <c r="AE268" i="1"/>
  <c r="AE107" i="1"/>
  <c r="AE156" i="1"/>
  <c r="AE488" i="1"/>
  <c r="AE219" i="1"/>
  <c r="AE383" i="1"/>
  <c r="AE202" i="1"/>
  <c r="AE346" i="1"/>
  <c r="AE201" i="1"/>
  <c r="AE295" i="1"/>
  <c r="AE340" i="1"/>
  <c r="AE239" i="1"/>
  <c r="AE315" i="1"/>
  <c r="AE418" i="1"/>
  <c r="AE376" i="1"/>
  <c r="AE382" i="1"/>
  <c r="AE362" i="1"/>
  <c r="AE433" i="1"/>
  <c r="AE413" i="1"/>
  <c r="AE446" i="1"/>
  <c r="AE470" i="1"/>
  <c r="AE408" i="1"/>
  <c r="AE480" i="1"/>
  <c r="AC490" i="1"/>
  <c r="AC486" i="1"/>
  <c r="AC473" i="1"/>
  <c r="AC469" i="1"/>
  <c r="AC452" i="1"/>
  <c r="AC435" i="1"/>
  <c r="AC418" i="1"/>
  <c r="AC414" i="1"/>
  <c r="AC495" i="1"/>
  <c r="AC478" i="1"/>
  <c r="AC474" i="1"/>
  <c r="AC461" i="1"/>
  <c r="AC457" i="1"/>
  <c r="AC440" i="1"/>
  <c r="AC487" i="1"/>
  <c r="AC484" i="1"/>
  <c r="AC451" i="1"/>
  <c r="AC432" i="1"/>
  <c r="AC429" i="1"/>
  <c r="AC419" i="1"/>
  <c r="AC409" i="1"/>
  <c r="AC392" i="1"/>
  <c r="AC386" i="1"/>
  <c r="AC380" i="1"/>
  <c r="AC374" i="1"/>
  <c r="AC368" i="1"/>
  <c r="AC498" i="1"/>
  <c r="AC476" i="1"/>
  <c r="AC465" i="1"/>
  <c r="AC454" i="1"/>
  <c r="AC426" i="1"/>
  <c r="AC416" i="1"/>
  <c r="AC406" i="1"/>
  <c r="AC402" i="1"/>
  <c r="AC501" i="1"/>
  <c r="AC479" i="1"/>
  <c r="AC468" i="1"/>
  <c r="AC446" i="1"/>
  <c r="AC443" i="1"/>
  <c r="AC423" i="1"/>
  <c r="AC471" i="1"/>
  <c r="AC442" i="1"/>
  <c r="AC410" i="1"/>
  <c r="AC398" i="1"/>
  <c r="AC395" i="1"/>
  <c r="AC385" i="1"/>
  <c r="AC382" i="1"/>
  <c r="AC370" i="1"/>
  <c r="AC496" i="1"/>
  <c r="AC492" i="1"/>
  <c r="AC467" i="1"/>
  <c r="AC450" i="1"/>
  <c r="AC427" i="1"/>
  <c r="AC366" i="1"/>
  <c r="AC361" i="1"/>
  <c r="AC355" i="1"/>
  <c r="AC494" i="1"/>
  <c r="AC475" i="1"/>
  <c r="AC448" i="1"/>
  <c r="AC433" i="1"/>
  <c r="AC412" i="1"/>
  <c r="AC408" i="1"/>
  <c r="AC401" i="1"/>
  <c r="AC389" i="1"/>
  <c r="AC379" i="1"/>
  <c r="AC375" i="1"/>
  <c r="AC500" i="1"/>
  <c r="AC477" i="1"/>
  <c r="AC458" i="1"/>
  <c r="AC431" i="1"/>
  <c r="AC502" i="1"/>
  <c r="AC499" i="1"/>
  <c r="AC483" i="1"/>
  <c r="AC430" i="1"/>
  <c r="AC421" i="1"/>
  <c r="AC407" i="1"/>
  <c r="AC404" i="1"/>
  <c r="AC384" i="1"/>
  <c r="AC480" i="1"/>
  <c r="AC455" i="1"/>
  <c r="AC439" i="1"/>
  <c r="AC436" i="1"/>
  <c r="AC424" i="1"/>
  <c r="AC373" i="1"/>
  <c r="AC371" i="1"/>
  <c r="AC356" i="1"/>
  <c r="AC340" i="1"/>
  <c r="AC335" i="1"/>
  <c r="AC329" i="1"/>
  <c r="AC323" i="1"/>
  <c r="AC317" i="1"/>
  <c r="AC311" i="1"/>
  <c r="AC305" i="1"/>
  <c r="AC299" i="1"/>
  <c r="AC293" i="1"/>
  <c r="AC287" i="1"/>
  <c r="AC464" i="1"/>
  <c r="AC445" i="1"/>
  <c r="AC415" i="1"/>
  <c r="AC393" i="1"/>
  <c r="AC364" i="1"/>
  <c r="AC353" i="1"/>
  <c r="AC349" i="1"/>
  <c r="AC489" i="1"/>
  <c r="AC470" i="1"/>
  <c r="AC399" i="1"/>
  <c r="AC378" i="1"/>
  <c r="AC376" i="1"/>
  <c r="AC345" i="1"/>
  <c r="AC336" i="1"/>
  <c r="AC330" i="1"/>
  <c r="AC324" i="1"/>
  <c r="AC491" i="1"/>
  <c r="AC463" i="1"/>
  <c r="AC449" i="1"/>
  <c r="AC413" i="1"/>
  <c r="AC405" i="1"/>
  <c r="AC357" i="1"/>
  <c r="AC459" i="1"/>
  <c r="AC444" i="1"/>
  <c r="AC422" i="1"/>
  <c r="AC372" i="1"/>
  <c r="AC347" i="1"/>
  <c r="AC327" i="1"/>
  <c r="AC315" i="1"/>
  <c r="AC312" i="1"/>
  <c r="AC302" i="1"/>
  <c r="AC292" i="1"/>
  <c r="AC289" i="1"/>
  <c r="AC281" i="1"/>
  <c r="AC275" i="1"/>
  <c r="AC269" i="1"/>
  <c r="AC263" i="1"/>
  <c r="AC257" i="1"/>
  <c r="AC251" i="1"/>
  <c r="AC245" i="1"/>
  <c r="AC239" i="1"/>
  <c r="AC233" i="1"/>
  <c r="AC227" i="1"/>
  <c r="AC221" i="1"/>
  <c r="AC215" i="1"/>
  <c r="AC209" i="1"/>
  <c r="AC203" i="1"/>
  <c r="AC197" i="1"/>
  <c r="AC191" i="1"/>
  <c r="AC185" i="1"/>
  <c r="AC472" i="1"/>
  <c r="AC460" i="1"/>
  <c r="AC387" i="1"/>
  <c r="AC365" i="1"/>
  <c r="AC351" i="1"/>
  <c r="AC338" i="1"/>
  <c r="AC184" i="1"/>
  <c r="AC179" i="1"/>
  <c r="AC173" i="1"/>
  <c r="AC167" i="1"/>
  <c r="AC161" i="1"/>
  <c r="AC155" i="1"/>
  <c r="AC149" i="1"/>
  <c r="AC411" i="1"/>
  <c r="AC394" i="1"/>
  <c r="AC377" i="1"/>
  <c r="AC321" i="1"/>
  <c r="AC319" i="1"/>
  <c r="AC314" i="1"/>
  <c r="AC307" i="1"/>
  <c r="AC300" i="1"/>
  <c r="AC295" i="1"/>
  <c r="AC288" i="1"/>
  <c r="AC283" i="1"/>
  <c r="AC273" i="1"/>
  <c r="AC270" i="1"/>
  <c r="AC260" i="1"/>
  <c r="AC250" i="1"/>
  <c r="AC247" i="1"/>
  <c r="AC237" i="1"/>
  <c r="AC234" i="1"/>
  <c r="AC224" i="1"/>
  <c r="AC214" i="1"/>
  <c r="AC211" i="1"/>
  <c r="AC201" i="1"/>
  <c r="AC198" i="1"/>
  <c r="AC188" i="1"/>
  <c r="AC493" i="1"/>
  <c r="AC425" i="1"/>
  <c r="AC344" i="1"/>
  <c r="AC339" i="1"/>
  <c r="AC176" i="1"/>
  <c r="AC166" i="1"/>
  <c r="AC163" i="1"/>
  <c r="AC156" i="1"/>
  <c r="AC147" i="1"/>
  <c r="AC141" i="1"/>
  <c r="AC135" i="1"/>
  <c r="AC129" i="1"/>
  <c r="AC123" i="1"/>
  <c r="AC117" i="1"/>
  <c r="AC485" i="1"/>
  <c r="AC438" i="1"/>
  <c r="AC358" i="1"/>
  <c r="AC346" i="1"/>
  <c r="AC341" i="1"/>
  <c r="AC334" i="1"/>
  <c r="AC310" i="1"/>
  <c r="AC308" i="1"/>
  <c r="AC304" i="1"/>
  <c r="AC278" i="1"/>
  <c r="AC271" i="1"/>
  <c r="AC266" i="1"/>
  <c r="AC264" i="1"/>
  <c r="AC259" i="1"/>
  <c r="AC252" i="1"/>
  <c r="AC240" i="1"/>
  <c r="AC396" i="1"/>
  <c r="AC354" i="1"/>
  <c r="AC180" i="1"/>
  <c r="AC170" i="1"/>
  <c r="AC160" i="1"/>
  <c r="AC148" i="1"/>
  <c r="AC142" i="1"/>
  <c r="AC136" i="1"/>
  <c r="AC130" i="1"/>
  <c r="AC124" i="1"/>
  <c r="AC437" i="1"/>
  <c r="AC388" i="1"/>
  <c r="AC383" i="1"/>
  <c r="AC322" i="1"/>
  <c r="AC320" i="1"/>
  <c r="AC318" i="1"/>
  <c r="AC316" i="1"/>
  <c r="AC291" i="1"/>
  <c r="AC285" i="1"/>
  <c r="AC276" i="1"/>
  <c r="AC238" i="1"/>
  <c r="AC231" i="1"/>
  <c r="AC226" i="1"/>
  <c r="AC219" i="1"/>
  <c r="AC212" i="1"/>
  <c r="AC428" i="1"/>
  <c r="AC400" i="1"/>
  <c r="AC359" i="1"/>
  <c r="AC331" i="1"/>
  <c r="AC328" i="1"/>
  <c r="AC200" i="1"/>
  <c r="AC196" i="1"/>
  <c r="AC194" i="1"/>
  <c r="AC112" i="1"/>
  <c r="AC106" i="1"/>
  <c r="AC100" i="1"/>
  <c r="AC94" i="1"/>
  <c r="AC88" i="1"/>
  <c r="AC82" i="1"/>
  <c r="AC76" i="1"/>
  <c r="AC70" i="1"/>
  <c r="AC64" i="1"/>
  <c r="AC58" i="1"/>
  <c r="AC52" i="1"/>
  <c r="AC46" i="1"/>
  <c r="AC40" i="1"/>
  <c r="AC34" i="1"/>
  <c r="AC28" i="1"/>
  <c r="AC22" i="1"/>
  <c r="AC16" i="1"/>
  <c r="AC10" i="1"/>
  <c r="AC488" i="1"/>
  <c r="AC447" i="1"/>
  <c r="AC417" i="1"/>
  <c r="AC342" i="1"/>
  <c r="AC296" i="1"/>
  <c r="AC290" i="1"/>
  <c r="AC255" i="1"/>
  <c r="AC232" i="1"/>
  <c r="AC229" i="1"/>
  <c r="AC202" i="1"/>
  <c r="AC138" i="1"/>
  <c r="AC128" i="1"/>
  <c r="AC125" i="1"/>
  <c r="AC456" i="1"/>
  <c r="AC381" i="1"/>
  <c r="AC369" i="1"/>
  <c r="AC206" i="1"/>
  <c r="AC204" i="1"/>
  <c r="AC118" i="1"/>
  <c r="AC113" i="1"/>
  <c r="AC107" i="1"/>
  <c r="AC101" i="1"/>
  <c r="AC95" i="1"/>
  <c r="AC89" i="1"/>
  <c r="AC83" i="1"/>
  <c r="AC77" i="1"/>
  <c r="AC71" i="1"/>
  <c r="AC65" i="1"/>
  <c r="AC59" i="1"/>
  <c r="AC53" i="1"/>
  <c r="AC47" i="1"/>
  <c r="AC497" i="1"/>
  <c r="AC466" i="1"/>
  <c r="AC363" i="1"/>
  <c r="AC286" i="1"/>
  <c r="AC268" i="1"/>
  <c r="AC265" i="1"/>
  <c r="AC242" i="1"/>
  <c r="AC216" i="1"/>
  <c r="AC208" i="1"/>
  <c r="AC178" i="1"/>
  <c r="AC171" i="1"/>
  <c r="AC164" i="1"/>
  <c r="AC159" i="1"/>
  <c r="AC151" i="1"/>
  <c r="AC145" i="1"/>
  <c r="AC132" i="1"/>
  <c r="AC122" i="1"/>
  <c r="AC193" i="1"/>
  <c r="AC187" i="1"/>
  <c r="AC104" i="1"/>
  <c r="AC102" i="1"/>
  <c r="AC86" i="1"/>
  <c r="AC84" i="1"/>
  <c r="AC30" i="1"/>
  <c r="AC13" i="1"/>
  <c r="AC481" i="1"/>
  <c r="AC420" i="1"/>
  <c r="AC367" i="1"/>
  <c r="AC301" i="1"/>
  <c r="AC297" i="1"/>
  <c r="AC267" i="1"/>
  <c r="AC248" i="1"/>
  <c r="AC244" i="1"/>
  <c r="AC236" i="1"/>
  <c r="AC225" i="1"/>
  <c r="AC217" i="1"/>
  <c r="AC213" i="1"/>
  <c r="AC181" i="1"/>
  <c r="AC158" i="1"/>
  <c r="AC140" i="1"/>
  <c r="AC127" i="1"/>
  <c r="AC68" i="1"/>
  <c r="AC60" i="1"/>
  <c r="AC50" i="1"/>
  <c r="AC43" i="1"/>
  <c r="AC26" i="1"/>
  <c r="AC9" i="1"/>
  <c r="AC434" i="1"/>
  <c r="AC205" i="1"/>
  <c r="AC199" i="1"/>
  <c r="AC111" i="1"/>
  <c r="AC109" i="1"/>
  <c r="AC93" i="1"/>
  <c r="AC91" i="1"/>
  <c r="AC75" i="1"/>
  <c r="AC73" i="1"/>
  <c r="AC39" i="1"/>
  <c r="AC35" i="1"/>
  <c r="AC18" i="1"/>
  <c r="AC462" i="1"/>
  <c r="AC360" i="1"/>
  <c r="AC352" i="1"/>
  <c r="AC325" i="1"/>
  <c r="AC306" i="1"/>
  <c r="AC279" i="1"/>
  <c r="AC256" i="1"/>
  <c r="AC228" i="1"/>
  <c r="AC190" i="1"/>
  <c r="AC168" i="1"/>
  <c r="AC153" i="1"/>
  <c r="AC146" i="1"/>
  <c r="AC144" i="1"/>
  <c r="AC133" i="1"/>
  <c r="AC131" i="1"/>
  <c r="AC66" i="1"/>
  <c r="AC63" i="1"/>
  <c r="AC57" i="1"/>
  <c r="AC54" i="1"/>
  <c r="AC31" i="1"/>
  <c r="AC14" i="1"/>
  <c r="AC4" i="1"/>
  <c r="AC403" i="1"/>
  <c r="AC189" i="1"/>
  <c r="AC186" i="1"/>
  <c r="AC183" i="1"/>
  <c r="AC157" i="1"/>
  <c r="AC120" i="1"/>
  <c r="AC391" i="1"/>
  <c r="AC350" i="1"/>
  <c r="AC282" i="1"/>
  <c r="AC274" i="1"/>
  <c r="AC262" i="1"/>
  <c r="AC243" i="1"/>
  <c r="AC220" i="1"/>
  <c r="AC195" i="1"/>
  <c r="AC441" i="1"/>
  <c r="AC333" i="1"/>
  <c r="AC192" i="1"/>
  <c r="AC390" i="1"/>
  <c r="AC337" i="1"/>
  <c r="AC272" i="1"/>
  <c r="AC172" i="1"/>
  <c r="AC126" i="1"/>
  <c r="AC105" i="1"/>
  <c r="AC97" i="1"/>
  <c r="AC81" i="1"/>
  <c r="AC8" i="1"/>
  <c r="AC6" i="1"/>
  <c r="AC249" i="1"/>
  <c r="AC210" i="1"/>
  <c r="AC169" i="1"/>
  <c r="AC143" i="1"/>
  <c r="AC98" i="1"/>
  <c r="AC74" i="1"/>
  <c r="AC230" i="1"/>
  <c r="AC48" i="1"/>
  <c r="AC36" i="1"/>
  <c r="AC7" i="1"/>
  <c r="AC453" i="1"/>
  <c r="AC253" i="1"/>
  <c r="AC223" i="1"/>
  <c r="AC177" i="1"/>
  <c r="AC137" i="1"/>
  <c r="AC119" i="1"/>
  <c r="AC56" i="1"/>
  <c r="AC45" i="1"/>
  <c r="AC41" i="1"/>
  <c r="AC115" i="1"/>
  <c r="AC99" i="1"/>
  <c r="AC69" i="1"/>
  <c r="AC62" i="1"/>
  <c r="AC25" i="1"/>
  <c r="AC362" i="1"/>
  <c r="AC182" i="1"/>
  <c r="AC21" i="1"/>
  <c r="AC114" i="1"/>
  <c r="AC332" i="1"/>
  <c r="AC103" i="1"/>
  <c r="AC32" i="1"/>
  <c r="AC348" i="1"/>
  <c r="AC280" i="1"/>
  <c r="AC241" i="1"/>
  <c r="AC152" i="1"/>
  <c r="AC134" i="1"/>
  <c r="AC110" i="1"/>
  <c r="AC96" i="1"/>
  <c r="AC80" i="1"/>
  <c r="AC72" i="1"/>
  <c r="AC67" i="1"/>
  <c r="AC37" i="1"/>
  <c r="AC27" i="1"/>
  <c r="AC23" i="1"/>
  <c r="AC17" i="1"/>
  <c r="AC343" i="1"/>
  <c r="AC298" i="1"/>
  <c r="AC174" i="1"/>
  <c r="AC139" i="1"/>
  <c r="AC90" i="1"/>
  <c r="AC44" i="1"/>
  <c r="AC246" i="1"/>
  <c r="AC61" i="1"/>
  <c r="AC5" i="1"/>
  <c r="AC218" i="1"/>
  <c r="AC154" i="1"/>
  <c r="AC150" i="1"/>
  <c r="AC121" i="1"/>
  <c r="AC87" i="1"/>
  <c r="AC79" i="1"/>
  <c r="AC42" i="1"/>
  <c r="AC397" i="1"/>
  <c r="AC294" i="1"/>
  <c r="AC284" i="1"/>
  <c r="AC254" i="1"/>
  <c r="AC162" i="1"/>
  <c r="AC38" i="1"/>
  <c r="AC24" i="1"/>
  <c r="AC277" i="1"/>
  <c r="AC261" i="1"/>
  <c r="AC222" i="1"/>
  <c r="AC165" i="1"/>
  <c r="AC51" i="1"/>
  <c r="AC49" i="1"/>
  <c r="AC33" i="1"/>
  <c r="AC29" i="1"/>
  <c r="AC19" i="1"/>
  <c r="AC482" i="1"/>
  <c r="AC309" i="1"/>
  <c r="AC258" i="1"/>
  <c r="AC175" i="1"/>
  <c r="AC85" i="1"/>
  <c r="AC15" i="1"/>
  <c r="AC11" i="1"/>
  <c r="AC55" i="1"/>
  <c r="AC313" i="1"/>
  <c r="AC116" i="1"/>
  <c r="AC503" i="1"/>
  <c r="AC207" i="1"/>
  <c r="AC20" i="1"/>
  <c r="AC303" i="1"/>
  <c r="AC235" i="1"/>
  <c r="AC78" i="1"/>
  <c r="AC108" i="1"/>
  <c r="AC92" i="1"/>
  <c r="AC12" i="1"/>
  <c r="AC326" i="1"/>
  <c r="V501" i="1"/>
  <c r="V483" i="1"/>
  <c r="V477" i="1"/>
  <c r="V471" i="1"/>
  <c r="V429" i="1"/>
  <c r="V411" i="1"/>
  <c r="V497" i="1"/>
  <c r="V480" i="1"/>
  <c r="V397" i="1"/>
  <c r="V468" i="1"/>
  <c r="V451" i="1"/>
  <c r="V434" i="1"/>
  <c r="V400" i="1"/>
  <c r="V456" i="1"/>
  <c r="V428" i="1"/>
  <c r="V396" i="1"/>
  <c r="V448" i="1"/>
  <c r="V405" i="1"/>
  <c r="V499" i="1"/>
  <c r="V457" i="1"/>
  <c r="V346" i="1"/>
  <c r="V482" i="1"/>
  <c r="V440" i="1"/>
  <c r="V438" i="1"/>
  <c r="V373" i="1"/>
  <c r="V420" i="1"/>
  <c r="V369" i="1"/>
  <c r="V359" i="1"/>
  <c r="V392" i="1"/>
  <c r="V452" i="1"/>
  <c r="V413" i="1"/>
  <c r="V410" i="1"/>
  <c r="V427" i="1"/>
  <c r="V375" i="1"/>
  <c r="V363" i="1"/>
  <c r="V343" i="1"/>
  <c r="V297" i="1"/>
  <c r="V474" i="1"/>
  <c r="V433" i="1"/>
  <c r="V382" i="1"/>
  <c r="V365" i="1"/>
  <c r="V320" i="1"/>
  <c r="V317" i="1"/>
  <c r="V307" i="1"/>
  <c r="V260" i="1"/>
  <c r="V242" i="1"/>
  <c r="V236" i="1"/>
  <c r="V230" i="1"/>
  <c r="V188" i="1"/>
  <c r="V360" i="1"/>
  <c r="V329" i="1"/>
  <c r="V326" i="1"/>
  <c r="V299" i="1"/>
  <c r="V275" i="1"/>
  <c r="V265" i="1"/>
  <c r="V262" i="1"/>
  <c r="V213" i="1"/>
  <c r="V190" i="1"/>
  <c r="V406" i="1"/>
  <c r="V362" i="1"/>
  <c r="V439" i="1"/>
  <c r="V380" i="1"/>
  <c r="V337" i="1"/>
  <c r="V330" i="1"/>
  <c r="V270" i="1"/>
  <c r="V256" i="1"/>
  <c r="V251" i="1"/>
  <c r="V244" i="1"/>
  <c r="V432" i="1"/>
  <c r="V479" i="1"/>
  <c r="V458" i="1"/>
  <c r="V361" i="1"/>
  <c r="V273" i="1"/>
  <c r="V223" i="1"/>
  <c r="V211" i="1"/>
  <c r="V204" i="1"/>
  <c r="V334" i="1"/>
  <c r="V376" i="1"/>
  <c r="V312" i="1"/>
  <c r="V279" i="1"/>
  <c r="V143" i="1"/>
  <c r="V354" i="1"/>
  <c r="V186" i="1"/>
  <c r="V184" i="1"/>
  <c r="V92" i="1"/>
  <c r="V74" i="1"/>
  <c r="V68" i="1"/>
  <c r="V62" i="1"/>
  <c r="V271" i="1"/>
  <c r="V245" i="1"/>
  <c r="V227" i="1"/>
  <c r="V222" i="1"/>
  <c r="V137" i="1"/>
  <c r="V476" i="1"/>
  <c r="V387" i="1"/>
  <c r="V342" i="1"/>
  <c r="V153" i="1"/>
  <c r="V105" i="1"/>
  <c r="V99" i="1"/>
  <c r="V93" i="1"/>
  <c r="V233" i="1"/>
  <c r="V169" i="1"/>
  <c r="V166" i="1"/>
  <c r="V164" i="1"/>
  <c r="V52" i="1"/>
  <c r="V20" i="1"/>
  <c r="V6" i="1"/>
  <c r="V341" i="1"/>
  <c r="V70" i="1"/>
  <c r="V33" i="1"/>
  <c r="V16" i="1"/>
  <c r="V404" i="1"/>
  <c r="V151" i="1"/>
  <c r="V136" i="1"/>
  <c r="V125" i="1"/>
  <c r="V123" i="1"/>
  <c r="V7" i="1"/>
  <c r="V367" i="1"/>
  <c r="V115" i="1"/>
  <c r="V113" i="1"/>
  <c r="V42" i="1"/>
  <c r="V21" i="1"/>
  <c r="V374" i="1"/>
  <c r="V314" i="1"/>
  <c r="V247" i="1"/>
  <c r="V173" i="1"/>
  <c r="V168" i="1"/>
  <c r="V144" i="1"/>
  <c r="V460" i="1"/>
  <c r="V286" i="1"/>
  <c r="V243" i="1"/>
  <c r="V231" i="1"/>
  <c r="V162" i="1"/>
  <c r="V36" i="1"/>
  <c r="V32" i="1"/>
  <c r="V22" i="1"/>
  <c r="V51" i="1"/>
  <c r="V257" i="1"/>
  <c r="V180" i="1"/>
  <c r="V96" i="1"/>
  <c r="V28" i="1"/>
  <c r="V195" i="1"/>
  <c r="V83" i="1"/>
  <c r="V45" i="1"/>
  <c r="V205" i="1"/>
  <c r="V157" i="1"/>
  <c r="V141" i="1"/>
  <c r="V54" i="1"/>
  <c r="V13" i="1"/>
  <c r="V238" i="1"/>
  <c r="V128" i="1"/>
  <c r="V64" i="1"/>
  <c r="V101" i="1"/>
  <c r="V11" i="1"/>
  <c r="V348" i="1"/>
  <c r="V289" i="1"/>
  <c r="V78" i="1"/>
  <c r="V160" i="1"/>
  <c r="V60" i="1"/>
  <c r="V47" i="1"/>
  <c r="V53" i="1"/>
  <c r="V84" i="1"/>
  <c r="V114" i="1"/>
  <c r="V63" i="1"/>
  <c r="V44" i="1"/>
  <c r="V50" i="1"/>
  <c r="V372" i="1"/>
  <c r="V281" i="1"/>
  <c r="V76" i="1"/>
  <c r="V146" i="1"/>
  <c r="Y502" i="1"/>
  <c r="Y496" i="1"/>
  <c r="Y490" i="1"/>
  <c r="Y484" i="1"/>
  <c r="Y478" i="1"/>
  <c r="Y472" i="1"/>
  <c r="Y466" i="1"/>
  <c r="Y460" i="1"/>
  <c r="Y454" i="1"/>
  <c r="Y448" i="1"/>
  <c r="Y442" i="1"/>
  <c r="Y436" i="1"/>
  <c r="Y430" i="1"/>
  <c r="Y424" i="1"/>
  <c r="Y418" i="1"/>
  <c r="Y412" i="1"/>
  <c r="Y406" i="1"/>
  <c r="Y489" i="1"/>
  <c r="Y485" i="1"/>
  <c r="Y468" i="1"/>
  <c r="Y451" i="1"/>
  <c r="Y434" i="1"/>
  <c r="Y417" i="1"/>
  <c r="Y413" i="1"/>
  <c r="Y404" i="1"/>
  <c r="Y398" i="1"/>
  <c r="Y494" i="1"/>
  <c r="Y477" i="1"/>
  <c r="Y473" i="1"/>
  <c r="Y456" i="1"/>
  <c r="Y439" i="1"/>
  <c r="Y503" i="1"/>
  <c r="Y500" i="1"/>
  <c r="Y467" i="1"/>
  <c r="Y445" i="1"/>
  <c r="Y425" i="1"/>
  <c r="Y415" i="1"/>
  <c r="Y405" i="1"/>
  <c r="Y492" i="1"/>
  <c r="Y481" i="1"/>
  <c r="Y470" i="1"/>
  <c r="Y437" i="1"/>
  <c r="Y422" i="1"/>
  <c r="Y401" i="1"/>
  <c r="Y391" i="1"/>
  <c r="Y385" i="1"/>
  <c r="Y495" i="1"/>
  <c r="Y462" i="1"/>
  <c r="Y459" i="1"/>
  <c r="Y440" i="1"/>
  <c r="Y419" i="1"/>
  <c r="Y409" i="1"/>
  <c r="Y480" i="1"/>
  <c r="Y465" i="1"/>
  <c r="Y461" i="1"/>
  <c r="Y438" i="1"/>
  <c r="Y420" i="1"/>
  <c r="Y400" i="1"/>
  <c r="Y369" i="1"/>
  <c r="Y359" i="1"/>
  <c r="Y353" i="1"/>
  <c r="Y347" i="1"/>
  <c r="Y341" i="1"/>
  <c r="Y486" i="1"/>
  <c r="Y463" i="1"/>
  <c r="Y444" i="1"/>
  <c r="Y416" i="1"/>
  <c r="Y403" i="1"/>
  <c r="Y388" i="1"/>
  <c r="Y365" i="1"/>
  <c r="Y488" i="1"/>
  <c r="Y469" i="1"/>
  <c r="Y446" i="1"/>
  <c r="Y414" i="1"/>
  <c r="Y378" i="1"/>
  <c r="Y374" i="1"/>
  <c r="Y360" i="1"/>
  <c r="Y498" i="1"/>
  <c r="Y471" i="1"/>
  <c r="Y452" i="1"/>
  <c r="Y429" i="1"/>
  <c r="Y410" i="1"/>
  <c r="Y449" i="1"/>
  <c r="Y427" i="1"/>
  <c r="Y402" i="1"/>
  <c r="Y394" i="1"/>
  <c r="Y386" i="1"/>
  <c r="Y377" i="1"/>
  <c r="Y375" i="1"/>
  <c r="Y363" i="1"/>
  <c r="Y493" i="1"/>
  <c r="Y474" i="1"/>
  <c r="Y433" i="1"/>
  <c r="Y390" i="1"/>
  <c r="Y382" i="1"/>
  <c r="Y368" i="1"/>
  <c r="Y339" i="1"/>
  <c r="Y499" i="1"/>
  <c r="Y458" i="1"/>
  <c r="Y407" i="1"/>
  <c r="Y380" i="1"/>
  <c r="Y366" i="1"/>
  <c r="Y361" i="1"/>
  <c r="Y358" i="1"/>
  <c r="Y352" i="1"/>
  <c r="Y348" i="1"/>
  <c r="Y334" i="1"/>
  <c r="Y328" i="1"/>
  <c r="Y322" i="1"/>
  <c r="Y316" i="1"/>
  <c r="Y310" i="1"/>
  <c r="Y304" i="1"/>
  <c r="Y298" i="1"/>
  <c r="Y292" i="1"/>
  <c r="Y286" i="1"/>
  <c r="Y483" i="1"/>
  <c r="Y455" i="1"/>
  <c r="Y421" i="1"/>
  <c r="Y384" i="1"/>
  <c r="Y373" i="1"/>
  <c r="Y344" i="1"/>
  <c r="Y487" i="1"/>
  <c r="Y392" i="1"/>
  <c r="Y389" i="1"/>
  <c r="Y370" i="1"/>
  <c r="Y349" i="1"/>
  <c r="Y337" i="1"/>
  <c r="Y314" i="1"/>
  <c r="Y311" i="1"/>
  <c r="Y301" i="1"/>
  <c r="Y291" i="1"/>
  <c r="Y288" i="1"/>
  <c r="Y279" i="1"/>
  <c r="Y273" i="1"/>
  <c r="Y267" i="1"/>
  <c r="Y261" i="1"/>
  <c r="Y255" i="1"/>
  <c r="Y249" i="1"/>
  <c r="Y243" i="1"/>
  <c r="Y237" i="1"/>
  <c r="Y231" i="1"/>
  <c r="Y225" i="1"/>
  <c r="Y219" i="1"/>
  <c r="Y213" i="1"/>
  <c r="Y207" i="1"/>
  <c r="Y201" i="1"/>
  <c r="Y195" i="1"/>
  <c r="Y189" i="1"/>
  <c r="Y501" i="1"/>
  <c r="Y497" i="1"/>
  <c r="Y482" i="1"/>
  <c r="Y367" i="1"/>
  <c r="Y362" i="1"/>
  <c r="Y355" i="1"/>
  <c r="Y351" i="1"/>
  <c r="Y342" i="1"/>
  <c r="Y324" i="1"/>
  <c r="Y450" i="1"/>
  <c r="Y371" i="1"/>
  <c r="Y356" i="1"/>
  <c r="Y327" i="1"/>
  <c r="Y325" i="1"/>
  <c r="Y323" i="1"/>
  <c r="Y285" i="1"/>
  <c r="Y282" i="1"/>
  <c r="Y272" i="1"/>
  <c r="Y269" i="1"/>
  <c r="Y259" i="1"/>
  <c r="Y256" i="1"/>
  <c r="Y246" i="1"/>
  <c r="Y236" i="1"/>
  <c r="Y233" i="1"/>
  <c r="Y223" i="1"/>
  <c r="Y220" i="1"/>
  <c r="Y210" i="1"/>
  <c r="Y200" i="1"/>
  <c r="Y197" i="1"/>
  <c r="Y187" i="1"/>
  <c r="Y183" i="1"/>
  <c r="Y432" i="1"/>
  <c r="Y428" i="1"/>
  <c r="Y381" i="1"/>
  <c r="Y178" i="1"/>
  <c r="Y172" i="1"/>
  <c r="Y166" i="1"/>
  <c r="Y160" i="1"/>
  <c r="Y479" i="1"/>
  <c r="Y332" i="1"/>
  <c r="Y302" i="1"/>
  <c r="Y300" i="1"/>
  <c r="Y296" i="1"/>
  <c r="Y294" i="1"/>
  <c r="Y280" i="1"/>
  <c r="Y275" i="1"/>
  <c r="Y268" i="1"/>
  <c r="Y230" i="1"/>
  <c r="Y218" i="1"/>
  <c r="Y211" i="1"/>
  <c r="Y206" i="1"/>
  <c r="Y204" i="1"/>
  <c r="Y199" i="1"/>
  <c r="Y192" i="1"/>
  <c r="Y155" i="1"/>
  <c r="Y453" i="1"/>
  <c r="Y431" i="1"/>
  <c r="Y376" i="1"/>
  <c r="Y312" i="1"/>
  <c r="Y308" i="1"/>
  <c r="Y306" i="1"/>
  <c r="Y266" i="1"/>
  <c r="Y254" i="1"/>
  <c r="Y247" i="1"/>
  <c r="Y242" i="1"/>
  <c r="Y240" i="1"/>
  <c r="Y235" i="1"/>
  <c r="Y228" i="1"/>
  <c r="Y221" i="1"/>
  <c r="Y216" i="1"/>
  <c r="Y214" i="1"/>
  <c r="Y209" i="1"/>
  <c r="Y202" i="1"/>
  <c r="Y190" i="1"/>
  <c r="Y364" i="1"/>
  <c r="Y354" i="1"/>
  <c r="Y336" i="1"/>
  <c r="Y457" i="1"/>
  <c r="Y350" i="1"/>
  <c r="Y346" i="1"/>
  <c r="Y335" i="1"/>
  <c r="Y318" i="1"/>
  <c r="Y309" i="1"/>
  <c r="Y303" i="1"/>
  <c r="Y293" i="1"/>
  <c r="Y287" i="1"/>
  <c r="Y276" i="1"/>
  <c r="Y271" i="1"/>
  <c r="Y253" i="1"/>
  <c r="Y250" i="1"/>
  <c r="Y248" i="1"/>
  <c r="Y245" i="1"/>
  <c r="Y227" i="1"/>
  <c r="Y222" i="1"/>
  <c r="Y177" i="1"/>
  <c r="Y170" i="1"/>
  <c r="Y165" i="1"/>
  <c r="Y163" i="1"/>
  <c r="Y158" i="1"/>
  <c r="Y147" i="1"/>
  <c r="Y137" i="1"/>
  <c r="Y127" i="1"/>
  <c r="Y124" i="1"/>
  <c r="Y387" i="1"/>
  <c r="Y338" i="1"/>
  <c r="Y198" i="1"/>
  <c r="Y196" i="1"/>
  <c r="Y194" i="1"/>
  <c r="Y182" i="1"/>
  <c r="Y150" i="1"/>
  <c r="Y134" i="1"/>
  <c r="Y111" i="1"/>
  <c r="Y105" i="1"/>
  <c r="Y99" i="1"/>
  <c r="Y93" i="1"/>
  <c r="Y87" i="1"/>
  <c r="Y81" i="1"/>
  <c r="Y75" i="1"/>
  <c r="Y69" i="1"/>
  <c r="Y63" i="1"/>
  <c r="Y476" i="1"/>
  <c r="Y435" i="1"/>
  <c r="Y321" i="1"/>
  <c r="Y315" i="1"/>
  <c r="Y305" i="1"/>
  <c r="Y299" i="1"/>
  <c r="Y290" i="1"/>
  <c r="Y284" i="1"/>
  <c r="Y281" i="1"/>
  <c r="Y263" i="1"/>
  <c r="Y258" i="1"/>
  <c r="Y232" i="1"/>
  <c r="Y224" i="1"/>
  <c r="Y180" i="1"/>
  <c r="Y175" i="1"/>
  <c r="Y173" i="1"/>
  <c r="Y168" i="1"/>
  <c r="Y161" i="1"/>
  <c r="Y156" i="1"/>
  <c r="Y153" i="1"/>
  <c r="Y144" i="1"/>
  <c r="Y141" i="1"/>
  <c r="Y131" i="1"/>
  <c r="Y121" i="1"/>
  <c r="Y117" i="1"/>
  <c r="Y447" i="1"/>
  <c r="Y426" i="1"/>
  <c r="Y408" i="1"/>
  <c r="Y399" i="1"/>
  <c r="Y393" i="1"/>
  <c r="Y331" i="1"/>
  <c r="Y128" i="1"/>
  <c r="Y112" i="1"/>
  <c r="Y106" i="1"/>
  <c r="Y100" i="1"/>
  <c r="Y94" i="1"/>
  <c r="Y88" i="1"/>
  <c r="Y82" i="1"/>
  <c r="Y76" i="1"/>
  <c r="Y70" i="1"/>
  <c r="Y464" i="1"/>
  <c r="Y307" i="1"/>
  <c r="Y283" i="1"/>
  <c r="Y264" i="1"/>
  <c r="Y260" i="1"/>
  <c r="Y252" i="1"/>
  <c r="Y241" i="1"/>
  <c r="Y229" i="1"/>
  <c r="Y174" i="1"/>
  <c r="Y149" i="1"/>
  <c r="Y138" i="1"/>
  <c r="Y136" i="1"/>
  <c r="Y125" i="1"/>
  <c r="Y123" i="1"/>
  <c r="Y119" i="1"/>
  <c r="Y59" i="1"/>
  <c r="Y49" i="1"/>
  <c r="Y46" i="1"/>
  <c r="Y29" i="1"/>
  <c r="Y12" i="1"/>
  <c r="Y7" i="1"/>
  <c r="Y396" i="1"/>
  <c r="Y326" i="1"/>
  <c r="Y203" i="1"/>
  <c r="Y179" i="1"/>
  <c r="Y151" i="1"/>
  <c r="Y115" i="1"/>
  <c r="Y113" i="1"/>
  <c r="Y97" i="1"/>
  <c r="Y95" i="1"/>
  <c r="Y79" i="1"/>
  <c r="Y77" i="1"/>
  <c r="Y65" i="1"/>
  <c r="Y62" i="1"/>
  <c r="Y42" i="1"/>
  <c r="Y25" i="1"/>
  <c r="Y21" i="1"/>
  <c r="Y395" i="1"/>
  <c r="Y340" i="1"/>
  <c r="Y330" i="1"/>
  <c r="Y320" i="1"/>
  <c r="Y297" i="1"/>
  <c r="Y244" i="1"/>
  <c r="Y217" i="1"/>
  <c r="Y176" i="1"/>
  <c r="Y171" i="1"/>
  <c r="Y142" i="1"/>
  <c r="Y129" i="1"/>
  <c r="Y56" i="1"/>
  <c r="Y53" i="1"/>
  <c r="Y38" i="1"/>
  <c r="Y34" i="1"/>
  <c r="Y17" i="1"/>
  <c r="Y8" i="1"/>
  <c r="Y193" i="1"/>
  <c r="Y184" i="1"/>
  <c r="Y140" i="1"/>
  <c r="Y104" i="1"/>
  <c r="Y102" i="1"/>
  <c r="Y86" i="1"/>
  <c r="Y84" i="1"/>
  <c r="Y30" i="1"/>
  <c r="Y13" i="1"/>
  <c r="Y491" i="1"/>
  <c r="Y443" i="1"/>
  <c r="Y383" i="1"/>
  <c r="Y345" i="1"/>
  <c r="Y295" i="1"/>
  <c r="Y278" i="1"/>
  <c r="Y208" i="1"/>
  <c r="Y181" i="1"/>
  <c r="Y148" i="1"/>
  <c r="Y135" i="1"/>
  <c r="Y475" i="1"/>
  <c r="Y357" i="1"/>
  <c r="Y329" i="1"/>
  <c r="Y205" i="1"/>
  <c r="Y319" i="1"/>
  <c r="Y274" i="1"/>
  <c r="Y270" i="1"/>
  <c r="Y262" i="1"/>
  <c r="Y251" i="1"/>
  <c r="Y239" i="1"/>
  <c r="Y212" i="1"/>
  <c r="Y215" i="1"/>
  <c r="Y191" i="1"/>
  <c r="Y157" i="1"/>
  <c r="Y54" i="1"/>
  <c r="Y52" i="1"/>
  <c r="Y24" i="1"/>
  <c r="Y14" i="1"/>
  <c r="Y10" i="1"/>
  <c r="Y20" i="1"/>
  <c r="Y16" i="1"/>
  <c r="Y72" i="1"/>
  <c r="Y64" i="1"/>
  <c r="Y19" i="1"/>
  <c r="Y15" i="1"/>
  <c r="Y188" i="1"/>
  <c r="Y164" i="1"/>
  <c r="Y109" i="1"/>
  <c r="Y101" i="1"/>
  <c r="Y85" i="1"/>
  <c r="Y71" i="1"/>
  <c r="Y11" i="1"/>
  <c r="Y289" i="1"/>
  <c r="Y116" i="1"/>
  <c r="Y108" i="1"/>
  <c r="Y92" i="1"/>
  <c r="Y78" i="1"/>
  <c r="Y133" i="1"/>
  <c r="Y41" i="1"/>
  <c r="Y6" i="1"/>
  <c r="Y333" i="1"/>
  <c r="Y110" i="1"/>
  <c r="Y37" i="1"/>
  <c r="Y33" i="1"/>
  <c r="Y313" i="1"/>
  <c r="Y145" i="1"/>
  <c r="Y122" i="1"/>
  <c r="Y60" i="1"/>
  <c r="Y58" i="1"/>
  <c r="Y47" i="1"/>
  <c r="Y43" i="1"/>
  <c r="Y39" i="1"/>
  <c r="Y277" i="1"/>
  <c r="Y238" i="1"/>
  <c r="Y9" i="1"/>
  <c r="Y159" i="1"/>
  <c r="Y57" i="1"/>
  <c r="Y186" i="1"/>
  <c r="Y169" i="1"/>
  <c r="Y132" i="1"/>
  <c r="Y66" i="1"/>
  <c r="Y55" i="1"/>
  <c r="Y343" i="1"/>
  <c r="Y317" i="1"/>
  <c r="Y265" i="1"/>
  <c r="Y226" i="1"/>
  <c r="Y146" i="1"/>
  <c r="Y143" i="1"/>
  <c r="Y139" i="1"/>
  <c r="Y114" i="1"/>
  <c r="Y98" i="1"/>
  <c r="Y90" i="1"/>
  <c r="Y74" i="1"/>
  <c r="Y44" i="1"/>
  <c r="Y40" i="1"/>
  <c r="Y423" i="1"/>
  <c r="Y397" i="1"/>
  <c r="Y372" i="1"/>
  <c r="Y130" i="1"/>
  <c r="Y126" i="1"/>
  <c r="Y107" i="1"/>
  <c r="Y91" i="1"/>
  <c r="Y83" i="1"/>
  <c r="Y45" i="1"/>
  <c r="Y35" i="1"/>
  <c r="Y411" i="1"/>
  <c r="Y152" i="1"/>
  <c r="Y118" i="1"/>
  <c r="Y31" i="1"/>
  <c r="Y27" i="1"/>
  <c r="Y4" i="1"/>
  <c r="Y441" i="1"/>
  <c r="Y379" i="1"/>
  <c r="Y257" i="1"/>
  <c r="Y96" i="1"/>
  <c r="Y80" i="1"/>
  <c r="Y67" i="1"/>
  <c r="Y51" i="1"/>
  <c r="Y23" i="1"/>
  <c r="Y68" i="1"/>
  <c r="Y162" i="1"/>
  <c r="Y18" i="1"/>
  <c r="Y5" i="1"/>
  <c r="Y28" i="1"/>
  <c r="Y50" i="1"/>
  <c r="Y234" i="1"/>
  <c r="Y22" i="1"/>
  <c r="Y89" i="1"/>
  <c r="Y167" i="1"/>
  <c r="Y120" i="1"/>
  <c r="Y103" i="1"/>
  <c r="Y185" i="1"/>
  <c r="Y154" i="1"/>
  <c r="Y26" i="1"/>
  <c r="Y61" i="1"/>
  <c r="Y48" i="1"/>
  <c r="Y36" i="1"/>
  <c r="Y73" i="1"/>
  <c r="Y32" i="1"/>
  <c r="AF495" i="1"/>
  <c r="AF478" i="1"/>
  <c r="AF461" i="1"/>
  <c r="AF457" i="1"/>
  <c r="AF444" i="1"/>
  <c r="AF440" i="1"/>
  <c r="AF423" i="1"/>
  <c r="AF406" i="1"/>
  <c r="AF500" i="1"/>
  <c r="AF483" i="1"/>
  <c r="AF466" i="1"/>
  <c r="AF449" i="1"/>
  <c r="AF445" i="1"/>
  <c r="AF432" i="1"/>
  <c r="AF501" i="1"/>
  <c r="AF498" i="1"/>
  <c r="AF479" i="1"/>
  <c r="AF465" i="1"/>
  <c r="AF446" i="1"/>
  <c r="AF443" i="1"/>
  <c r="AF426" i="1"/>
  <c r="AF398" i="1"/>
  <c r="AF393" i="1"/>
  <c r="AF387" i="1"/>
  <c r="AF381" i="1"/>
  <c r="AF375" i="1"/>
  <c r="AF369" i="1"/>
  <c r="AF493" i="1"/>
  <c r="AF490" i="1"/>
  <c r="AF471" i="1"/>
  <c r="AF468" i="1"/>
  <c r="AF435" i="1"/>
  <c r="AF413" i="1"/>
  <c r="AF496" i="1"/>
  <c r="AF482" i="1"/>
  <c r="AF463" i="1"/>
  <c r="AF460" i="1"/>
  <c r="AF441" i="1"/>
  <c r="AF438" i="1"/>
  <c r="AF420" i="1"/>
  <c r="AF410" i="1"/>
  <c r="AF403" i="1"/>
  <c r="AF494" i="1"/>
  <c r="AF492" i="1"/>
  <c r="AF475" i="1"/>
  <c r="AF452" i="1"/>
  <c r="AF450" i="1"/>
  <c r="AF433" i="1"/>
  <c r="AF427" i="1"/>
  <c r="AF412" i="1"/>
  <c r="AF401" i="1"/>
  <c r="AF392" i="1"/>
  <c r="AF389" i="1"/>
  <c r="AF379" i="1"/>
  <c r="AF477" i="1"/>
  <c r="AF458" i="1"/>
  <c r="AF448" i="1"/>
  <c r="AF429" i="1"/>
  <c r="AF408" i="1"/>
  <c r="AF371" i="1"/>
  <c r="AF362" i="1"/>
  <c r="AF356" i="1"/>
  <c r="AF502" i="1"/>
  <c r="AF473" i="1"/>
  <c r="AF454" i="1"/>
  <c r="AF431" i="1"/>
  <c r="AF425" i="1"/>
  <c r="AF421" i="1"/>
  <c r="AF404" i="1"/>
  <c r="AF396" i="1"/>
  <c r="AF386" i="1"/>
  <c r="AF383" i="1"/>
  <c r="AF367" i="1"/>
  <c r="AF485" i="1"/>
  <c r="AF481" i="1"/>
  <c r="AF456" i="1"/>
  <c r="AF439" i="1"/>
  <c r="AF437" i="1"/>
  <c r="AF417" i="1"/>
  <c r="AF480" i="1"/>
  <c r="AF464" i="1"/>
  <c r="AF436" i="1"/>
  <c r="AF415" i="1"/>
  <c r="AF366" i="1"/>
  <c r="AF364" i="1"/>
  <c r="AF361" i="1"/>
  <c r="AF353" i="1"/>
  <c r="AF489" i="1"/>
  <c r="AF399" i="1"/>
  <c r="AF378" i="1"/>
  <c r="AF376" i="1"/>
  <c r="AF349" i="1"/>
  <c r="AF345" i="1"/>
  <c r="AF336" i="1"/>
  <c r="AF330" i="1"/>
  <c r="AF324" i="1"/>
  <c r="AF318" i="1"/>
  <c r="AF312" i="1"/>
  <c r="AF306" i="1"/>
  <c r="AF300" i="1"/>
  <c r="AF294" i="1"/>
  <c r="AF288" i="1"/>
  <c r="AF470" i="1"/>
  <c r="AF442" i="1"/>
  <c r="AF418" i="1"/>
  <c r="AF397" i="1"/>
  <c r="AF395" i="1"/>
  <c r="AF359" i="1"/>
  <c r="AF341" i="1"/>
  <c r="AF486" i="1"/>
  <c r="AF467" i="1"/>
  <c r="AF451" i="1"/>
  <c r="AF409" i="1"/>
  <c r="AF391" i="1"/>
  <c r="AF350" i="1"/>
  <c r="AF337" i="1"/>
  <c r="AF331" i="1"/>
  <c r="AF325" i="1"/>
  <c r="AF472" i="1"/>
  <c r="AF430" i="1"/>
  <c r="AF340" i="1"/>
  <c r="AF338" i="1"/>
  <c r="AF335" i="1"/>
  <c r="AF453" i="1"/>
  <c r="AF394" i="1"/>
  <c r="AF380" i="1"/>
  <c r="AF377" i="1"/>
  <c r="AF322" i="1"/>
  <c r="AF319" i="1"/>
  <c r="AF309" i="1"/>
  <c r="AF299" i="1"/>
  <c r="AF296" i="1"/>
  <c r="AF286" i="1"/>
  <c r="AF282" i="1"/>
  <c r="AF276" i="1"/>
  <c r="AF270" i="1"/>
  <c r="AF264" i="1"/>
  <c r="AF258" i="1"/>
  <c r="AF252" i="1"/>
  <c r="AF246" i="1"/>
  <c r="AF240" i="1"/>
  <c r="AF234" i="1"/>
  <c r="AF228" i="1"/>
  <c r="AF222" i="1"/>
  <c r="AF216" i="1"/>
  <c r="AF210" i="1"/>
  <c r="AF204" i="1"/>
  <c r="AF198" i="1"/>
  <c r="AF192" i="1"/>
  <c r="AF186" i="1"/>
  <c r="AF484" i="1"/>
  <c r="AF384" i="1"/>
  <c r="AF180" i="1"/>
  <c r="AF174" i="1"/>
  <c r="AF168" i="1"/>
  <c r="AF162" i="1"/>
  <c r="AF156" i="1"/>
  <c r="AF150" i="1"/>
  <c r="AF488" i="1"/>
  <c r="AF455" i="1"/>
  <c r="AF422" i="1"/>
  <c r="AF346" i="1"/>
  <c r="AF342" i="1"/>
  <c r="AF334" i="1"/>
  <c r="AF332" i="1"/>
  <c r="AF293" i="1"/>
  <c r="AF280" i="1"/>
  <c r="AF277" i="1"/>
  <c r="AF267" i="1"/>
  <c r="AF257" i="1"/>
  <c r="AF254" i="1"/>
  <c r="AF244" i="1"/>
  <c r="AF241" i="1"/>
  <c r="AF231" i="1"/>
  <c r="AF221" i="1"/>
  <c r="AF218" i="1"/>
  <c r="AF208" i="1"/>
  <c r="AF205" i="1"/>
  <c r="AF195" i="1"/>
  <c r="AF185" i="1"/>
  <c r="AF419" i="1"/>
  <c r="AF407" i="1"/>
  <c r="AF365" i="1"/>
  <c r="AF354" i="1"/>
  <c r="AF173" i="1"/>
  <c r="AF170" i="1"/>
  <c r="AF160" i="1"/>
  <c r="AF148" i="1"/>
  <c r="AF142" i="1"/>
  <c r="AF136" i="1"/>
  <c r="AF130" i="1"/>
  <c r="AF124" i="1"/>
  <c r="AF118" i="1"/>
  <c r="AF499" i="1"/>
  <c r="AF459" i="1"/>
  <c r="AF388" i="1"/>
  <c r="AF372" i="1"/>
  <c r="AF327" i="1"/>
  <c r="AF320" i="1"/>
  <c r="AF316" i="1"/>
  <c r="AF314" i="1"/>
  <c r="AF291" i="1"/>
  <c r="AF289" i="1"/>
  <c r="AF287" i="1"/>
  <c r="AF285" i="1"/>
  <c r="AF283" i="1"/>
  <c r="AF245" i="1"/>
  <c r="AF238" i="1"/>
  <c r="AF233" i="1"/>
  <c r="AF226" i="1"/>
  <c r="AF219" i="1"/>
  <c r="AF214" i="1"/>
  <c r="AF212" i="1"/>
  <c r="AF207" i="1"/>
  <c r="AF357" i="1"/>
  <c r="AF351" i="1"/>
  <c r="AF177" i="1"/>
  <c r="AF167" i="1"/>
  <c r="AF164" i="1"/>
  <c r="AF153" i="1"/>
  <c r="AF143" i="1"/>
  <c r="AF137" i="1"/>
  <c r="AF131" i="1"/>
  <c r="AF125" i="1"/>
  <c r="AF491" i="1"/>
  <c r="AF424" i="1"/>
  <c r="AF411" i="1"/>
  <c r="AF400" i="1"/>
  <c r="AF368" i="1"/>
  <c r="AF348" i="1"/>
  <c r="AF343" i="1"/>
  <c r="AF329" i="1"/>
  <c r="AF303" i="1"/>
  <c r="AF301" i="1"/>
  <c r="AF297" i="1"/>
  <c r="AF295" i="1"/>
  <c r="AF281" i="1"/>
  <c r="AF274" i="1"/>
  <c r="AF269" i="1"/>
  <c r="AF262" i="1"/>
  <c r="AF255" i="1"/>
  <c r="AF250" i="1"/>
  <c r="AF248" i="1"/>
  <c r="AF243" i="1"/>
  <c r="AF236" i="1"/>
  <c r="AF229" i="1"/>
  <c r="AF224" i="1"/>
  <c r="AF217" i="1"/>
  <c r="AF476" i="1"/>
  <c r="AF370" i="1"/>
  <c r="AF206" i="1"/>
  <c r="AF202" i="1"/>
  <c r="AF113" i="1"/>
  <c r="AF107" i="1"/>
  <c r="AF101" i="1"/>
  <c r="AF95" i="1"/>
  <c r="AF89" i="1"/>
  <c r="AF83" i="1"/>
  <c r="AF77" i="1"/>
  <c r="AF71" i="1"/>
  <c r="AF65" i="1"/>
  <c r="AF59" i="1"/>
  <c r="AF53" i="1"/>
  <c r="AF47" i="1"/>
  <c r="AF41" i="1"/>
  <c r="AF35" i="1"/>
  <c r="AF29" i="1"/>
  <c r="AF23" i="1"/>
  <c r="AF17" i="1"/>
  <c r="AF11" i="1"/>
  <c r="AF497" i="1"/>
  <c r="AF363" i="1"/>
  <c r="AF321" i="1"/>
  <c r="AF305" i="1"/>
  <c r="AF268" i="1"/>
  <c r="AF265" i="1"/>
  <c r="AF263" i="1"/>
  <c r="AF260" i="1"/>
  <c r="AF242" i="1"/>
  <c r="AF237" i="1"/>
  <c r="AF211" i="1"/>
  <c r="AF178" i="1"/>
  <c r="AF171" i="1"/>
  <c r="AF166" i="1"/>
  <c r="AF159" i="1"/>
  <c r="AF151" i="1"/>
  <c r="AF145" i="1"/>
  <c r="AF135" i="1"/>
  <c r="AF132" i="1"/>
  <c r="AF122" i="1"/>
  <c r="AF189" i="1"/>
  <c r="AF187" i="1"/>
  <c r="AF154" i="1"/>
  <c r="AF114" i="1"/>
  <c r="AF108" i="1"/>
  <c r="AF102" i="1"/>
  <c r="AF96" i="1"/>
  <c r="AF90" i="1"/>
  <c r="AF84" i="1"/>
  <c r="AF78" i="1"/>
  <c r="AF72" i="1"/>
  <c r="AF66" i="1"/>
  <c r="AF60" i="1"/>
  <c r="AF54" i="1"/>
  <c r="AF48" i="1"/>
  <c r="AF487" i="1"/>
  <c r="AF416" i="1"/>
  <c r="AF374" i="1"/>
  <c r="AF358" i="1"/>
  <c r="AF317" i="1"/>
  <c r="AF311" i="1"/>
  <c r="AF308" i="1"/>
  <c r="AF302" i="1"/>
  <c r="AF278" i="1"/>
  <c r="AF273" i="1"/>
  <c r="AF247" i="1"/>
  <c r="AF239" i="1"/>
  <c r="AF213" i="1"/>
  <c r="AF193" i="1"/>
  <c r="AF183" i="1"/>
  <c r="AF181" i="1"/>
  <c r="AF176" i="1"/>
  <c r="AF169" i="1"/>
  <c r="AF157" i="1"/>
  <c r="AF139" i="1"/>
  <c r="AF129" i="1"/>
  <c r="AF126" i="1"/>
  <c r="AF119" i="1"/>
  <c r="AF434" i="1"/>
  <c r="AF405" i="1"/>
  <c r="AF199" i="1"/>
  <c r="AF111" i="1"/>
  <c r="AF109" i="1"/>
  <c r="AF93" i="1"/>
  <c r="AF91" i="1"/>
  <c r="AF75" i="1"/>
  <c r="AF73" i="1"/>
  <c r="AF39" i="1"/>
  <c r="AF22" i="1"/>
  <c r="AF18" i="1"/>
  <c r="AF385" i="1"/>
  <c r="AF360" i="1"/>
  <c r="AF352" i="1"/>
  <c r="AF347" i="1"/>
  <c r="AF292" i="1"/>
  <c r="AF279" i="1"/>
  <c r="AF275" i="1"/>
  <c r="AF256" i="1"/>
  <c r="AF184" i="1"/>
  <c r="AF163" i="1"/>
  <c r="AF146" i="1"/>
  <c r="AF144" i="1"/>
  <c r="AF133" i="1"/>
  <c r="AF63" i="1"/>
  <c r="AF57" i="1"/>
  <c r="AF31" i="1"/>
  <c r="AF14" i="1"/>
  <c r="AF4" i="1"/>
  <c r="AF462" i="1"/>
  <c r="AF196" i="1"/>
  <c r="AF190" i="1"/>
  <c r="AF120" i="1"/>
  <c r="AF100" i="1"/>
  <c r="AF98" i="1"/>
  <c r="AF82" i="1"/>
  <c r="AF80" i="1"/>
  <c r="AF44" i="1"/>
  <c r="AF27" i="1"/>
  <c r="AF10" i="1"/>
  <c r="AF447" i="1"/>
  <c r="AF315" i="1"/>
  <c r="AF310" i="1"/>
  <c r="AF271" i="1"/>
  <c r="AF259" i="1"/>
  <c r="AF251" i="1"/>
  <c r="AF232" i="1"/>
  <c r="AF220" i="1"/>
  <c r="AF209" i="1"/>
  <c r="AF165" i="1"/>
  <c r="AF155" i="1"/>
  <c r="AF116" i="1"/>
  <c r="AF61" i="1"/>
  <c r="AF51" i="1"/>
  <c r="AF40" i="1"/>
  <c r="AF36" i="1"/>
  <c r="AF19" i="1"/>
  <c r="AF5" i="1"/>
  <c r="AF333" i="1"/>
  <c r="AF313" i="1"/>
  <c r="AF235" i="1"/>
  <c r="AF223" i="1"/>
  <c r="AF215" i="1"/>
  <c r="AF175" i="1"/>
  <c r="AF474" i="1"/>
  <c r="AF428" i="1"/>
  <c r="AF390" i="1"/>
  <c r="AF344" i="1"/>
  <c r="AF339" i="1"/>
  <c r="AF328" i="1"/>
  <c r="AF323" i="1"/>
  <c r="AF201" i="1"/>
  <c r="AF290" i="1"/>
  <c r="AF225" i="1"/>
  <c r="AF138" i="1"/>
  <c r="AF134" i="1"/>
  <c r="AF110" i="1"/>
  <c r="AF94" i="1"/>
  <c r="AF86" i="1"/>
  <c r="AF70" i="1"/>
  <c r="AF67" i="1"/>
  <c r="AF37" i="1"/>
  <c r="AF402" i="1"/>
  <c r="AF307" i="1"/>
  <c r="AF266" i="1"/>
  <c r="AF121" i="1"/>
  <c r="AF103" i="1"/>
  <c r="AF87" i="1"/>
  <c r="AF42" i="1"/>
  <c r="AF414" i="1"/>
  <c r="AF261" i="1"/>
  <c r="AF152" i="1"/>
  <c r="AF141" i="1"/>
  <c r="AF49" i="1"/>
  <c r="AF43" i="1"/>
  <c r="AF33" i="1"/>
  <c r="AF104" i="1"/>
  <c r="AF88" i="1"/>
  <c r="AF13" i="1"/>
  <c r="AF230" i="1"/>
  <c r="AF7" i="1"/>
  <c r="AF161" i="1"/>
  <c r="AF115" i="1"/>
  <c r="AF99" i="1"/>
  <c r="AF85" i="1"/>
  <c r="AF69" i="1"/>
  <c r="AF62" i="1"/>
  <c r="AF25" i="1"/>
  <c r="AF15" i="1"/>
  <c r="AF64" i="1"/>
  <c r="AF147" i="1"/>
  <c r="AF79" i="1"/>
  <c r="AF32" i="1"/>
  <c r="AF284" i="1"/>
  <c r="AF128" i="1"/>
  <c r="AF46" i="1"/>
  <c r="AF38" i="1"/>
  <c r="AF28" i="1"/>
  <c r="AF24" i="1"/>
  <c r="AF227" i="1"/>
  <c r="AF194" i="1"/>
  <c r="AF106" i="1"/>
  <c r="AF92" i="1"/>
  <c r="AF76" i="1"/>
  <c r="AF34" i="1"/>
  <c r="AF30" i="1"/>
  <c r="AF20" i="1"/>
  <c r="AF469" i="1"/>
  <c r="AF373" i="1"/>
  <c r="AF326" i="1"/>
  <c r="AF304" i="1"/>
  <c r="AF158" i="1"/>
  <c r="AF117" i="1"/>
  <c r="AF68" i="1"/>
  <c r="AF52" i="1"/>
  <c r="AF50" i="1"/>
  <c r="AF26" i="1"/>
  <c r="AF16" i="1"/>
  <c r="AF12" i="1"/>
  <c r="AF503" i="1"/>
  <c r="AF197" i="1"/>
  <c r="AF182" i="1"/>
  <c r="AF55" i="1"/>
  <c r="AF21" i="1"/>
  <c r="AF382" i="1"/>
  <c r="AF298" i="1"/>
  <c r="AF249" i="1"/>
  <c r="AF112" i="1"/>
  <c r="AF74" i="1"/>
  <c r="AF203" i="1"/>
  <c r="AF188" i="1"/>
  <c r="AF140" i="1"/>
  <c r="AF9" i="1"/>
  <c r="AF253" i="1"/>
  <c r="AF81" i="1"/>
  <c r="AF272" i="1"/>
  <c r="AF172" i="1"/>
  <c r="AF105" i="1"/>
  <c r="AF123" i="1"/>
  <c r="AF58" i="1"/>
  <c r="AF200" i="1"/>
  <c r="AF6" i="1"/>
  <c r="AF97" i="1"/>
  <c r="AF191" i="1"/>
  <c r="AF179" i="1"/>
  <c r="AF149" i="1"/>
  <c r="AF127" i="1"/>
  <c r="AF355" i="1"/>
  <c r="AF45" i="1"/>
  <c r="AF56" i="1"/>
  <c r="AF8" i="1"/>
  <c r="AE298" i="1"/>
  <c r="AE170" i="1"/>
  <c r="AE46" i="1"/>
  <c r="AE40" i="1"/>
  <c r="AE53" i="1"/>
  <c r="AE70" i="1"/>
  <c r="AE124" i="1"/>
  <c r="AE123" i="1"/>
  <c r="AE309" i="1"/>
  <c r="AE262" i="1"/>
  <c r="AE98" i="1"/>
  <c r="AE66" i="1"/>
  <c r="AE352" i="1"/>
  <c r="AE109" i="1"/>
  <c r="AE127" i="1"/>
  <c r="AE248" i="1"/>
  <c r="AE96" i="1"/>
  <c r="AE145" i="1"/>
  <c r="AE286" i="1"/>
  <c r="AE113" i="1"/>
  <c r="AE161" i="1"/>
  <c r="AE331" i="1"/>
  <c r="AE226" i="1"/>
  <c r="AE388" i="1"/>
  <c r="AE240" i="1"/>
  <c r="AE358" i="1"/>
  <c r="AE211" i="1"/>
  <c r="AE307" i="1"/>
  <c r="AE430" i="1"/>
  <c r="AE245" i="1"/>
  <c r="AE327" i="1"/>
  <c r="AE442" i="1"/>
  <c r="AE378" i="1"/>
  <c r="AE424" i="1"/>
  <c r="AE371" i="1"/>
  <c r="AE452" i="1"/>
  <c r="AE435" i="1"/>
  <c r="AE457" i="1"/>
  <c r="AE487" i="1"/>
  <c r="AE414" i="1"/>
  <c r="AE486" i="1"/>
  <c r="AC505" i="3" l="1"/>
  <c r="AE505" i="3"/>
  <c r="AC505" i="2"/>
  <c r="T505" i="2"/>
  <c r="AB505" i="2"/>
  <c r="AE505" i="1"/>
  <c r="Y505" i="1"/>
  <c r="V269" i="1"/>
  <c r="V71" i="1"/>
  <c r="V356" i="1"/>
  <c r="V172" i="1"/>
  <c r="V308" i="1"/>
  <c r="V4" i="1"/>
  <c r="V505" i="1" s="1"/>
  <c r="V48" i="1"/>
  <c r="V295" i="1"/>
  <c r="V176" i="1"/>
  <c r="V25" i="1"/>
  <c r="V385" i="1"/>
  <c r="V138" i="1"/>
  <c r="V37" i="1"/>
  <c r="V24" i="1"/>
  <c r="V210" i="1"/>
  <c r="V111" i="1"/>
  <c r="V124" i="1"/>
  <c r="V250" i="1"/>
  <c r="V80" i="1"/>
  <c r="V130" i="1"/>
  <c r="V437" i="1"/>
  <c r="V261" i="1"/>
  <c r="V498" i="1"/>
  <c r="V258" i="1"/>
  <c r="V389" i="1"/>
  <c r="V193" i="1"/>
  <c r="V287" i="1"/>
  <c r="V398" i="1"/>
  <c r="V248" i="1"/>
  <c r="V344" i="1"/>
  <c r="V285" i="1"/>
  <c r="V386" i="1"/>
  <c r="V496" i="1"/>
  <c r="V461" i="1"/>
  <c r="V484" i="1"/>
  <c r="V415" i="1"/>
  <c r="V475" i="1"/>
  <c r="V485" i="1"/>
  <c r="V417" i="1"/>
  <c r="V489" i="1"/>
  <c r="V26" i="1"/>
  <c r="V139" i="1"/>
  <c r="V322" i="1"/>
  <c r="V85" i="1"/>
  <c r="V399" i="1"/>
  <c r="V191" i="1"/>
  <c r="V58" i="1"/>
  <c r="V31" i="1"/>
  <c r="V61" i="1"/>
  <c r="V383" i="1"/>
  <c r="V228" i="1"/>
  <c r="V38" i="1"/>
  <c r="V494" i="1"/>
  <c r="V149" i="1"/>
  <c r="V67" i="1"/>
  <c r="V41" i="1"/>
  <c r="V221" i="1"/>
  <c r="V121" i="1"/>
  <c r="V134" i="1"/>
  <c r="V253" i="1"/>
  <c r="V86" i="1"/>
  <c r="V140" i="1"/>
  <c r="V469" i="1"/>
  <c r="V268" i="1"/>
  <c r="V393" i="1"/>
  <c r="V263" i="1"/>
  <c r="V414" i="1"/>
  <c r="V203" i="1"/>
  <c r="V292" i="1"/>
  <c r="V426" i="1"/>
  <c r="V254" i="1"/>
  <c r="V353" i="1"/>
  <c r="V291" i="1"/>
  <c r="V402" i="1"/>
  <c r="V370" i="1"/>
  <c r="V490" i="1"/>
  <c r="V340" i="1"/>
  <c r="V445" i="1"/>
  <c r="V478" i="1"/>
  <c r="V502" i="1"/>
  <c r="V423" i="1"/>
  <c r="V495" i="1"/>
  <c r="V185" i="1"/>
  <c r="V215" i="1"/>
  <c r="V255" i="1"/>
  <c r="V55" i="1"/>
  <c r="V98" i="1"/>
  <c r="V466" i="1"/>
  <c r="V194" i="1"/>
  <c r="V449" i="1"/>
  <c r="V352" i="1"/>
  <c r="V40" i="1"/>
  <c r="V35" i="1"/>
  <c r="V102" i="1"/>
  <c r="V135" i="1"/>
  <c r="V112" i="1"/>
  <c r="V57" i="1"/>
  <c r="V89" i="1"/>
  <c r="V152" i="1"/>
  <c r="V454" i="1"/>
  <c r="V443" i="1"/>
  <c r="V259" i="1"/>
  <c r="V65" i="1"/>
  <c r="V29" i="1"/>
  <c r="V179" i="1"/>
  <c r="V88" i="1"/>
  <c r="V117" i="1"/>
  <c r="V378" i="1"/>
  <c r="V196" i="1"/>
  <c r="V158" i="1"/>
  <c r="V293" i="1"/>
  <c r="V104" i="1"/>
  <c r="V214" i="1"/>
  <c r="V472" i="1"/>
  <c r="V296" i="1"/>
  <c r="V150" i="1"/>
  <c r="V282" i="1"/>
  <c r="V165" i="1"/>
  <c r="V226" i="1"/>
  <c r="V311" i="1"/>
  <c r="V200" i="1"/>
  <c r="V272" i="1"/>
  <c r="V401" i="1"/>
  <c r="V309" i="1"/>
  <c r="V493" i="1"/>
  <c r="V412" i="1"/>
  <c r="V381" i="1"/>
  <c r="V358" i="1"/>
  <c r="V481" i="1"/>
  <c r="V431" i="1"/>
  <c r="V408" i="1"/>
  <c r="V441" i="1"/>
  <c r="V94" i="1"/>
  <c r="V69" i="1"/>
  <c r="V12" i="1"/>
  <c r="V175" i="1"/>
  <c r="V419" i="1"/>
  <c r="V216" i="1"/>
  <c r="V303" i="1"/>
  <c r="V418" i="1"/>
  <c r="V66" i="1"/>
  <c r="V91" i="1"/>
  <c r="V122" i="1"/>
  <c r="V201" i="1"/>
  <c r="V17" i="1"/>
  <c r="V357" i="1"/>
  <c r="V103" i="1"/>
  <c r="V133" i="1"/>
  <c r="V178" i="1"/>
  <c r="V462" i="1"/>
  <c r="V267" i="1"/>
  <c r="V77" i="1"/>
  <c r="V46" i="1"/>
  <c r="V241" i="1"/>
  <c r="V90" i="1"/>
  <c r="V132" i="1"/>
  <c r="V421" i="1"/>
  <c r="V198" i="1"/>
  <c r="V163" i="1"/>
  <c r="V328" i="1"/>
  <c r="V110" i="1"/>
  <c r="V217" i="1"/>
  <c r="V155" i="1"/>
  <c r="V300" i="1"/>
  <c r="V187" i="1"/>
  <c r="V290" i="1"/>
  <c r="V171" i="1"/>
  <c r="V229" i="1"/>
  <c r="V313" i="1"/>
  <c r="V206" i="1"/>
  <c r="V278" i="1"/>
  <c r="V409" i="1"/>
  <c r="V315" i="1"/>
  <c r="V347" i="1"/>
  <c r="V416" i="1"/>
  <c r="V391" i="1"/>
  <c r="V364" i="1"/>
  <c r="V500" i="1"/>
  <c r="V450" i="1"/>
  <c r="V425" i="1"/>
  <c r="V447" i="1"/>
  <c r="V109" i="1"/>
  <c r="V371" i="1"/>
  <c r="V174" i="1"/>
  <c r="V147" i="1"/>
  <c r="V280" i="1"/>
  <c r="V306" i="1"/>
  <c r="V487" i="1"/>
  <c r="V403" i="1"/>
  <c r="V246" i="1"/>
  <c r="V107" i="1"/>
  <c r="V145" i="1"/>
  <c r="V9" i="1"/>
  <c r="V126" i="1"/>
  <c r="V379" i="1"/>
  <c r="V167" i="1"/>
  <c r="V14" i="1"/>
  <c r="V181" i="1"/>
  <c r="V129" i="1"/>
  <c r="V301" i="1"/>
  <c r="V79" i="1"/>
  <c r="V49" i="1"/>
  <c r="V264" i="1"/>
  <c r="V106" i="1"/>
  <c r="V154" i="1"/>
  <c r="V75" i="1"/>
  <c r="V202" i="1"/>
  <c r="V170" i="1"/>
  <c r="V335" i="1"/>
  <c r="V116" i="1"/>
  <c r="V235" i="1"/>
  <c r="V192" i="1"/>
  <c r="V302" i="1"/>
  <c r="V225" i="1"/>
  <c r="V298" i="1"/>
  <c r="V177" i="1"/>
  <c r="V239" i="1"/>
  <c r="V318" i="1"/>
  <c r="V212" i="1"/>
  <c r="V284" i="1"/>
  <c r="V339" i="1"/>
  <c r="V321" i="1"/>
  <c r="V351" i="1"/>
  <c r="V444" i="1"/>
  <c r="V394" i="1"/>
  <c r="V407" i="1"/>
  <c r="V503" i="1"/>
  <c r="V464" i="1"/>
  <c r="V442" i="1"/>
  <c r="V453" i="1"/>
  <c r="V118" i="1"/>
  <c r="V73" i="1"/>
  <c r="V56" i="1"/>
  <c r="V316" i="1"/>
  <c r="V209" i="1"/>
  <c r="V159" i="1"/>
  <c r="V395" i="1"/>
  <c r="V467" i="1"/>
  <c r="V207" i="1"/>
  <c r="V30" i="1"/>
  <c r="V39" i="1"/>
  <c r="V148" i="1"/>
  <c r="V15" i="1"/>
  <c r="V8" i="1"/>
  <c r="V470" i="1"/>
  <c r="V234" i="1"/>
  <c r="V18" i="1"/>
  <c r="V208" i="1"/>
  <c r="V131" i="1"/>
  <c r="V305" i="1"/>
  <c r="V95" i="1"/>
  <c r="V59" i="1"/>
  <c r="V283" i="1"/>
  <c r="V108" i="1"/>
  <c r="V156" i="1"/>
  <c r="V81" i="1"/>
  <c r="V324" i="1"/>
  <c r="V182" i="1"/>
  <c r="V350" i="1"/>
  <c r="V120" i="1"/>
  <c r="V240" i="1"/>
  <c r="V197" i="1"/>
  <c r="V325" i="1"/>
  <c r="V232" i="1"/>
  <c r="V319" i="1"/>
  <c r="V183" i="1"/>
  <c r="V249" i="1"/>
  <c r="V345" i="1"/>
  <c r="V218" i="1"/>
  <c r="V294" i="1"/>
  <c r="V366" i="1"/>
  <c r="V327" i="1"/>
  <c r="V355" i="1"/>
  <c r="V473" i="1"/>
  <c r="V424" i="1"/>
  <c r="V422" i="1"/>
  <c r="V384" i="1"/>
  <c r="V486" i="1"/>
  <c r="V446" i="1"/>
  <c r="V459" i="1"/>
  <c r="V82" i="1"/>
  <c r="V491" i="1"/>
  <c r="V72" i="1"/>
  <c r="V276" i="1"/>
  <c r="V277" i="1"/>
  <c r="V266" i="1"/>
  <c r="V377" i="1"/>
  <c r="V435" i="1"/>
  <c r="V34" i="1"/>
  <c r="V100" i="1"/>
  <c r="V43" i="1"/>
  <c r="V189" i="1"/>
  <c r="V19" i="1"/>
  <c r="V10" i="1"/>
  <c r="V27" i="1"/>
  <c r="V23" i="1"/>
  <c r="V5" i="1"/>
  <c r="V220" i="1"/>
  <c r="V142" i="1"/>
  <c r="V310" i="1"/>
  <c r="V97" i="1"/>
  <c r="V119" i="1"/>
  <c r="V288" i="1"/>
  <c r="V336" i="1"/>
  <c r="V161" i="1"/>
  <c r="V87" i="1"/>
  <c r="V338" i="1"/>
  <c r="V219" i="1"/>
  <c r="V488" i="1"/>
  <c r="V127" i="1"/>
  <c r="V274" i="1"/>
  <c r="V199" i="1"/>
  <c r="V332" i="1"/>
  <c r="V237" i="1"/>
  <c r="V323" i="1"/>
  <c r="V331" i="1"/>
  <c r="V252" i="1"/>
  <c r="V349" i="1"/>
  <c r="V224" i="1"/>
  <c r="V304" i="1"/>
  <c r="V368" i="1"/>
  <c r="V333" i="1"/>
  <c r="V388" i="1"/>
  <c r="V492" i="1"/>
  <c r="V436" i="1"/>
  <c r="V455" i="1"/>
  <c r="V390" i="1"/>
  <c r="V430" i="1"/>
  <c r="V463" i="1"/>
  <c r="T502" i="1"/>
  <c r="T296" i="1"/>
  <c r="T487" i="1"/>
  <c r="T448" i="1"/>
  <c r="T482" i="1"/>
  <c r="T426" i="1"/>
  <c r="T408" i="1"/>
  <c r="T389" i="1"/>
  <c r="T472" i="1"/>
  <c r="T501" i="1"/>
  <c r="T347" i="1"/>
  <c r="T302" i="1"/>
  <c r="T357" i="1"/>
  <c r="T463" i="1"/>
  <c r="T358" i="1"/>
  <c r="T432" i="1"/>
  <c r="T418" i="1"/>
  <c r="T395" i="1"/>
  <c r="AC505" i="1"/>
  <c r="Z505" i="1"/>
  <c r="W505" i="1"/>
  <c r="T505" i="1"/>
  <c r="AF505" i="1"/>
  <c r="AB505" i="1"/>
  <c r="S505" i="1"/>
</calcChain>
</file>

<file path=xl/sharedStrings.xml><?xml version="1.0" encoding="utf-8"?>
<sst xmlns="http://schemas.openxmlformats.org/spreadsheetml/2006/main" count="267" uniqueCount="17">
  <si>
    <t>10^3</t>
  </si>
  <si>
    <t>10^4</t>
  </si>
  <si>
    <t>10^5</t>
  </si>
  <si>
    <t>10^6</t>
  </si>
  <si>
    <t>10^7</t>
  </si>
  <si>
    <t>Iteracion</t>
  </si>
  <si>
    <t>Tiempo_lineal (ns)</t>
  </si>
  <si>
    <t>Tiempo_normal (ns)</t>
  </si>
  <si>
    <t>Q1</t>
  </si>
  <si>
    <t>CANT. OUTLIERS</t>
  </si>
  <si>
    <t>Q3</t>
  </si>
  <si>
    <t>IQR</t>
  </si>
  <si>
    <t>Arreglo_Lineal</t>
  </si>
  <si>
    <t>Arreglo_Normal</t>
  </si>
  <si>
    <t>UPPER</t>
  </si>
  <si>
    <t>LOWER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</si>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</sst>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/>
    <xf numFmtId="0" fontId="0" fillId="5" borderId="11" xfId="0" applyFill="1" applyBorder="1"/>
    <xf numFmtId="0" fontId="0" fillId="4" borderId="12" xfId="0" applyFill="1" applyBorder="1"/>
    <xf numFmtId="0" fontId="0" fillId="3" borderId="13" xfId="0" applyFill="1" applyBorder="1"/>
    <xf numFmtId="0" fontId="0" fillId="5" borderId="2" xfId="0" applyFill="1" applyBorder="1"/>
    <xf numFmtId="0" fontId="0" fillId="5" borderId="3" xfId="0" applyFill="1" applyBorder="1"/>
    <xf numFmtId="0" fontId="0" fillId="3" borderId="14" xfId="0" applyFill="1" applyBorder="1"/>
    <xf numFmtId="0" fontId="0" fillId="4" borderId="0" xfId="0" applyFill="1"/>
    <xf numFmtId="0" fontId="0" fillId="4" borderId="6" xfId="0" applyFill="1" applyBorder="1"/>
    <xf numFmtId="0" fontId="0" fillId="5" borderId="15" xfId="0" applyFill="1" applyBorder="1"/>
    <xf numFmtId="0" fontId="0" fillId="5" borderId="6" xfId="0" applyFill="1" applyBorder="1"/>
    <xf numFmtId="0" fontId="0" fillId="4" borderId="15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6" xfId="0" applyFill="1" applyBorder="1"/>
    <xf numFmtId="0" fontId="0" fillId="4" borderId="4" xfId="0" applyFill="1" applyBorder="1"/>
    <xf numFmtId="0" fontId="0" fillId="4" borderId="8" xfId="0" applyFill="1" applyBorder="1"/>
    <xf numFmtId="0" fontId="0" fillId="5" borderId="17" xfId="0" applyFill="1" applyBorder="1"/>
    <xf numFmtId="0" fontId="0" fillId="5" borderId="8" xfId="0" applyFill="1" applyBorder="1"/>
    <xf numFmtId="0" fontId="0" fillId="4" borderId="17" xfId="0" applyFill="1" applyBorder="1"/>
    <xf numFmtId="11" fontId="0" fillId="4" borderId="3" xfId="0" applyNumberFormat="1" applyFill="1" applyBorder="1"/>
    <xf numFmtId="11" fontId="0" fillId="4" borderId="2" xfId="0" applyNumberFormat="1" applyFill="1" applyBorder="1"/>
    <xf numFmtId="11" fontId="0" fillId="5" borderId="3" xfId="0" applyNumberFormat="1" applyFill="1" applyBorder="1"/>
    <xf numFmtId="11" fontId="0" fillId="5" borderId="2" xfId="0" applyNumberFormat="1" applyFill="1" applyBorder="1"/>
  </cellXfs>
  <cellStyles count="1">
    <cellStyle name="Normal" xfId="0" builtinId="0"/>
  </cellStyles>
  <dxfs count="48"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'Tiempo_Creacion_Sample&amp;Gap'!$C$3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'Tiempo_Creacion_Sample&amp;Gap'!$B$4:$B$503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'Tiempo_Creacion_Sample&amp;Gap'!$C$4:$C$503</c:f>
              <c:numCache>
                <c:formatCode>General</c:formatCode>
                <c:ptCount val="500"/>
                <c:pt idx="0">
                  <c:v>463</c:v>
                </c:pt>
                <c:pt idx="1">
                  <c:v>207</c:v>
                </c:pt>
                <c:pt idx="2">
                  <c:v>190</c:v>
                </c:pt>
                <c:pt idx="3">
                  <c:v>280</c:v>
                </c:pt>
                <c:pt idx="4">
                  <c:v>249</c:v>
                </c:pt>
                <c:pt idx="5">
                  <c:v>254</c:v>
                </c:pt>
                <c:pt idx="6">
                  <c:v>200</c:v>
                </c:pt>
                <c:pt idx="7">
                  <c:v>192</c:v>
                </c:pt>
                <c:pt idx="8">
                  <c:v>207</c:v>
                </c:pt>
                <c:pt idx="9">
                  <c:v>206</c:v>
                </c:pt>
                <c:pt idx="10">
                  <c:v>186</c:v>
                </c:pt>
                <c:pt idx="11">
                  <c:v>194</c:v>
                </c:pt>
                <c:pt idx="12">
                  <c:v>195</c:v>
                </c:pt>
                <c:pt idx="13">
                  <c:v>202</c:v>
                </c:pt>
                <c:pt idx="14">
                  <c:v>196</c:v>
                </c:pt>
                <c:pt idx="15">
                  <c:v>190</c:v>
                </c:pt>
                <c:pt idx="16">
                  <c:v>191</c:v>
                </c:pt>
                <c:pt idx="17">
                  <c:v>198</c:v>
                </c:pt>
                <c:pt idx="18">
                  <c:v>190</c:v>
                </c:pt>
                <c:pt idx="19">
                  <c:v>193</c:v>
                </c:pt>
                <c:pt idx="20">
                  <c:v>253</c:v>
                </c:pt>
                <c:pt idx="21">
                  <c:v>279</c:v>
                </c:pt>
                <c:pt idx="22">
                  <c:v>275</c:v>
                </c:pt>
                <c:pt idx="23">
                  <c:v>290</c:v>
                </c:pt>
                <c:pt idx="24">
                  <c:v>379</c:v>
                </c:pt>
                <c:pt idx="25">
                  <c:v>280</c:v>
                </c:pt>
                <c:pt idx="26">
                  <c:v>255</c:v>
                </c:pt>
                <c:pt idx="27">
                  <c:v>274</c:v>
                </c:pt>
                <c:pt idx="28">
                  <c:v>300</c:v>
                </c:pt>
                <c:pt idx="29">
                  <c:v>258</c:v>
                </c:pt>
                <c:pt idx="30">
                  <c:v>293</c:v>
                </c:pt>
                <c:pt idx="31">
                  <c:v>285</c:v>
                </c:pt>
                <c:pt idx="32">
                  <c:v>293</c:v>
                </c:pt>
                <c:pt idx="33">
                  <c:v>287</c:v>
                </c:pt>
                <c:pt idx="34">
                  <c:v>268</c:v>
                </c:pt>
                <c:pt idx="35">
                  <c:v>287</c:v>
                </c:pt>
                <c:pt idx="36">
                  <c:v>302</c:v>
                </c:pt>
                <c:pt idx="37">
                  <c:v>391</c:v>
                </c:pt>
                <c:pt idx="38">
                  <c:v>368</c:v>
                </c:pt>
                <c:pt idx="39">
                  <c:v>347</c:v>
                </c:pt>
                <c:pt idx="40">
                  <c:v>277</c:v>
                </c:pt>
                <c:pt idx="41">
                  <c:v>290</c:v>
                </c:pt>
                <c:pt idx="42">
                  <c:v>324</c:v>
                </c:pt>
                <c:pt idx="43">
                  <c:v>268</c:v>
                </c:pt>
                <c:pt idx="44">
                  <c:v>204</c:v>
                </c:pt>
                <c:pt idx="45">
                  <c:v>193</c:v>
                </c:pt>
                <c:pt idx="46">
                  <c:v>192</c:v>
                </c:pt>
                <c:pt idx="47">
                  <c:v>192</c:v>
                </c:pt>
                <c:pt idx="48">
                  <c:v>220</c:v>
                </c:pt>
                <c:pt idx="49">
                  <c:v>193</c:v>
                </c:pt>
                <c:pt idx="50">
                  <c:v>199</c:v>
                </c:pt>
                <c:pt idx="51">
                  <c:v>191</c:v>
                </c:pt>
                <c:pt idx="52">
                  <c:v>287</c:v>
                </c:pt>
                <c:pt idx="53">
                  <c:v>255</c:v>
                </c:pt>
                <c:pt idx="54">
                  <c:v>268</c:v>
                </c:pt>
                <c:pt idx="55">
                  <c:v>212</c:v>
                </c:pt>
                <c:pt idx="56">
                  <c:v>199</c:v>
                </c:pt>
                <c:pt idx="57">
                  <c:v>195</c:v>
                </c:pt>
                <c:pt idx="58">
                  <c:v>195</c:v>
                </c:pt>
                <c:pt idx="59">
                  <c:v>192</c:v>
                </c:pt>
                <c:pt idx="60">
                  <c:v>205</c:v>
                </c:pt>
                <c:pt idx="61">
                  <c:v>184</c:v>
                </c:pt>
                <c:pt idx="62">
                  <c:v>197</c:v>
                </c:pt>
                <c:pt idx="63">
                  <c:v>185</c:v>
                </c:pt>
                <c:pt idx="64">
                  <c:v>195</c:v>
                </c:pt>
                <c:pt idx="65">
                  <c:v>187</c:v>
                </c:pt>
                <c:pt idx="66">
                  <c:v>229</c:v>
                </c:pt>
                <c:pt idx="67">
                  <c:v>186</c:v>
                </c:pt>
                <c:pt idx="68">
                  <c:v>185</c:v>
                </c:pt>
                <c:pt idx="69">
                  <c:v>185</c:v>
                </c:pt>
                <c:pt idx="70">
                  <c:v>187</c:v>
                </c:pt>
                <c:pt idx="71">
                  <c:v>232</c:v>
                </c:pt>
                <c:pt idx="72">
                  <c:v>197</c:v>
                </c:pt>
                <c:pt idx="73">
                  <c:v>189</c:v>
                </c:pt>
                <c:pt idx="74">
                  <c:v>192</c:v>
                </c:pt>
                <c:pt idx="75">
                  <c:v>195</c:v>
                </c:pt>
                <c:pt idx="76">
                  <c:v>189</c:v>
                </c:pt>
                <c:pt idx="77">
                  <c:v>194</c:v>
                </c:pt>
                <c:pt idx="78">
                  <c:v>188</c:v>
                </c:pt>
                <c:pt idx="79">
                  <c:v>188</c:v>
                </c:pt>
                <c:pt idx="80">
                  <c:v>187</c:v>
                </c:pt>
                <c:pt idx="81">
                  <c:v>191</c:v>
                </c:pt>
                <c:pt idx="82">
                  <c:v>269</c:v>
                </c:pt>
                <c:pt idx="83">
                  <c:v>446</c:v>
                </c:pt>
                <c:pt idx="84">
                  <c:v>233</c:v>
                </c:pt>
                <c:pt idx="85">
                  <c:v>201</c:v>
                </c:pt>
                <c:pt idx="86">
                  <c:v>275</c:v>
                </c:pt>
                <c:pt idx="87">
                  <c:v>253</c:v>
                </c:pt>
                <c:pt idx="88">
                  <c:v>194</c:v>
                </c:pt>
                <c:pt idx="89">
                  <c:v>294</c:v>
                </c:pt>
                <c:pt idx="90">
                  <c:v>298</c:v>
                </c:pt>
                <c:pt idx="91">
                  <c:v>306</c:v>
                </c:pt>
                <c:pt idx="92">
                  <c:v>324</c:v>
                </c:pt>
                <c:pt idx="93">
                  <c:v>292</c:v>
                </c:pt>
                <c:pt idx="94">
                  <c:v>318</c:v>
                </c:pt>
                <c:pt idx="95">
                  <c:v>279</c:v>
                </c:pt>
                <c:pt idx="96">
                  <c:v>292</c:v>
                </c:pt>
                <c:pt idx="97">
                  <c:v>257</c:v>
                </c:pt>
                <c:pt idx="98">
                  <c:v>201</c:v>
                </c:pt>
                <c:pt idx="99">
                  <c:v>189</c:v>
                </c:pt>
                <c:pt idx="100">
                  <c:v>191</c:v>
                </c:pt>
                <c:pt idx="101">
                  <c:v>284</c:v>
                </c:pt>
                <c:pt idx="102">
                  <c:v>190</c:v>
                </c:pt>
                <c:pt idx="103">
                  <c:v>195</c:v>
                </c:pt>
                <c:pt idx="104">
                  <c:v>188</c:v>
                </c:pt>
                <c:pt idx="105">
                  <c:v>188</c:v>
                </c:pt>
                <c:pt idx="106">
                  <c:v>197</c:v>
                </c:pt>
                <c:pt idx="107">
                  <c:v>184</c:v>
                </c:pt>
                <c:pt idx="108">
                  <c:v>182</c:v>
                </c:pt>
                <c:pt idx="109">
                  <c:v>187</c:v>
                </c:pt>
                <c:pt idx="110">
                  <c:v>193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189</c:v>
                </c:pt>
                <c:pt idx="115">
                  <c:v>186</c:v>
                </c:pt>
                <c:pt idx="116">
                  <c:v>191</c:v>
                </c:pt>
                <c:pt idx="117">
                  <c:v>192</c:v>
                </c:pt>
                <c:pt idx="118">
                  <c:v>217</c:v>
                </c:pt>
                <c:pt idx="119">
                  <c:v>286</c:v>
                </c:pt>
                <c:pt idx="120">
                  <c:v>296</c:v>
                </c:pt>
                <c:pt idx="121">
                  <c:v>279</c:v>
                </c:pt>
                <c:pt idx="122">
                  <c:v>317</c:v>
                </c:pt>
                <c:pt idx="123">
                  <c:v>276</c:v>
                </c:pt>
                <c:pt idx="124">
                  <c:v>197</c:v>
                </c:pt>
                <c:pt idx="125">
                  <c:v>190</c:v>
                </c:pt>
                <c:pt idx="126">
                  <c:v>188</c:v>
                </c:pt>
                <c:pt idx="127">
                  <c:v>192</c:v>
                </c:pt>
                <c:pt idx="128">
                  <c:v>198</c:v>
                </c:pt>
                <c:pt idx="129">
                  <c:v>322</c:v>
                </c:pt>
                <c:pt idx="130">
                  <c:v>200</c:v>
                </c:pt>
                <c:pt idx="131">
                  <c:v>203</c:v>
                </c:pt>
                <c:pt idx="132">
                  <c:v>215</c:v>
                </c:pt>
                <c:pt idx="133">
                  <c:v>201</c:v>
                </c:pt>
                <c:pt idx="134">
                  <c:v>222</c:v>
                </c:pt>
                <c:pt idx="135">
                  <c:v>191</c:v>
                </c:pt>
                <c:pt idx="136">
                  <c:v>202</c:v>
                </c:pt>
                <c:pt idx="137">
                  <c:v>196</c:v>
                </c:pt>
                <c:pt idx="138">
                  <c:v>189</c:v>
                </c:pt>
                <c:pt idx="139">
                  <c:v>185</c:v>
                </c:pt>
                <c:pt idx="140">
                  <c:v>196</c:v>
                </c:pt>
                <c:pt idx="141">
                  <c:v>197</c:v>
                </c:pt>
                <c:pt idx="142">
                  <c:v>186</c:v>
                </c:pt>
                <c:pt idx="143">
                  <c:v>186</c:v>
                </c:pt>
                <c:pt idx="144">
                  <c:v>196</c:v>
                </c:pt>
                <c:pt idx="145">
                  <c:v>192</c:v>
                </c:pt>
                <c:pt idx="146">
                  <c:v>190</c:v>
                </c:pt>
                <c:pt idx="147">
                  <c:v>201</c:v>
                </c:pt>
                <c:pt idx="148">
                  <c:v>185</c:v>
                </c:pt>
                <c:pt idx="149">
                  <c:v>189</c:v>
                </c:pt>
                <c:pt idx="150">
                  <c:v>227</c:v>
                </c:pt>
                <c:pt idx="151">
                  <c:v>192</c:v>
                </c:pt>
                <c:pt idx="152">
                  <c:v>188</c:v>
                </c:pt>
                <c:pt idx="153">
                  <c:v>189</c:v>
                </c:pt>
                <c:pt idx="154">
                  <c:v>189</c:v>
                </c:pt>
                <c:pt idx="155">
                  <c:v>189</c:v>
                </c:pt>
                <c:pt idx="156">
                  <c:v>188</c:v>
                </c:pt>
                <c:pt idx="157">
                  <c:v>192</c:v>
                </c:pt>
                <c:pt idx="158">
                  <c:v>185</c:v>
                </c:pt>
                <c:pt idx="159">
                  <c:v>183</c:v>
                </c:pt>
                <c:pt idx="160">
                  <c:v>182</c:v>
                </c:pt>
                <c:pt idx="161">
                  <c:v>267</c:v>
                </c:pt>
                <c:pt idx="162">
                  <c:v>268</c:v>
                </c:pt>
                <c:pt idx="163">
                  <c:v>275</c:v>
                </c:pt>
                <c:pt idx="164">
                  <c:v>295</c:v>
                </c:pt>
                <c:pt idx="165">
                  <c:v>253</c:v>
                </c:pt>
                <c:pt idx="166">
                  <c:v>282</c:v>
                </c:pt>
                <c:pt idx="167">
                  <c:v>376</c:v>
                </c:pt>
                <c:pt idx="168">
                  <c:v>300</c:v>
                </c:pt>
                <c:pt idx="169">
                  <c:v>294</c:v>
                </c:pt>
                <c:pt idx="170">
                  <c:v>313</c:v>
                </c:pt>
                <c:pt idx="171">
                  <c:v>281</c:v>
                </c:pt>
                <c:pt idx="172">
                  <c:v>455</c:v>
                </c:pt>
                <c:pt idx="173">
                  <c:v>353</c:v>
                </c:pt>
                <c:pt idx="174">
                  <c:v>268</c:v>
                </c:pt>
                <c:pt idx="175">
                  <c:v>271</c:v>
                </c:pt>
                <c:pt idx="176">
                  <c:v>380</c:v>
                </c:pt>
                <c:pt idx="177">
                  <c:v>354</c:v>
                </c:pt>
                <c:pt idx="178">
                  <c:v>362</c:v>
                </c:pt>
                <c:pt idx="179">
                  <c:v>296</c:v>
                </c:pt>
                <c:pt idx="180">
                  <c:v>295</c:v>
                </c:pt>
                <c:pt idx="181">
                  <c:v>290</c:v>
                </c:pt>
                <c:pt idx="182">
                  <c:v>331</c:v>
                </c:pt>
                <c:pt idx="183">
                  <c:v>371</c:v>
                </c:pt>
                <c:pt idx="184">
                  <c:v>290</c:v>
                </c:pt>
                <c:pt idx="185">
                  <c:v>366</c:v>
                </c:pt>
                <c:pt idx="186">
                  <c:v>205</c:v>
                </c:pt>
                <c:pt idx="187">
                  <c:v>205</c:v>
                </c:pt>
                <c:pt idx="188">
                  <c:v>200</c:v>
                </c:pt>
                <c:pt idx="189">
                  <c:v>186</c:v>
                </c:pt>
                <c:pt idx="190">
                  <c:v>204</c:v>
                </c:pt>
                <c:pt idx="191">
                  <c:v>197</c:v>
                </c:pt>
                <c:pt idx="192">
                  <c:v>224</c:v>
                </c:pt>
                <c:pt idx="193">
                  <c:v>207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202</c:v>
                </c:pt>
                <c:pt idx="198">
                  <c:v>224</c:v>
                </c:pt>
                <c:pt idx="199">
                  <c:v>200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208</c:v>
                </c:pt>
                <c:pt idx="204">
                  <c:v>187</c:v>
                </c:pt>
                <c:pt idx="205">
                  <c:v>189</c:v>
                </c:pt>
                <c:pt idx="206">
                  <c:v>206</c:v>
                </c:pt>
                <c:pt idx="207">
                  <c:v>207</c:v>
                </c:pt>
                <c:pt idx="208">
                  <c:v>190</c:v>
                </c:pt>
                <c:pt idx="209">
                  <c:v>193</c:v>
                </c:pt>
                <c:pt idx="210">
                  <c:v>192</c:v>
                </c:pt>
                <c:pt idx="211">
                  <c:v>204</c:v>
                </c:pt>
                <c:pt idx="212">
                  <c:v>184</c:v>
                </c:pt>
                <c:pt idx="213">
                  <c:v>188</c:v>
                </c:pt>
                <c:pt idx="214">
                  <c:v>250</c:v>
                </c:pt>
                <c:pt idx="215">
                  <c:v>193</c:v>
                </c:pt>
                <c:pt idx="216">
                  <c:v>189</c:v>
                </c:pt>
                <c:pt idx="217">
                  <c:v>189</c:v>
                </c:pt>
                <c:pt idx="218">
                  <c:v>186</c:v>
                </c:pt>
                <c:pt idx="219">
                  <c:v>187</c:v>
                </c:pt>
                <c:pt idx="220">
                  <c:v>377</c:v>
                </c:pt>
                <c:pt idx="221">
                  <c:v>276</c:v>
                </c:pt>
                <c:pt idx="222">
                  <c:v>297</c:v>
                </c:pt>
                <c:pt idx="223">
                  <c:v>244</c:v>
                </c:pt>
                <c:pt idx="224">
                  <c:v>224</c:v>
                </c:pt>
                <c:pt idx="225">
                  <c:v>303</c:v>
                </c:pt>
                <c:pt idx="226">
                  <c:v>242</c:v>
                </c:pt>
                <c:pt idx="227">
                  <c:v>275</c:v>
                </c:pt>
                <c:pt idx="228">
                  <c:v>246</c:v>
                </c:pt>
                <c:pt idx="229">
                  <c:v>222</c:v>
                </c:pt>
                <c:pt idx="230">
                  <c:v>190</c:v>
                </c:pt>
                <c:pt idx="231">
                  <c:v>191</c:v>
                </c:pt>
                <c:pt idx="232">
                  <c:v>190</c:v>
                </c:pt>
                <c:pt idx="233">
                  <c:v>199</c:v>
                </c:pt>
                <c:pt idx="234">
                  <c:v>251</c:v>
                </c:pt>
                <c:pt idx="235">
                  <c:v>192</c:v>
                </c:pt>
                <c:pt idx="236">
                  <c:v>232</c:v>
                </c:pt>
                <c:pt idx="237">
                  <c:v>281</c:v>
                </c:pt>
                <c:pt idx="238">
                  <c:v>201</c:v>
                </c:pt>
                <c:pt idx="239">
                  <c:v>187</c:v>
                </c:pt>
                <c:pt idx="240">
                  <c:v>184</c:v>
                </c:pt>
                <c:pt idx="241">
                  <c:v>193</c:v>
                </c:pt>
                <c:pt idx="242">
                  <c:v>363</c:v>
                </c:pt>
                <c:pt idx="243">
                  <c:v>310</c:v>
                </c:pt>
                <c:pt idx="244">
                  <c:v>254</c:v>
                </c:pt>
                <c:pt idx="245">
                  <c:v>213</c:v>
                </c:pt>
                <c:pt idx="246">
                  <c:v>190</c:v>
                </c:pt>
                <c:pt idx="247">
                  <c:v>193</c:v>
                </c:pt>
                <c:pt idx="248">
                  <c:v>207</c:v>
                </c:pt>
                <c:pt idx="249">
                  <c:v>247</c:v>
                </c:pt>
                <c:pt idx="250">
                  <c:v>256</c:v>
                </c:pt>
                <c:pt idx="251">
                  <c:v>193</c:v>
                </c:pt>
                <c:pt idx="252">
                  <c:v>202</c:v>
                </c:pt>
                <c:pt idx="253">
                  <c:v>228</c:v>
                </c:pt>
                <c:pt idx="254">
                  <c:v>203</c:v>
                </c:pt>
                <c:pt idx="255">
                  <c:v>193</c:v>
                </c:pt>
                <c:pt idx="256">
                  <c:v>202</c:v>
                </c:pt>
                <c:pt idx="257">
                  <c:v>283</c:v>
                </c:pt>
                <c:pt idx="258">
                  <c:v>200</c:v>
                </c:pt>
                <c:pt idx="259">
                  <c:v>190</c:v>
                </c:pt>
                <c:pt idx="260">
                  <c:v>195</c:v>
                </c:pt>
                <c:pt idx="261">
                  <c:v>209</c:v>
                </c:pt>
                <c:pt idx="262">
                  <c:v>199</c:v>
                </c:pt>
                <c:pt idx="263">
                  <c:v>279</c:v>
                </c:pt>
                <c:pt idx="264">
                  <c:v>265</c:v>
                </c:pt>
                <c:pt idx="265">
                  <c:v>308</c:v>
                </c:pt>
                <c:pt idx="266">
                  <c:v>203</c:v>
                </c:pt>
                <c:pt idx="267">
                  <c:v>205</c:v>
                </c:pt>
                <c:pt idx="268">
                  <c:v>207</c:v>
                </c:pt>
                <c:pt idx="269">
                  <c:v>213</c:v>
                </c:pt>
                <c:pt idx="270">
                  <c:v>206</c:v>
                </c:pt>
                <c:pt idx="271">
                  <c:v>208</c:v>
                </c:pt>
                <c:pt idx="272">
                  <c:v>208</c:v>
                </c:pt>
                <c:pt idx="273">
                  <c:v>208</c:v>
                </c:pt>
                <c:pt idx="274">
                  <c:v>240</c:v>
                </c:pt>
                <c:pt idx="275">
                  <c:v>208</c:v>
                </c:pt>
                <c:pt idx="276">
                  <c:v>209</c:v>
                </c:pt>
                <c:pt idx="277">
                  <c:v>214</c:v>
                </c:pt>
                <c:pt idx="278">
                  <c:v>202</c:v>
                </c:pt>
                <c:pt idx="279">
                  <c:v>380</c:v>
                </c:pt>
                <c:pt idx="280">
                  <c:v>212</c:v>
                </c:pt>
                <c:pt idx="281">
                  <c:v>215</c:v>
                </c:pt>
                <c:pt idx="282">
                  <c:v>208</c:v>
                </c:pt>
                <c:pt idx="283">
                  <c:v>207</c:v>
                </c:pt>
                <c:pt idx="284">
                  <c:v>275</c:v>
                </c:pt>
                <c:pt idx="285">
                  <c:v>202</c:v>
                </c:pt>
                <c:pt idx="286">
                  <c:v>202</c:v>
                </c:pt>
                <c:pt idx="287">
                  <c:v>216</c:v>
                </c:pt>
                <c:pt idx="288">
                  <c:v>199</c:v>
                </c:pt>
                <c:pt idx="289">
                  <c:v>199</c:v>
                </c:pt>
                <c:pt idx="290">
                  <c:v>216</c:v>
                </c:pt>
                <c:pt idx="291">
                  <c:v>203</c:v>
                </c:pt>
                <c:pt idx="292">
                  <c:v>195</c:v>
                </c:pt>
                <c:pt idx="293">
                  <c:v>204</c:v>
                </c:pt>
                <c:pt idx="294">
                  <c:v>209</c:v>
                </c:pt>
                <c:pt idx="295">
                  <c:v>210</c:v>
                </c:pt>
                <c:pt idx="296">
                  <c:v>201</c:v>
                </c:pt>
                <c:pt idx="297">
                  <c:v>209</c:v>
                </c:pt>
                <c:pt idx="298">
                  <c:v>198</c:v>
                </c:pt>
                <c:pt idx="299">
                  <c:v>198</c:v>
                </c:pt>
                <c:pt idx="300">
                  <c:v>205</c:v>
                </c:pt>
                <c:pt idx="301">
                  <c:v>210</c:v>
                </c:pt>
                <c:pt idx="302">
                  <c:v>212</c:v>
                </c:pt>
                <c:pt idx="303">
                  <c:v>210</c:v>
                </c:pt>
                <c:pt idx="304">
                  <c:v>201</c:v>
                </c:pt>
                <c:pt idx="305">
                  <c:v>218</c:v>
                </c:pt>
                <c:pt idx="306">
                  <c:v>189</c:v>
                </c:pt>
                <c:pt idx="307">
                  <c:v>191</c:v>
                </c:pt>
                <c:pt idx="308">
                  <c:v>192</c:v>
                </c:pt>
                <c:pt idx="309">
                  <c:v>197</c:v>
                </c:pt>
                <c:pt idx="310">
                  <c:v>188</c:v>
                </c:pt>
                <c:pt idx="311">
                  <c:v>212</c:v>
                </c:pt>
                <c:pt idx="312">
                  <c:v>200</c:v>
                </c:pt>
                <c:pt idx="313">
                  <c:v>201</c:v>
                </c:pt>
                <c:pt idx="314">
                  <c:v>203</c:v>
                </c:pt>
                <c:pt idx="315">
                  <c:v>188</c:v>
                </c:pt>
                <c:pt idx="316">
                  <c:v>205</c:v>
                </c:pt>
                <c:pt idx="317">
                  <c:v>201</c:v>
                </c:pt>
                <c:pt idx="318">
                  <c:v>215</c:v>
                </c:pt>
                <c:pt idx="319">
                  <c:v>198</c:v>
                </c:pt>
                <c:pt idx="320">
                  <c:v>208</c:v>
                </c:pt>
                <c:pt idx="321">
                  <c:v>201</c:v>
                </c:pt>
                <c:pt idx="322">
                  <c:v>221</c:v>
                </c:pt>
                <c:pt idx="323">
                  <c:v>353</c:v>
                </c:pt>
                <c:pt idx="324">
                  <c:v>291</c:v>
                </c:pt>
                <c:pt idx="325">
                  <c:v>297</c:v>
                </c:pt>
                <c:pt idx="326">
                  <c:v>288</c:v>
                </c:pt>
                <c:pt idx="327">
                  <c:v>184</c:v>
                </c:pt>
                <c:pt idx="328">
                  <c:v>195</c:v>
                </c:pt>
                <c:pt idx="329">
                  <c:v>188</c:v>
                </c:pt>
                <c:pt idx="330">
                  <c:v>248</c:v>
                </c:pt>
                <c:pt idx="331">
                  <c:v>205</c:v>
                </c:pt>
                <c:pt idx="332">
                  <c:v>275</c:v>
                </c:pt>
                <c:pt idx="333">
                  <c:v>379</c:v>
                </c:pt>
                <c:pt idx="334">
                  <c:v>319</c:v>
                </c:pt>
                <c:pt idx="335">
                  <c:v>283</c:v>
                </c:pt>
                <c:pt idx="336">
                  <c:v>307</c:v>
                </c:pt>
                <c:pt idx="337">
                  <c:v>278</c:v>
                </c:pt>
                <c:pt idx="338">
                  <c:v>204</c:v>
                </c:pt>
                <c:pt idx="339">
                  <c:v>189</c:v>
                </c:pt>
                <c:pt idx="340">
                  <c:v>187</c:v>
                </c:pt>
                <c:pt idx="341">
                  <c:v>189</c:v>
                </c:pt>
                <c:pt idx="342">
                  <c:v>188</c:v>
                </c:pt>
                <c:pt idx="343">
                  <c:v>194</c:v>
                </c:pt>
                <c:pt idx="344">
                  <c:v>188</c:v>
                </c:pt>
                <c:pt idx="345">
                  <c:v>190</c:v>
                </c:pt>
                <c:pt idx="346">
                  <c:v>189</c:v>
                </c:pt>
                <c:pt idx="347">
                  <c:v>187</c:v>
                </c:pt>
                <c:pt idx="348">
                  <c:v>191</c:v>
                </c:pt>
                <c:pt idx="349">
                  <c:v>192</c:v>
                </c:pt>
                <c:pt idx="350">
                  <c:v>251</c:v>
                </c:pt>
                <c:pt idx="351">
                  <c:v>286</c:v>
                </c:pt>
                <c:pt idx="352">
                  <c:v>201</c:v>
                </c:pt>
                <c:pt idx="353">
                  <c:v>302</c:v>
                </c:pt>
                <c:pt idx="354">
                  <c:v>304</c:v>
                </c:pt>
                <c:pt idx="355">
                  <c:v>345</c:v>
                </c:pt>
                <c:pt idx="356">
                  <c:v>256</c:v>
                </c:pt>
                <c:pt idx="357">
                  <c:v>433</c:v>
                </c:pt>
                <c:pt idx="358">
                  <c:v>186</c:v>
                </c:pt>
                <c:pt idx="359">
                  <c:v>194</c:v>
                </c:pt>
                <c:pt idx="360">
                  <c:v>194</c:v>
                </c:pt>
                <c:pt idx="361">
                  <c:v>189</c:v>
                </c:pt>
                <c:pt idx="362">
                  <c:v>197</c:v>
                </c:pt>
                <c:pt idx="363">
                  <c:v>187</c:v>
                </c:pt>
                <c:pt idx="364">
                  <c:v>192</c:v>
                </c:pt>
                <c:pt idx="365">
                  <c:v>191</c:v>
                </c:pt>
                <c:pt idx="366">
                  <c:v>190</c:v>
                </c:pt>
                <c:pt idx="367">
                  <c:v>190</c:v>
                </c:pt>
                <c:pt idx="368">
                  <c:v>189</c:v>
                </c:pt>
                <c:pt idx="369">
                  <c:v>190</c:v>
                </c:pt>
                <c:pt idx="370">
                  <c:v>189</c:v>
                </c:pt>
                <c:pt idx="371">
                  <c:v>184</c:v>
                </c:pt>
                <c:pt idx="372">
                  <c:v>188</c:v>
                </c:pt>
                <c:pt idx="373">
                  <c:v>190</c:v>
                </c:pt>
                <c:pt idx="374">
                  <c:v>195</c:v>
                </c:pt>
                <c:pt idx="375">
                  <c:v>192</c:v>
                </c:pt>
                <c:pt idx="376">
                  <c:v>193</c:v>
                </c:pt>
                <c:pt idx="377">
                  <c:v>196</c:v>
                </c:pt>
                <c:pt idx="378">
                  <c:v>186</c:v>
                </c:pt>
                <c:pt idx="379">
                  <c:v>188</c:v>
                </c:pt>
                <c:pt idx="380">
                  <c:v>188</c:v>
                </c:pt>
                <c:pt idx="381">
                  <c:v>182</c:v>
                </c:pt>
                <c:pt idx="382">
                  <c:v>216</c:v>
                </c:pt>
                <c:pt idx="383">
                  <c:v>209</c:v>
                </c:pt>
                <c:pt idx="384">
                  <c:v>194</c:v>
                </c:pt>
                <c:pt idx="385">
                  <c:v>206</c:v>
                </c:pt>
                <c:pt idx="386">
                  <c:v>202</c:v>
                </c:pt>
                <c:pt idx="387">
                  <c:v>197</c:v>
                </c:pt>
                <c:pt idx="388">
                  <c:v>195</c:v>
                </c:pt>
                <c:pt idx="389">
                  <c:v>200</c:v>
                </c:pt>
                <c:pt idx="390">
                  <c:v>188</c:v>
                </c:pt>
                <c:pt idx="391">
                  <c:v>196</c:v>
                </c:pt>
                <c:pt idx="392">
                  <c:v>197</c:v>
                </c:pt>
                <c:pt idx="393">
                  <c:v>197</c:v>
                </c:pt>
                <c:pt idx="394">
                  <c:v>188</c:v>
                </c:pt>
                <c:pt idx="395">
                  <c:v>202</c:v>
                </c:pt>
                <c:pt idx="396">
                  <c:v>202</c:v>
                </c:pt>
                <c:pt idx="397">
                  <c:v>197</c:v>
                </c:pt>
                <c:pt idx="398">
                  <c:v>195</c:v>
                </c:pt>
                <c:pt idx="399">
                  <c:v>203</c:v>
                </c:pt>
                <c:pt idx="400">
                  <c:v>186</c:v>
                </c:pt>
                <c:pt idx="401">
                  <c:v>190</c:v>
                </c:pt>
                <c:pt idx="402">
                  <c:v>191</c:v>
                </c:pt>
                <c:pt idx="403">
                  <c:v>225</c:v>
                </c:pt>
                <c:pt idx="404">
                  <c:v>194</c:v>
                </c:pt>
                <c:pt idx="405">
                  <c:v>187</c:v>
                </c:pt>
                <c:pt idx="406">
                  <c:v>190</c:v>
                </c:pt>
                <c:pt idx="407">
                  <c:v>207</c:v>
                </c:pt>
                <c:pt idx="408">
                  <c:v>189</c:v>
                </c:pt>
                <c:pt idx="409">
                  <c:v>196</c:v>
                </c:pt>
                <c:pt idx="410">
                  <c:v>189</c:v>
                </c:pt>
                <c:pt idx="411">
                  <c:v>193</c:v>
                </c:pt>
                <c:pt idx="412">
                  <c:v>185</c:v>
                </c:pt>
                <c:pt idx="413">
                  <c:v>184</c:v>
                </c:pt>
                <c:pt idx="414">
                  <c:v>184</c:v>
                </c:pt>
                <c:pt idx="415">
                  <c:v>210</c:v>
                </c:pt>
                <c:pt idx="416">
                  <c:v>283</c:v>
                </c:pt>
                <c:pt idx="417">
                  <c:v>313</c:v>
                </c:pt>
                <c:pt idx="418">
                  <c:v>272</c:v>
                </c:pt>
                <c:pt idx="419">
                  <c:v>226</c:v>
                </c:pt>
                <c:pt idx="420">
                  <c:v>212</c:v>
                </c:pt>
                <c:pt idx="421">
                  <c:v>188</c:v>
                </c:pt>
                <c:pt idx="422">
                  <c:v>203</c:v>
                </c:pt>
                <c:pt idx="423">
                  <c:v>217</c:v>
                </c:pt>
                <c:pt idx="424">
                  <c:v>214</c:v>
                </c:pt>
                <c:pt idx="425">
                  <c:v>189</c:v>
                </c:pt>
                <c:pt idx="426">
                  <c:v>209</c:v>
                </c:pt>
                <c:pt idx="427">
                  <c:v>194</c:v>
                </c:pt>
                <c:pt idx="428">
                  <c:v>187</c:v>
                </c:pt>
                <c:pt idx="429">
                  <c:v>298</c:v>
                </c:pt>
                <c:pt idx="430">
                  <c:v>206</c:v>
                </c:pt>
                <c:pt idx="431">
                  <c:v>194</c:v>
                </c:pt>
                <c:pt idx="432">
                  <c:v>192</c:v>
                </c:pt>
                <c:pt idx="433">
                  <c:v>195</c:v>
                </c:pt>
                <c:pt idx="434">
                  <c:v>190</c:v>
                </c:pt>
                <c:pt idx="435">
                  <c:v>182</c:v>
                </c:pt>
                <c:pt idx="436">
                  <c:v>196</c:v>
                </c:pt>
                <c:pt idx="437">
                  <c:v>187</c:v>
                </c:pt>
                <c:pt idx="438">
                  <c:v>194</c:v>
                </c:pt>
                <c:pt idx="439">
                  <c:v>325</c:v>
                </c:pt>
                <c:pt idx="440">
                  <c:v>206</c:v>
                </c:pt>
                <c:pt idx="441">
                  <c:v>199</c:v>
                </c:pt>
                <c:pt idx="442">
                  <c:v>197</c:v>
                </c:pt>
                <c:pt idx="443">
                  <c:v>199</c:v>
                </c:pt>
                <c:pt idx="444">
                  <c:v>199</c:v>
                </c:pt>
                <c:pt idx="445">
                  <c:v>206</c:v>
                </c:pt>
                <c:pt idx="446">
                  <c:v>206</c:v>
                </c:pt>
                <c:pt idx="447">
                  <c:v>209</c:v>
                </c:pt>
                <c:pt idx="448">
                  <c:v>208</c:v>
                </c:pt>
                <c:pt idx="449">
                  <c:v>208</c:v>
                </c:pt>
                <c:pt idx="450">
                  <c:v>200</c:v>
                </c:pt>
                <c:pt idx="451">
                  <c:v>205</c:v>
                </c:pt>
                <c:pt idx="452">
                  <c:v>203</c:v>
                </c:pt>
                <c:pt idx="453">
                  <c:v>216</c:v>
                </c:pt>
                <c:pt idx="454">
                  <c:v>212</c:v>
                </c:pt>
                <c:pt idx="455">
                  <c:v>211</c:v>
                </c:pt>
                <c:pt idx="456">
                  <c:v>198</c:v>
                </c:pt>
                <c:pt idx="457">
                  <c:v>358</c:v>
                </c:pt>
                <c:pt idx="458">
                  <c:v>265</c:v>
                </c:pt>
                <c:pt idx="459">
                  <c:v>218</c:v>
                </c:pt>
                <c:pt idx="460">
                  <c:v>215</c:v>
                </c:pt>
                <c:pt idx="461">
                  <c:v>212</c:v>
                </c:pt>
                <c:pt idx="462">
                  <c:v>201</c:v>
                </c:pt>
                <c:pt idx="463">
                  <c:v>206</c:v>
                </c:pt>
                <c:pt idx="464">
                  <c:v>201</c:v>
                </c:pt>
                <c:pt idx="465">
                  <c:v>207</c:v>
                </c:pt>
                <c:pt idx="466">
                  <c:v>374</c:v>
                </c:pt>
                <c:pt idx="467">
                  <c:v>334</c:v>
                </c:pt>
                <c:pt idx="468">
                  <c:v>279</c:v>
                </c:pt>
                <c:pt idx="469">
                  <c:v>307</c:v>
                </c:pt>
                <c:pt idx="470">
                  <c:v>325</c:v>
                </c:pt>
                <c:pt idx="471">
                  <c:v>545</c:v>
                </c:pt>
                <c:pt idx="472">
                  <c:v>324</c:v>
                </c:pt>
                <c:pt idx="473">
                  <c:v>291</c:v>
                </c:pt>
                <c:pt idx="474">
                  <c:v>203</c:v>
                </c:pt>
                <c:pt idx="475">
                  <c:v>213</c:v>
                </c:pt>
                <c:pt idx="476">
                  <c:v>188</c:v>
                </c:pt>
                <c:pt idx="477">
                  <c:v>229</c:v>
                </c:pt>
                <c:pt idx="478">
                  <c:v>278</c:v>
                </c:pt>
                <c:pt idx="479">
                  <c:v>219</c:v>
                </c:pt>
                <c:pt idx="480">
                  <c:v>191</c:v>
                </c:pt>
                <c:pt idx="481">
                  <c:v>209</c:v>
                </c:pt>
                <c:pt idx="482">
                  <c:v>196</c:v>
                </c:pt>
                <c:pt idx="483">
                  <c:v>187</c:v>
                </c:pt>
                <c:pt idx="484">
                  <c:v>188</c:v>
                </c:pt>
                <c:pt idx="485">
                  <c:v>196</c:v>
                </c:pt>
                <c:pt idx="486">
                  <c:v>201</c:v>
                </c:pt>
                <c:pt idx="487">
                  <c:v>186</c:v>
                </c:pt>
                <c:pt idx="488">
                  <c:v>200</c:v>
                </c:pt>
                <c:pt idx="489">
                  <c:v>199</c:v>
                </c:pt>
                <c:pt idx="490">
                  <c:v>267</c:v>
                </c:pt>
                <c:pt idx="491">
                  <c:v>331</c:v>
                </c:pt>
                <c:pt idx="492">
                  <c:v>300</c:v>
                </c:pt>
                <c:pt idx="493">
                  <c:v>282</c:v>
                </c:pt>
                <c:pt idx="494">
                  <c:v>305</c:v>
                </c:pt>
                <c:pt idx="495">
                  <c:v>309</c:v>
                </c:pt>
                <c:pt idx="496">
                  <c:v>307</c:v>
                </c:pt>
                <c:pt idx="497">
                  <c:v>790</c:v>
                </c:pt>
                <c:pt idx="498">
                  <c:v>422</c:v>
                </c:pt>
                <c:pt idx="499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9-495B-845B-A4524754B7A0}"/>
            </c:ext>
          </c:extLst>
        </c:ser>
        <c:ser>
          <c:idx val="1"/>
          <c:order val="1"/>
          <c:tx>
            <c:strRef>
              <c:f>'Tiempo_Creacion_Sample&amp;Gap'!$D$3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'Tiempo_Creacion_Sample&amp;Gap'!$B$4:$B$503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'Tiempo_Creacion_Sample&amp;Gap'!$D$4:$D$503</c:f>
              <c:numCache>
                <c:formatCode>General</c:formatCode>
                <c:ptCount val="500"/>
                <c:pt idx="0">
                  <c:v>265</c:v>
                </c:pt>
                <c:pt idx="1">
                  <c:v>232</c:v>
                </c:pt>
                <c:pt idx="2">
                  <c:v>279</c:v>
                </c:pt>
                <c:pt idx="3">
                  <c:v>279</c:v>
                </c:pt>
                <c:pt idx="4">
                  <c:v>268</c:v>
                </c:pt>
                <c:pt idx="5">
                  <c:v>249</c:v>
                </c:pt>
                <c:pt idx="6">
                  <c:v>219</c:v>
                </c:pt>
                <c:pt idx="7">
                  <c:v>317</c:v>
                </c:pt>
                <c:pt idx="8">
                  <c:v>215</c:v>
                </c:pt>
                <c:pt idx="9">
                  <c:v>208</c:v>
                </c:pt>
                <c:pt idx="10">
                  <c:v>208</c:v>
                </c:pt>
                <c:pt idx="11">
                  <c:v>201</c:v>
                </c:pt>
                <c:pt idx="12">
                  <c:v>208</c:v>
                </c:pt>
                <c:pt idx="13">
                  <c:v>215</c:v>
                </c:pt>
                <c:pt idx="14">
                  <c:v>214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249</c:v>
                </c:pt>
                <c:pt idx="20">
                  <c:v>245</c:v>
                </c:pt>
                <c:pt idx="21">
                  <c:v>280</c:v>
                </c:pt>
                <c:pt idx="22">
                  <c:v>503</c:v>
                </c:pt>
                <c:pt idx="23">
                  <c:v>281</c:v>
                </c:pt>
                <c:pt idx="24">
                  <c:v>447</c:v>
                </c:pt>
                <c:pt idx="25">
                  <c:v>259</c:v>
                </c:pt>
                <c:pt idx="26">
                  <c:v>297</c:v>
                </c:pt>
                <c:pt idx="27">
                  <c:v>264</c:v>
                </c:pt>
                <c:pt idx="28">
                  <c:v>710</c:v>
                </c:pt>
                <c:pt idx="29">
                  <c:v>311</c:v>
                </c:pt>
                <c:pt idx="30">
                  <c:v>261</c:v>
                </c:pt>
                <c:pt idx="31">
                  <c:v>270</c:v>
                </c:pt>
                <c:pt idx="32">
                  <c:v>512</c:v>
                </c:pt>
                <c:pt idx="33">
                  <c:v>370</c:v>
                </c:pt>
                <c:pt idx="34">
                  <c:v>294</c:v>
                </c:pt>
                <c:pt idx="35">
                  <c:v>273</c:v>
                </c:pt>
                <c:pt idx="36">
                  <c:v>285</c:v>
                </c:pt>
                <c:pt idx="37">
                  <c:v>262</c:v>
                </c:pt>
                <c:pt idx="38">
                  <c:v>537</c:v>
                </c:pt>
                <c:pt idx="39">
                  <c:v>396</c:v>
                </c:pt>
                <c:pt idx="40">
                  <c:v>521</c:v>
                </c:pt>
                <c:pt idx="41">
                  <c:v>401</c:v>
                </c:pt>
                <c:pt idx="42">
                  <c:v>280</c:v>
                </c:pt>
                <c:pt idx="43">
                  <c:v>351</c:v>
                </c:pt>
                <c:pt idx="44">
                  <c:v>298</c:v>
                </c:pt>
                <c:pt idx="45">
                  <c:v>210</c:v>
                </c:pt>
                <c:pt idx="46">
                  <c:v>289</c:v>
                </c:pt>
                <c:pt idx="47">
                  <c:v>300</c:v>
                </c:pt>
                <c:pt idx="48">
                  <c:v>212</c:v>
                </c:pt>
                <c:pt idx="49">
                  <c:v>248</c:v>
                </c:pt>
                <c:pt idx="50">
                  <c:v>229</c:v>
                </c:pt>
                <c:pt idx="51">
                  <c:v>204</c:v>
                </c:pt>
                <c:pt idx="52">
                  <c:v>298</c:v>
                </c:pt>
                <c:pt idx="53">
                  <c:v>270</c:v>
                </c:pt>
                <c:pt idx="54">
                  <c:v>289</c:v>
                </c:pt>
                <c:pt idx="55">
                  <c:v>215</c:v>
                </c:pt>
                <c:pt idx="56">
                  <c:v>213</c:v>
                </c:pt>
                <c:pt idx="57">
                  <c:v>209</c:v>
                </c:pt>
                <c:pt idx="58">
                  <c:v>212</c:v>
                </c:pt>
                <c:pt idx="59">
                  <c:v>204</c:v>
                </c:pt>
                <c:pt idx="60">
                  <c:v>227</c:v>
                </c:pt>
                <c:pt idx="61">
                  <c:v>215</c:v>
                </c:pt>
                <c:pt idx="62">
                  <c:v>211</c:v>
                </c:pt>
                <c:pt idx="63">
                  <c:v>204</c:v>
                </c:pt>
                <c:pt idx="64">
                  <c:v>691</c:v>
                </c:pt>
                <c:pt idx="65">
                  <c:v>284</c:v>
                </c:pt>
                <c:pt idx="66">
                  <c:v>205</c:v>
                </c:pt>
                <c:pt idx="67">
                  <c:v>211</c:v>
                </c:pt>
                <c:pt idx="68">
                  <c:v>208</c:v>
                </c:pt>
                <c:pt idx="69">
                  <c:v>209</c:v>
                </c:pt>
                <c:pt idx="70">
                  <c:v>205</c:v>
                </c:pt>
                <c:pt idx="71">
                  <c:v>205</c:v>
                </c:pt>
                <c:pt idx="72">
                  <c:v>212</c:v>
                </c:pt>
                <c:pt idx="73">
                  <c:v>206</c:v>
                </c:pt>
                <c:pt idx="74">
                  <c:v>221</c:v>
                </c:pt>
                <c:pt idx="75">
                  <c:v>207</c:v>
                </c:pt>
                <c:pt idx="76">
                  <c:v>207</c:v>
                </c:pt>
                <c:pt idx="77">
                  <c:v>210</c:v>
                </c:pt>
                <c:pt idx="78">
                  <c:v>213</c:v>
                </c:pt>
                <c:pt idx="79">
                  <c:v>205</c:v>
                </c:pt>
                <c:pt idx="80">
                  <c:v>209</c:v>
                </c:pt>
                <c:pt idx="81">
                  <c:v>256</c:v>
                </c:pt>
                <c:pt idx="82">
                  <c:v>264</c:v>
                </c:pt>
                <c:pt idx="83">
                  <c:v>270</c:v>
                </c:pt>
                <c:pt idx="84">
                  <c:v>215</c:v>
                </c:pt>
                <c:pt idx="85">
                  <c:v>276</c:v>
                </c:pt>
                <c:pt idx="86">
                  <c:v>268</c:v>
                </c:pt>
                <c:pt idx="87">
                  <c:v>208</c:v>
                </c:pt>
                <c:pt idx="88">
                  <c:v>209</c:v>
                </c:pt>
                <c:pt idx="89">
                  <c:v>270</c:v>
                </c:pt>
                <c:pt idx="90">
                  <c:v>333</c:v>
                </c:pt>
                <c:pt idx="91">
                  <c:v>276</c:v>
                </c:pt>
                <c:pt idx="92">
                  <c:v>358</c:v>
                </c:pt>
                <c:pt idx="93">
                  <c:v>277</c:v>
                </c:pt>
                <c:pt idx="94">
                  <c:v>334</c:v>
                </c:pt>
                <c:pt idx="95">
                  <c:v>255</c:v>
                </c:pt>
                <c:pt idx="96">
                  <c:v>343</c:v>
                </c:pt>
                <c:pt idx="97">
                  <c:v>209</c:v>
                </c:pt>
                <c:pt idx="98">
                  <c:v>205</c:v>
                </c:pt>
                <c:pt idx="99">
                  <c:v>214</c:v>
                </c:pt>
                <c:pt idx="100">
                  <c:v>215</c:v>
                </c:pt>
                <c:pt idx="101">
                  <c:v>221</c:v>
                </c:pt>
                <c:pt idx="102">
                  <c:v>206</c:v>
                </c:pt>
                <c:pt idx="103">
                  <c:v>210</c:v>
                </c:pt>
                <c:pt idx="104">
                  <c:v>208</c:v>
                </c:pt>
                <c:pt idx="105">
                  <c:v>212</c:v>
                </c:pt>
                <c:pt idx="106">
                  <c:v>206</c:v>
                </c:pt>
                <c:pt idx="107">
                  <c:v>206</c:v>
                </c:pt>
                <c:pt idx="108">
                  <c:v>210</c:v>
                </c:pt>
                <c:pt idx="109">
                  <c:v>206</c:v>
                </c:pt>
                <c:pt idx="110">
                  <c:v>214</c:v>
                </c:pt>
                <c:pt idx="111">
                  <c:v>209</c:v>
                </c:pt>
                <c:pt idx="112">
                  <c:v>206</c:v>
                </c:pt>
                <c:pt idx="113">
                  <c:v>207</c:v>
                </c:pt>
                <c:pt idx="114">
                  <c:v>211</c:v>
                </c:pt>
                <c:pt idx="115">
                  <c:v>212</c:v>
                </c:pt>
                <c:pt idx="116">
                  <c:v>209</c:v>
                </c:pt>
                <c:pt idx="117">
                  <c:v>284</c:v>
                </c:pt>
                <c:pt idx="118">
                  <c:v>226</c:v>
                </c:pt>
                <c:pt idx="119">
                  <c:v>283</c:v>
                </c:pt>
                <c:pt idx="120">
                  <c:v>294</c:v>
                </c:pt>
                <c:pt idx="121">
                  <c:v>225</c:v>
                </c:pt>
                <c:pt idx="122">
                  <c:v>287</c:v>
                </c:pt>
                <c:pt idx="123">
                  <c:v>243</c:v>
                </c:pt>
                <c:pt idx="124">
                  <c:v>239</c:v>
                </c:pt>
                <c:pt idx="125">
                  <c:v>230</c:v>
                </c:pt>
                <c:pt idx="126">
                  <c:v>228</c:v>
                </c:pt>
                <c:pt idx="127">
                  <c:v>215</c:v>
                </c:pt>
                <c:pt idx="128">
                  <c:v>355</c:v>
                </c:pt>
                <c:pt idx="129">
                  <c:v>218</c:v>
                </c:pt>
                <c:pt idx="130">
                  <c:v>238</c:v>
                </c:pt>
                <c:pt idx="131">
                  <c:v>239</c:v>
                </c:pt>
                <c:pt idx="132">
                  <c:v>209</c:v>
                </c:pt>
                <c:pt idx="133">
                  <c:v>295</c:v>
                </c:pt>
                <c:pt idx="134">
                  <c:v>206</c:v>
                </c:pt>
                <c:pt idx="135">
                  <c:v>217</c:v>
                </c:pt>
                <c:pt idx="136">
                  <c:v>207</c:v>
                </c:pt>
                <c:pt idx="137">
                  <c:v>209</c:v>
                </c:pt>
                <c:pt idx="138">
                  <c:v>208</c:v>
                </c:pt>
                <c:pt idx="139">
                  <c:v>209</c:v>
                </c:pt>
                <c:pt idx="140">
                  <c:v>214</c:v>
                </c:pt>
                <c:pt idx="141">
                  <c:v>211</c:v>
                </c:pt>
                <c:pt idx="142">
                  <c:v>210</c:v>
                </c:pt>
                <c:pt idx="143">
                  <c:v>207</c:v>
                </c:pt>
                <c:pt idx="144">
                  <c:v>224</c:v>
                </c:pt>
                <c:pt idx="145">
                  <c:v>205</c:v>
                </c:pt>
                <c:pt idx="146">
                  <c:v>207</c:v>
                </c:pt>
                <c:pt idx="147">
                  <c:v>204</c:v>
                </c:pt>
                <c:pt idx="148">
                  <c:v>203</c:v>
                </c:pt>
                <c:pt idx="149">
                  <c:v>213</c:v>
                </c:pt>
                <c:pt idx="150">
                  <c:v>206</c:v>
                </c:pt>
                <c:pt idx="151">
                  <c:v>205</c:v>
                </c:pt>
                <c:pt idx="152">
                  <c:v>209</c:v>
                </c:pt>
                <c:pt idx="153">
                  <c:v>212</c:v>
                </c:pt>
                <c:pt idx="154">
                  <c:v>206</c:v>
                </c:pt>
                <c:pt idx="155">
                  <c:v>207</c:v>
                </c:pt>
                <c:pt idx="156">
                  <c:v>216</c:v>
                </c:pt>
                <c:pt idx="157">
                  <c:v>203</c:v>
                </c:pt>
                <c:pt idx="158">
                  <c:v>212</c:v>
                </c:pt>
                <c:pt idx="159">
                  <c:v>204</c:v>
                </c:pt>
                <c:pt idx="160">
                  <c:v>224</c:v>
                </c:pt>
                <c:pt idx="161">
                  <c:v>295</c:v>
                </c:pt>
                <c:pt idx="162">
                  <c:v>236</c:v>
                </c:pt>
                <c:pt idx="163">
                  <c:v>243</c:v>
                </c:pt>
                <c:pt idx="164">
                  <c:v>248</c:v>
                </c:pt>
                <c:pt idx="165">
                  <c:v>285</c:v>
                </c:pt>
                <c:pt idx="166">
                  <c:v>243</c:v>
                </c:pt>
                <c:pt idx="167">
                  <c:v>284</c:v>
                </c:pt>
                <c:pt idx="168">
                  <c:v>271</c:v>
                </c:pt>
                <c:pt idx="169">
                  <c:v>260</c:v>
                </c:pt>
                <c:pt idx="170">
                  <c:v>267</c:v>
                </c:pt>
                <c:pt idx="171">
                  <c:v>364</c:v>
                </c:pt>
                <c:pt idx="172">
                  <c:v>353</c:v>
                </c:pt>
                <c:pt idx="173">
                  <c:v>341</c:v>
                </c:pt>
                <c:pt idx="174">
                  <c:v>285</c:v>
                </c:pt>
                <c:pt idx="175">
                  <c:v>275</c:v>
                </c:pt>
                <c:pt idx="176">
                  <c:v>358</c:v>
                </c:pt>
                <c:pt idx="177">
                  <c:v>372</c:v>
                </c:pt>
                <c:pt idx="178">
                  <c:v>699</c:v>
                </c:pt>
                <c:pt idx="179">
                  <c:v>314</c:v>
                </c:pt>
                <c:pt idx="180">
                  <c:v>379</c:v>
                </c:pt>
                <c:pt idx="181">
                  <c:v>576</c:v>
                </c:pt>
                <c:pt idx="182">
                  <c:v>276</c:v>
                </c:pt>
                <c:pt idx="183">
                  <c:v>343</c:v>
                </c:pt>
                <c:pt idx="184">
                  <c:v>335</c:v>
                </c:pt>
                <c:pt idx="185">
                  <c:v>241</c:v>
                </c:pt>
                <c:pt idx="186">
                  <c:v>219</c:v>
                </c:pt>
                <c:pt idx="187">
                  <c:v>222</c:v>
                </c:pt>
                <c:pt idx="188">
                  <c:v>205</c:v>
                </c:pt>
                <c:pt idx="189">
                  <c:v>210</c:v>
                </c:pt>
                <c:pt idx="190">
                  <c:v>213</c:v>
                </c:pt>
                <c:pt idx="191">
                  <c:v>343</c:v>
                </c:pt>
                <c:pt idx="192">
                  <c:v>247</c:v>
                </c:pt>
                <c:pt idx="193">
                  <c:v>229</c:v>
                </c:pt>
                <c:pt idx="194">
                  <c:v>208</c:v>
                </c:pt>
                <c:pt idx="195">
                  <c:v>210</c:v>
                </c:pt>
                <c:pt idx="196">
                  <c:v>227</c:v>
                </c:pt>
                <c:pt idx="197">
                  <c:v>210</c:v>
                </c:pt>
                <c:pt idx="198">
                  <c:v>217</c:v>
                </c:pt>
                <c:pt idx="199">
                  <c:v>206</c:v>
                </c:pt>
                <c:pt idx="200">
                  <c:v>217</c:v>
                </c:pt>
                <c:pt idx="201">
                  <c:v>212</c:v>
                </c:pt>
                <c:pt idx="202">
                  <c:v>208</c:v>
                </c:pt>
                <c:pt idx="203">
                  <c:v>207</c:v>
                </c:pt>
                <c:pt idx="204">
                  <c:v>204</c:v>
                </c:pt>
                <c:pt idx="205">
                  <c:v>211</c:v>
                </c:pt>
                <c:pt idx="206">
                  <c:v>211</c:v>
                </c:pt>
                <c:pt idx="207">
                  <c:v>211</c:v>
                </c:pt>
                <c:pt idx="208">
                  <c:v>210</c:v>
                </c:pt>
                <c:pt idx="209">
                  <c:v>208</c:v>
                </c:pt>
                <c:pt idx="210">
                  <c:v>210</c:v>
                </c:pt>
                <c:pt idx="211">
                  <c:v>210</c:v>
                </c:pt>
                <c:pt idx="212">
                  <c:v>207</c:v>
                </c:pt>
                <c:pt idx="213">
                  <c:v>224</c:v>
                </c:pt>
                <c:pt idx="214">
                  <c:v>234</c:v>
                </c:pt>
                <c:pt idx="215">
                  <c:v>206</c:v>
                </c:pt>
                <c:pt idx="216">
                  <c:v>206</c:v>
                </c:pt>
                <c:pt idx="217">
                  <c:v>208</c:v>
                </c:pt>
                <c:pt idx="218">
                  <c:v>218</c:v>
                </c:pt>
                <c:pt idx="219">
                  <c:v>344</c:v>
                </c:pt>
                <c:pt idx="220">
                  <c:v>272</c:v>
                </c:pt>
                <c:pt idx="221">
                  <c:v>281</c:v>
                </c:pt>
                <c:pt idx="222">
                  <c:v>240</c:v>
                </c:pt>
                <c:pt idx="223">
                  <c:v>264</c:v>
                </c:pt>
                <c:pt idx="224">
                  <c:v>323</c:v>
                </c:pt>
                <c:pt idx="225">
                  <c:v>244</c:v>
                </c:pt>
                <c:pt idx="226">
                  <c:v>239</c:v>
                </c:pt>
                <c:pt idx="227">
                  <c:v>248</c:v>
                </c:pt>
                <c:pt idx="228">
                  <c:v>293</c:v>
                </c:pt>
                <c:pt idx="229">
                  <c:v>312</c:v>
                </c:pt>
                <c:pt idx="230">
                  <c:v>221</c:v>
                </c:pt>
                <c:pt idx="231">
                  <c:v>216</c:v>
                </c:pt>
                <c:pt idx="232">
                  <c:v>219</c:v>
                </c:pt>
                <c:pt idx="233">
                  <c:v>265</c:v>
                </c:pt>
                <c:pt idx="234">
                  <c:v>242</c:v>
                </c:pt>
                <c:pt idx="235">
                  <c:v>207</c:v>
                </c:pt>
                <c:pt idx="236">
                  <c:v>541</c:v>
                </c:pt>
                <c:pt idx="237">
                  <c:v>243</c:v>
                </c:pt>
                <c:pt idx="238">
                  <c:v>221</c:v>
                </c:pt>
                <c:pt idx="239">
                  <c:v>216</c:v>
                </c:pt>
                <c:pt idx="240">
                  <c:v>210</c:v>
                </c:pt>
                <c:pt idx="241">
                  <c:v>250</c:v>
                </c:pt>
                <c:pt idx="242">
                  <c:v>284</c:v>
                </c:pt>
                <c:pt idx="243">
                  <c:v>290</c:v>
                </c:pt>
                <c:pt idx="244">
                  <c:v>243</c:v>
                </c:pt>
                <c:pt idx="245">
                  <c:v>209</c:v>
                </c:pt>
                <c:pt idx="246">
                  <c:v>216</c:v>
                </c:pt>
                <c:pt idx="247">
                  <c:v>250</c:v>
                </c:pt>
                <c:pt idx="248">
                  <c:v>211</c:v>
                </c:pt>
                <c:pt idx="249">
                  <c:v>325</c:v>
                </c:pt>
                <c:pt idx="250">
                  <c:v>239</c:v>
                </c:pt>
                <c:pt idx="251">
                  <c:v>211</c:v>
                </c:pt>
                <c:pt idx="252">
                  <c:v>320</c:v>
                </c:pt>
                <c:pt idx="253">
                  <c:v>213</c:v>
                </c:pt>
                <c:pt idx="254">
                  <c:v>209</c:v>
                </c:pt>
                <c:pt idx="255">
                  <c:v>209</c:v>
                </c:pt>
                <c:pt idx="256">
                  <c:v>311</c:v>
                </c:pt>
                <c:pt idx="257">
                  <c:v>218</c:v>
                </c:pt>
                <c:pt idx="258">
                  <c:v>217</c:v>
                </c:pt>
                <c:pt idx="259">
                  <c:v>210</c:v>
                </c:pt>
                <c:pt idx="260">
                  <c:v>208</c:v>
                </c:pt>
                <c:pt idx="261">
                  <c:v>210</c:v>
                </c:pt>
                <c:pt idx="262">
                  <c:v>209</c:v>
                </c:pt>
                <c:pt idx="263">
                  <c:v>457</c:v>
                </c:pt>
                <c:pt idx="264">
                  <c:v>249</c:v>
                </c:pt>
                <c:pt idx="265">
                  <c:v>255</c:v>
                </c:pt>
                <c:pt idx="266">
                  <c:v>218</c:v>
                </c:pt>
                <c:pt idx="267">
                  <c:v>224</c:v>
                </c:pt>
                <c:pt idx="268">
                  <c:v>216</c:v>
                </c:pt>
                <c:pt idx="269">
                  <c:v>220</c:v>
                </c:pt>
                <c:pt idx="270">
                  <c:v>222</c:v>
                </c:pt>
                <c:pt idx="271">
                  <c:v>218</c:v>
                </c:pt>
                <c:pt idx="272">
                  <c:v>217</c:v>
                </c:pt>
                <c:pt idx="273">
                  <c:v>1096</c:v>
                </c:pt>
                <c:pt idx="274">
                  <c:v>234</c:v>
                </c:pt>
                <c:pt idx="275">
                  <c:v>218</c:v>
                </c:pt>
                <c:pt idx="276">
                  <c:v>230</c:v>
                </c:pt>
                <c:pt idx="277">
                  <c:v>217</c:v>
                </c:pt>
                <c:pt idx="278">
                  <c:v>225</c:v>
                </c:pt>
                <c:pt idx="279">
                  <c:v>227</c:v>
                </c:pt>
                <c:pt idx="280">
                  <c:v>464</c:v>
                </c:pt>
                <c:pt idx="281">
                  <c:v>218</c:v>
                </c:pt>
                <c:pt idx="282">
                  <c:v>226</c:v>
                </c:pt>
                <c:pt idx="283">
                  <c:v>215</c:v>
                </c:pt>
                <c:pt idx="284">
                  <c:v>218</c:v>
                </c:pt>
                <c:pt idx="285">
                  <c:v>315</c:v>
                </c:pt>
                <c:pt idx="286">
                  <c:v>221</c:v>
                </c:pt>
                <c:pt idx="287">
                  <c:v>219</c:v>
                </c:pt>
                <c:pt idx="288">
                  <c:v>311</c:v>
                </c:pt>
                <c:pt idx="289">
                  <c:v>298</c:v>
                </c:pt>
                <c:pt idx="290">
                  <c:v>223</c:v>
                </c:pt>
                <c:pt idx="291">
                  <c:v>221</c:v>
                </c:pt>
                <c:pt idx="292">
                  <c:v>218</c:v>
                </c:pt>
                <c:pt idx="293">
                  <c:v>219</c:v>
                </c:pt>
                <c:pt idx="294">
                  <c:v>223</c:v>
                </c:pt>
                <c:pt idx="295">
                  <c:v>222</c:v>
                </c:pt>
                <c:pt idx="296">
                  <c:v>223</c:v>
                </c:pt>
                <c:pt idx="297">
                  <c:v>214</c:v>
                </c:pt>
                <c:pt idx="298">
                  <c:v>221</c:v>
                </c:pt>
                <c:pt idx="299">
                  <c:v>219</c:v>
                </c:pt>
                <c:pt idx="300">
                  <c:v>219</c:v>
                </c:pt>
                <c:pt idx="301">
                  <c:v>219</c:v>
                </c:pt>
                <c:pt idx="302">
                  <c:v>221</c:v>
                </c:pt>
                <c:pt idx="303">
                  <c:v>220</c:v>
                </c:pt>
                <c:pt idx="304">
                  <c:v>316</c:v>
                </c:pt>
                <c:pt idx="305">
                  <c:v>211</c:v>
                </c:pt>
                <c:pt idx="306">
                  <c:v>206</c:v>
                </c:pt>
                <c:pt idx="307">
                  <c:v>212</c:v>
                </c:pt>
                <c:pt idx="308">
                  <c:v>208</c:v>
                </c:pt>
                <c:pt idx="309">
                  <c:v>212</c:v>
                </c:pt>
                <c:pt idx="310">
                  <c:v>204</c:v>
                </c:pt>
                <c:pt idx="311">
                  <c:v>207</c:v>
                </c:pt>
                <c:pt idx="312">
                  <c:v>211</c:v>
                </c:pt>
                <c:pt idx="313">
                  <c:v>214</c:v>
                </c:pt>
                <c:pt idx="314">
                  <c:v>209</c:v>
                </c:pt>
                <c:pt idx="315">
                  <c:v>332</c:v>
                </c:pt>
                <c:pt idx="316">
                  <c:v>220</c:v>
                </c:pt>
                <c:pt idx="317">
                  <c:v>213</c:v>
                </c:pt>
                <c:pt idx="318">
                  <c:v>214</c:v>
                </c:pt>
                <c:pt idx="319">
                  <c:v>224</c:v>
                </c:pt>
                <c:pt idx="320">
                  <c:v>552</c:v>
                </c:pt>
                <c:pt idx="321">
                  <c:v>361</c:v>
                </c:pt>
                <c:pt idx="322">
                  <c:v>293</c:v>
                </c:pt>
                <c:pt idx="323">
                  <c:v>385</c:v>
                </c:pt>
                <c:pt idx="324">
                  <c:v>323</c:v>
                </c:pt>
                <c:pt idx="325">
                  <c:v>286</c:v>
                </c:pt>
                <c:pt idx="326">
                  <c:v>219</c:v>
                </c:pt>
                <c:pt idx="327">
                  <c:v>211</c:v>
                </c:pt>
                <c:pt idx="328">
                  <c:v>203</c:v>
                </c:pt>
                <c:pt idx="329">
                  <c:v>232</c:v>
                </c:pt>
                <c:pt idx="330">
                  <c:v>263</c:v>
                </c:pt>
                <c:pt idx="331">
                  <c:v>300</c:v>
                </c:pt>
                <c:pt idx="332">
                  <c:v>521</c:v>
                </c:pt>
                <c:pt idx="333">
                  <c:v>393</c:v>
                </c:pt>
                <c:pt idx="334">
                  <c:v>297</c:v>
                </c:pt>
                <c:pt idx="335">
                  <c:v>743</c:v>
                </c:pt>
                <c:pt idx="336">
                  <c:v>257</c:v>
                </c:pt>
                <c:pt idx="337">
                  <c:v>263</c:v>
                </c:pt>
                <c:pt idx="338">
                  <c:v>209</c:v>
                </c:pt>
                <c:pt idx="339">
                  <c:v>206</c:v>
                </c:pt>
                <c:pt idx="340">
                  <c:v>204</c:v>
                </c:pt>
                <c:pt idx="341">
                  <c:v>210</c:v>
                </c:pt>
                <c:pt idx="342">
                  <c:v>214</c:v>
                </c:pt>
                <c:pt idx="343">
                  <c:v>207</c:v>
                </c:pt>
                <c:pt idx="344">
                  <c:v>212</c:v>
                </c:pt>
                <c:pt idx="345">
                  <c:v>208</c:v>
                </c:pt>
                <c:pt idx="346">
                  <c:v>206</c:v>
                </c:pt>
                <c:pt idx="347">
                  <c:v>209</c:v>
                </c:pt>
                <c:pt idx="348">
                  <c:v>208</c:v>
                </c:pt>
                <c:pt idx="349">
                  <c:v>209</c:v>
                </c:pt>
                <c:pt idx="350">
                  <c:v>307</c:v>
                </c:pt>
                <c:pt idx="351">
                  <c:v>242</c:v>
                </c:pt>
                <c:pt idx="352">
                  <c:v>243</c:v>
                </c:pt>
                <c:pt idx="353">
                  <c:v>330</c:v>
                </c:pt>
                <c:pt idx="354">
                  <c:v>333</c:v>
                </c:pt>
                <c:pt idx="355">
                  <c:v>249</c:v>
                </c:pt>
                <c:pt idx="356">
                  <c:v>356</c:v>
                </c:pt>
                <c:pt idx="357">
                  <c:v>226</c:v>
                </c:pt>
                <c:pt idx="358">
                  <c:v>206</c:v>
                </c:pt>
                <c:pt idx="359">
                  <c:v>212</c:v>
                </c:pt>
                <c:pt idx="360">
                  <c:v>207</c:v>
                </c:pt>
                <c:pt idx="361">
                  <c:v>206</c:v>
                </c:pt>
                <c:pt idx="362">
                  <c:v>217</c:v>
                </c:pt>
                <c:pt idx="363">
                  <c:v>208</c:v>
                </c:pt>
                <c:pt idx="364">
                  <c:v>219</c:v>
                </c:pt>
                <c:pt idx="365">
                  <c:v>208</c:v>
                </c:pt>
                <c:pt idx="366">
                  <c:v>213</c:v>
                </c:pt>
                <c:pt idx="367">
                  <c:v>212</c:v>
                </c:pt>
                <c:pt idx="368">
                  <c:v>206</c:v>
                </c:pt>
                <c:pt idx="369">
                  <c:v>205</c:v>
                </c:pt>
                <c:pt idx="370">
                  <c:v>209</c:v>
                </c:pt>
                <c:pt idx="371">
                  <c:v>208</c:v>
                </c:pt>
                <c:pt idx="372">
                  <c:v>207</c:v>
                </c:pt>
                <c:pt idx="373">
                  <c:v>212</c:v>
                </c:pt>
                <c:pt idx="374">
                  <c:v>207</c:v>
                </c:pt>
                <c:pt idx="375">
                  <c:v>209</c:v>
                </c:pt>
                <c:pt idx="376">
                  <c:v>214</c:v>
                </c:pt>
                <c:pt idx="377">
                  <c:v>214</c:v>
                </c:pt>
                <c:pt idx="378">
                  <c:v>207</c:v>
                </c:pt>
                <c:pt idx="379">
                  <c:v>212</c:v>
                </c:pt>
                <c:pt idx="380">
                  <c:v>219</c:v>
                </c:pt>
                <c:pt idx="381">
                  <c:v>270</c:v>
                </c:pt>
                <c:pt idx="382">
                  <c:v>225</c:v>
                </c:pt>
                <c:pt idx="383">
                  <c:v>214</c:v>
                </c:pt>
                <c:pt idx="384">
                  <c:v>206</c:v>
                </c:pt>
                <c:pt idx="385">
                  <c:v>208</c:v>
                </c:pt>
                <c:pt idx="386">
                  <c:v>205</c:v>
                </c:pt>
                <c:pt idx="387">
                  <c:v>212</c:v>
                </c:pt>
                <c:pt idx="388">
                  <c:v>208</c:v>
                </c:pt>
                <c:pt idx="389">
                  <c:v>206</c:v>
                </c:pt>
                <c:pt idx="390">
                  <c:v>213</c:v>
                </c:pt>
                <c:pt idx="391">
                  <c:v>205</c:v>
                </c:pt>
                <c:pt idx="392">
                  <c:v>208</c:v>
                </c:pt>
                <c:pt idx="393">
                  <c:v>209</c:v>
                </c:pt>
                <c:pt idx="394">
                  <c:v>210</c:v>
                </c:pt>
                <c:pt idx="395">
                  <c:v>205</c:v>
                </c:pt>
                <c:pt idx="396">
                  <c:v>204</c:v>
                </c:pt>
                <c:pt idx="397">
                  <c:v>206</c:v>
                </c:pt>
                <c:pt idx="398">
                  <c:v>209</c:v>
                </c:pt>
                <c:pt idx="399">
                  <c:v>209</c:v>
                </c:pt>
                <c:pt idx="400">
                  <c:v>212</c:v>
                </c:pt>
                <c:pt idx="401">
                  <c:v>206</c:v>
                </c:pt>
                <c:pt idx="402">
                  <c:v>274</c:v>
                </c:pt>
                <c:pt idx="403">
                  <c:v>220</c:v>
                </c:pt>
                <c:pt idx="404">
                  <c:v>209</c:v>
                </c:pt>
                <c:pt idx="405">
                  <c:v>210</c:v>
                </c:pt>
                <c:pt idx="406">
                  <c:v>210</c:v>
                </c:pt>
                <c:pt idx="407">
                  <c:v>212</c:v>
                </c:pt>
                <c:pt idx="408">
                  <c:v>222</c:v>
                </c:pt>
                <c:pt idx="409">
                  <c:v>211</c:v>
                </c:pt>
                <c:pt idx="410">
                  <c:v>204</c:v>
                </c:pt>
                <c:pt idx="411">
                  <c:v>204</c:v>
                </c:pt>
                <c:pt idx="412">
                  <c:v>210</c:v>
                </c:pt>
                <c:pt idx="413">
                  <c:v>208</c:v>
                </c:pt>
                <c:pt idx="414">
                  <c:v>204</c:v>
                </c:pt>
                <c:pt idx="415">
                  <c:v>214</c:v>
                </c:pt>
                <c:pt idx="416">
                  <c:v>323</c:v>
                </c:pt>
                <c:pt idx="417">
                  <c:v>344</c:v>
                </c:pt>
                <c:pt idx="418">
                  <c:v>270</c:v>
                </c:pt>
                <c:pt idx="419">
                  <c:v>214</c:v>
                </c:pt>
                <c:pt idx="420">
                  <c:v>205</c:v>
                </c:pt>
                <c:pt idx="421">
                  <c:v>211</c:v>
                </c:pt>
                <c:pt idx="422">
                  <c:v>210</c:v>
                </c:pt>
                <c:pt idx="423">
                  <c:v>206</c:v>
                </c:pt>
                <c:pt idx="424">
                  <c:v>209</c:v>
                </c:pt>
                <c:pt idx="425">
                  <c:v>216</c:v>
                </c:pt>
                <c:pt idx="426">
                  <c:v>209</c:v>
                </c:pt>
                <c:pt idx="427">
                  <c:v>205</c:v>
                </c:pt>
                <c:pt idx="428">
                  <c:v>301</c:v>
                </c:pt>
                <c:pt idx="429">
                  <c:v>222</c:v>
                </c:pt>
                <c:pt idx="430">
                  <c:v>203</c:v>
                </c:pt>
                <c:pt idx="431">
                  <c:v>204</c:v>
                </c:pt>
                <c:pt idx="432">
                  <c:v>206</c:v>
                </c:pt>
                <c:pt idx="433">
                  <c:v>206</c:v>
                </c:pt>
                <c:pt idx="434">
                  <c:v>209</c:v>
                </c:pt>
                <c:pt idx="435">
                  <c:v>206</c:v>
                </c:pt>
                <c:pt idx="436">
                  <c:v>205</c:v>
                </c:pt>
                <c:pt idx="437">
                  <c:v>213</c:v>
                </c:pt>
                <c:pt idx="438">
                  <c:v>231</c:v>
                </c:pt>
                <c:pt idx="439">
                  <c:v>246</c:v>
                </c:pt>
                <c:pt idx="440">
                  <c:v>221</c:v>
                </c:pt>
                <c:pt idx="441">
                  <c:v>224</c:v>
                </c:pt>
                <c:pt idx="442">
                  <c:v>226</c:v>
                </c:pt>
                <c:pt idx="443">
                  <c:v>218</c:v>
                </c:pt>
                <c:pt idx="444">
                  <c:v>221</c:v>
                </c:pt>
                <c:pt idx="445">
                  <c:v>213</c:v>
                </c:pt>
                <c:pt idx="446">
                  <c:v>237</c:v>
                </c:pt>
                <c:pt idx="447">
                  <c:v>219</c:v>
                </c:pt>
                <c:pt idx="448">
                  <c:v>223</c:v>
                </c:pt>
                <c:pt idx="449">
                  <c:v>215</c:v>
                </c:pt>
                <c:pt idx="450">
                  <c:v>223</c:v>
                </c:pt>
                <c:pt idx="451">
                  <c:v>219</c:v>
                </c:pt>
                <c:pt idx="452">
                  <c:v>222</c:v>
                </c:pt>
                <c:pt idx="453">
                  <c:v>223</c:v>
                </c:pt>
                <c:pt idx="454">
                  <c:v>226</c:v>
                </c:pt>
                <c:pt idx="455">
                  <c:v>222</c:v>
                </c:pt>
                <c:pt idx="456">
                  <c:v>233</c:v>
                </c:pt>
                <c:pt idx="457">
                  <c:v>317</c:v>
                </c:pt>
                <c:pt idx="458">
                  <c:v>290</c:v>
                </c:pt>
                <c:pt idx="459">
                  <c:v>254</c:v>
                </c:pt>
                <c:pt idx="460">
                  <c:v>233</c:v>
                </c:pt>
                <c:pt idx="461">
                  <c:v>220</c:v>
                </c:pt>
                <c:pt idx="462">
                  <c:v>221</c:v>
                </c:pt>
                <c:pt idx="463">
                  <c:v>225</c:v>
                </c:pt>
                <c:pt idx="464">
                  <c:v>226</c:v>
                </c:pt>
                <c:pt idx="465">
                  <c:v>288</c:v>
                </c:pt>
                <c:pt idx="466">
                  <c:v>335</c:v>
                </c:pt>
                <c:pt idx="467">
                  <c:v>246</c:v>
                </c:pt>
                <c:pt idx="468">
                  <c:v>261</c:v>
                </c:pt>
                <c:pt idx="469">
                  <c:v>290</c:v>
                </c:pt>
                <c:pt idx="470">
                  <c:v>363</c:v>
                </c:pt>
                <c:pt idx="471">
                  <c:v>218</c:v>
                </c:pt>
                <c:pt idx="472">
                  <c:v>503</c:v>
                </c:pt>
                <c:pt idx="473">
                  <c:v>237</c:v>
                </c:pt>
                <c:pt idx="474">
                  <c:v>208</c:v>
                </c:pt>
                <c:pt idx="475">
                  <c:v>207</c:v>
                </c:pt>
                <c:pt idx="476">
                  <c:v>277</c:v>
                </c:pt>
                <c:pt idx="477">
                  <c:v>229</c:v>
                </c:pt>
                <c:pt idx="478">
                  <c:v>229</c:v>
                </c:pt>
                <c:pt idx="479">
                  <c:v>211</c:v>
                </c:pt>
                <c:pt idx="480">
                  <c:v>209</c:v>
                </c:pt>
                <c:pt idx="481">
                  <c:v>206</c:v>
                </c:pt>
                <c:pt idx="482">
                  <c:v>211</c:v>
                </c:pt>
                <c:pt idx="483">
                  <c:v>210</c:v>
                </c:pt>
                <c:pt idx="484">
                  <c:v>207</c:v>
                </c:pt>
                <c:pt idx="485">
                  <c:v>209</c:v>
                </c:pt>
                <c:pt idx="486">
                  <c:v>207</c:v>
                </c:pt>
                <c:pt idx="487">
                  <c:v>214</c:v>
                </c:pt>
                <c:pt idx="488">
                  <c:v>209</c:v>
                </c:pt>
                <c:pt idx="489">
                  <c:v>206</c:v>
                </c:pt>
                <c:pt idx="490">
                  <c:v>323</c:v>
                </c:pt>
                <c:pt idx="491">
                  <c:v>313</c:v>
                </c:pt>
                <c:pt idx="492">
                  <c:v>312</c:v>
                </c:pt>
                <c:pt idx="493">
                  <c:v>329</c:v>
                </c:pt>
                <c:pt idx="494">
                  <c:v>314</c:v>
                </c:pt>
                <c:pt idx="495">
                  <c:v>309</c:v>
                </c:pt>
                <c:pt idx="496">
                  <c:v>305</c:v>
                </c:pt>
                <c:pt idx="497">
                  <c:v>324</c:v>
                </c:pt>
                <c:pt idx="498">
                  <c:v>735</c:v>
                </c:pt>
                <c:pt idx="499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9-495B-845B-A4524754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Suma Secuencial Gap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Tiempo_Busqueda_Suma!$I$3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Tiempo_Busqueda_Suma!$H$4:$H$503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Tiempo_Busqueda_Suma!$I$4:$I$503</c:f>
              <c:numCache>
                <c:formatCode>General</c:formatCode>
                <c:ptCount val="500"/>
                <c:pt idx="0">
                  <c:v>388</c:v>
                </c:pt>
                <c:pt idx="1">
                  <c:v>192</c:v>
                </c:pt>
                <c:pt idx="2">
                  <c:v>285</c:v>
                </c:pt>
                <c:pt idx="3">
                  <c:v>179</c:v>
                </c:pt>
                <c:pt idx="4">
                  <c:v>306</c:v>
                </c:pt>
                <c:pt idx="5">
                  <c:v>236</c:v>
                </c:pt>
                <c:pt idx="6">
                  <c:v>130</c:v>
                </c:pt>
                <c:pt idx="7">
                  <c:v>257</c:v>
                </c:pt>
                <c:pt idx="8">
                  <c:v>93</c:v>
                </c:pt>
                <c:pt idx="9">
                  <c:v>191</c:v>
                </c:pt>
                <c:pt idx="10">
                  <c:v>301</c:v>
                </c:pt>
                <c:pt idx="11">
                  <c:v>172</c:v>
                </c:pt>
                <c:pt idx="12">
                  <c:v>86</c:v>
                </c:pt>
                <c:pt idx="13">
                  <c:v>249</c:v>
                </c:pt>
                <c:pt idx="14">
                  <c:v>298</c:v>
                </c:pt>
                <c:pt idx="15">
                  <c:v>301</c:v>
                </c:pt>
                <c:pt idx="16">
                  <c:v>175</c:v>
                </c:pt>
                <c:pt idx="17">
                  <c:v>538</c:v>
                </c:pt>
                <c:pt idx="18">
                  <c:v>306</c:v>
                </c:pt>
                <c:pt idx="19">
                  <c:v>208</c:v>
                </c:pt>
                <c:pt idx="20">
                  <c:v>181</c:v>
                </c:pt>
                <c:pt idx="21">
                  <c:v>123</c:v>
                </c:pt>
                <c:pt idx="22">
                  <c:v>219</c:v>
                </c:pt>
                <c:pt idx="23">
                  <c:v>229</c:v>
                </c:pt>
                <c:pt idx="24">
                  <c:v>227</c:v>
                </c:pt>
                <c:pt idx="25">
                  <c:v>199</c:v>
                </c:pt>
                <c:pt idx="26">
                  <c:v>62</c:v>
                </c:pt>
                <c:pt idx="27">
                  <c:v>137</c:v>
                </c:pt>
                <c:pt idx="28">
                  <c:v>203</c:v>
                </c:pt>
                <c:pt idx="29">
                  <c:v>290</c:v>
                </c:pt>
                <c:pt idx="30">
                  <c:v>272</c:v>
                </c:pt>
                <c:pt idx="31">
                  <c:v>186</c:v>
                </c:pt>
                <c:pt idx="32">
                  <c:v>88</c:v>
                </c:pt>
                <c:pt idx="33">
                  <c:v>194</c:v>
                </c:pt>
                <c:pt idx="34">
                  <c:v>323</c:v>
                </c:pt>
                <c:pt idx="35">
                  <c:v>260</c:v>
                </c:pt>
                <c:pt idx="36">
                  <c:v>268</c:v>
                </c:pt>
                <c:pt idx="37">
                  <c:v>216</c:v>
                </c:pt>
                <c:pt idx="38">
                  <c:v>351</c:v>
                </c:pt>
                <c:pt idx="39">
                  <c:v>274</c:v>
                </c:pt>
                <c:pt idx="40">
                  <c:v>121</c:v>
                </c:pt>
                <c:pt idx="41">
                  <c:v>198</c:v>
                </c:pt>
                <c:pt idx="42">
                  <c:v>75</c:v>
                </c:pt>
                <c:pt idx="43">
                  <c:v>187</c:v>
                </c:pt>
                <c:pt idx="44">
                  <c:v>203</c:v>
                </c:pt>
                <c:pt idx="45">
                  <c:v>205</c:v>
                </c:pt>
                <c:pt idx="46">
                  <c:v>381</c:v>
                </c:pt>
                <c:pt idx="47">
                  <c:v>194</c:v>
                </c:pt>
                <c:pt idx="48">
                  <c:v>257</c:v>
                </c:pt>
                <c:pt idx="49">
                  <c:v>99</c:v>
                </c:pt>
                <c:pt idx="50">
                  <c:v>98</c:v>
                </c:pt>
                <c:pt idx="51">
                  <c:v>221</c:v>
                </c:pt>
                <c:pt idx="52">
                  <c:v>335</c:v>
                </c:pt>
                <c:pt idx="53">
                  <c:v>365</c:v>
                </c:pt>
                <c:pt idx="54">
                  <c:v>256</c:v>
                </c:pt>
                <c:pt idx="55">
                  <c:v>374</c:v>
                </c:pt>
                <c:pt idx="56">
                  <c:v>236</c:v>
                </c:pt>
                <c:pt idx="57">
                  <c:v>112</c:v>
                </c:pt>
                <c:pt idx="58">
                  <c:v>233</c:v>
                </c:pt>
                <c:pt idx="59">
                  <c:v>243</c:v>
                </c:pt>
                <c:pt idx="60">
                  <c:v>192</c:v>
                </c:pt>
                <c:pt idx="61">
                  <c:v>348</c:v>
                </c:pt>
                <c:pt idx="62">
                  <c:v>201</c:v>
                </c:pt>
                <c:pt idx="63">
                  <c:v>201</c:v>
                </c:pt>
                <c:pt idx="64">
                  <c:v>263</c:v>
                </c:pt>
                <c:pt idx="65">
                  <c:v>188</c:v>
                </c:pt>
                <c:pt idx="66">
                  <c:v>198</c:v>
                </c:pt>
                <c:pt idx="67">
                  <c:v>175</c:v>
                </c:pt>
                <c:pt idx="68">
                  <c:v>399</c:v>
                </c:pt>
                <c:pt idx="69">
                  <c:v>278</c:v>
                </c:pt>
                <c:pt idx="70">
                  <c:v>265</c:v>
                </c:pt>
                <c:pt idx="71">
                  <c:v>243</c:v>
                </c:pt>
                <c:pt idx="72">
                  <c:v>99</c:v>
                </c:pt>
                <c:pt idx="73">
                  <c:v>239</c:v>
                </c:pt>
                <c:pt idx="74">
                  <c:v>224</c:v>
                </c:pt>
                <c:pt idx="75">
                  <c:v>344</c:v>
                </c:pt>
                <c:pt idx="76">
                  <c:v>162</c:v>
                </c:pt>
                <c:pt idx="77">
                  <c:v>137</c:v>
                </c:pt>
                <c:pt idx="78">
                  <c:v>205</c:v>
                </c:pt>
                <c:pt idx="79">
                  <c:v>89</c:v>
                </c:pt>
                <c:pt idx="80">
                  <c:v>279</c:v>
                </c:pt>
                <c:pt idx="81">
                  <c:v>343</c:v>
                </c:pt>
                <c:pt idx="82">
                  <c:v>177</c:v>
                </c:pt>
                <c:pt idx="83">
                  <c:v>208</c:v>
                </c:pt>
                <c:pt idx="84">
                  <c:v>217</c:v>
                </c:pt>
                <c:pt idx="85">
                  <c:v>128</c:v>
                </c:pt>
                <c:pt idx="86">
                  <c:v>195</c:v>
                </c:pt>
                <c:pt idx="87">
                  <c:v>388</c:v>
                </c:pt>
                <c:pt idx="88">
                  <c:v>268</c:v>
                </c:pt>
                <c:pt idx="89">
                  <c:v>120</c:v>
                </c:pt>
                <c:pt idx="90">
                  <c:v>5342</c:v>
                </c:pt>
                <c:pt idx="91">
                  <c:v>243</c:v>
                </c:pt>
                <c:pt idx="92">
                  <c:v>198</c:v>
                </c:pt>
                <c:pt idx="93">
                  <c:v>232</c:v>
                </c:pt>
                <c:pt idx="94">
                  <c:v>174</c:v>
                </c:pt>
                <c:pt idx="95">
                  <c:v>268</c:v>
                </c:pt>
                <c:pt idx="96">
                  <c:v>218</c:v>
                </c:pt>
                <c:pt idx="97">
                  <c:v>166</c:v>
                </c:pt>
                <c:pt idx="98">
                  <c:v>68</c:v>
                </c:pt>
                <c:pt idx="99">
                  <c:v>140</c:v>
                </c:pt>
                <c:pt idx="100">
                  <c:v>243</c:v>
                </c:pt>
                <c:pt idx="101">
                  <c:v>155</c:v>
                </c:pt>
                <c:pt idx="102">
                  <c:v>209</c:v>
                </c:pt>
                <c:pt idx="103">
                  <c:v>208</c:v>
                </c:pt>
                <c:pt idx="104">
                  <c:v>224</c:v>
                </c:pt>
                <c:pt idx="105">
                  <c:v>324</c:v>
                </c:pt>
                <c:pt idx="106">
                  <c:v>229</c:v>
                </c:pt>
                <c:pt idx="107">
                  <c:v>195</c:v>
                </c:pt>
                <c:pt idx="108">
                  <c:v>239</c:v>
                </c:pt>
                <c:pt idx="109">
                  <c:v>170</c:v>
                </c:pt>
                <c:pt idx="110">
                  <c:v>181</c:v>
                </c:pt>
                <c:pt idx="111">
                  <c:v>279</c:v>
                </c:pt>
                <c:pt idx="112">
                  <c:v>188</c:v>
                </c:pt>
                <c:pt idx="113">
                  <c:v>165</c:v>
                </c:pt>
                <c:pt idx="114">
                  <c:v>207</c:v>
                </c:pt>
                <c:pt idx="115">
                  <c:v>363</c:v>
                </c:pt>
                <c:pt idx="116">
                  <c:v>132</c:v>
                </c:pt>
                <c:pt idx="117">
                  <c:v>218</c:v>
                </c:pt>
                <c:pt idx="118">
                  <c:v>235</c:v>
                </c:pt>
                <c:pt idx="119">
                  <c:v>224</c:v>
                </c:pt>
                <c:pt idx="120">
                  <c:v>131</c:v>
                </c:pt>
                <c:pt idx="121">
                  <c:v>226</c:v>
                </c:pt>
                <c:pt idx="122">
                  <c:v>247</c:v>
                </c:pt>
                <c:pt idx="123">
                  <c:v>96</c:v>
                </c:pt>
                <c:pt idx="124">
                  <c:v>169</c:v>
                </c:pt>
                <c:pt idx="125">
                  <c:v>303</c:v>
                </c:pt>
                <c:pt idx="126">
                  <c:v>232</c:v>
                </c:pt>
                <c:pt idx="127">
                  <c:v>130</c:v>
                </c:pt>
                <c:pt idx="128">
                  <c:v>133</c:v>
                </c:pt>
                <c:pt idx="129">
                  <c:v>257</c:v>
                </c:pt>
                <c:pt idx="130">
                  <c:v>47</c:v>
                </c:pt>
                <c:pt idx="131">
                  <c:v>141</c:v>
                </c:pt>
                <c:pt idx="132">
                  <c:v>146</c:v>
                </c:pt>
                <c:pt idx="133">
                  <c:v>251</c:v>
                </c:pt>
                <c:pt idx="134">
                  <c:v>209</c:v>
                </c:pt>
                <c:pt idx="135">
                  <c:v>196</c:v>
                </c:pt>
                <c:pt idx="136">
                  <c:v>314</c:v>
                </c:pt>
                <c:pt idx="137">
                  <c:v>215</c:v>
                </c:pt>
                <c:pt idx="138">
                  <c:v>155</c:v>
                </c:pt>
                <c:pt idx="139">
                  <c:v>145</c:v>
                </c:pt>
                <c:pt idx="140">
                  <c:v>178</c:v>
                </c:pt>
                <c:pt idx="141">
                  <c:v>198</c:v>
                </c:pt>
                <c:pt idx="142">
                  <c:v>152</c:v>
                </c:pt>
                <c:pt idx="143">
                  <c:v>164</c:v>
                </c:pt>
                <c:pt idx="144">
                  <c:v>157</c:v>
                </c:pt>
                <c:pt idx="145">
                  <c:v>310</c:v>
                </c:pt>
                <c:pt idx="146">
                  <c:v>241</c:v>
                </c:pt>
                <c:pt idx="147">
                  <c:v>235</c:v>
                </c:pt>
                <c:pt idx="148">
                  <c:v>183</c:v>
                </c:pt>
                <c:pt idx="149">
                  <c:v>115</c:v>
                </c:pt>
                <c:pt idx="150">
                  <c:v>248</c:v>
                </c:pt>
                <c:pt idx="151">
                  <c:v>123</c:v>
                </c:pt>
                <c:pt idx="152">
                  <c:v>160</c:v>
                </c:pt>
                <c:pt idx="153">
                  <c:v>286</c:v>
                </c:pt>
                <c:pt idx="154">
                  <c:v>206</c:v>
                </c:pt>
                <c:pt idx="155">
                  <c:v>267</c:v>
                </c:pt>
                <c:pt idx="156">
                  <c:v>125</c:v>
                </c:pt>
                <c:pt idx="157">
                  <c:v>163</c:v>
                </c:pt>
                <c:pt idx="158">
                  <c:v>475</c:v>
                </c:pt>
                <c:pt idx="159">
                  <c:v>315</c:v>
                </c:pt>
                <c:pt idx="160">
                  <c:v>218</c:v>
                </c:pt>
                <c:pt idx="161">
                  <c:v>518</c:v>
                </c:pt>
                <c:pt idx="162">
                  <c:v>255</c:v>
                </c:pt>
                <c:pt idx="163">
                  <c:v>124</c:v>
                </c:pt>
                <c:pt idx="164">
                  <c:v>175</c:v>
                </c:pt>
                <c:pt idx="165">
                  <c:v>516</c:v>
                </c:pt>
                <c:pt idx="166">
                  <c:v>274</c:v>
                </c:pt>
                <c:pt idx="167">
                  <c:v>244</c:v>
                </c:pt>
                <c:pt idx="168">
                  <c:v>76</c:v>
                </c:pt>
                <c:pt idx="169">
                  <c:v>229</c:v>
                </c:pt>
                <c:pt idx="170">
                  <c:v>107</c:v>
                </c:pt>
                <c:pt idx="171">
                  <c:v>236</c:v>
                </c:pt>
                <c:pt idx="172">
                  <c:v>214</c:v>
                </c:pt>
                <c:pt idx="173">
                  <c:v>241</c:v>
                </c:pt>
                <c:pt idx="174">
                  <c:v>296</c:v>
                </c:pt>
                <c:pt idx="175">
                  <c:v>188</c:v>
                </c:pt>
                <c:pt idx="176">
                  <c:v>231</c:v>
                </c:pt>
                <c:pt idx="177">
                  <c:v>224</c:v>
                </c:pt>
                <c:pt idx="178">
                  <c:v>104</c:v>
                </c:pt>
                <c:pt idx="179">
                  <c:v>303</c:v>
                </c:pt>
                <c:pt idx="180">
                  <c:v>282</c:v>
                </c:pt>
                <c:pt idx="181">
                  <c:v>111</c:v>
                </c:pt>
                <c:pt idx="182">
                  <c:v>189</c:v>
                </c:pt>
                <c:pt idx="183">
                  <c:v>231</c:v>
                </c:pt>
                <c:pt idx="184">
                  <c:v>183</c:v>
                </c:pt>
                <c:pt idx="185">
                  <c:v>226</c:v>
                </c:pt>
                <c:pt idx="186">
                  <c:v>252</c:v>
                </c:pt>
                <c:pt idx="187">
                  <c:v>270</c:v>
                </c:pt>
                <c:pt idx="188">
                  <c:v>258</c:v>
                </c:pt>
                <c:pt idx="189">
                  <c:v>153</c:v>
                </c:pt>
                <c:pt idx="190">
                  <c:v>53</c:v>
                </c:pt>
                <c:pt idx="191">
                  <c:v>231</c:v>
                </c:pt>
                <c:pt idx="192">
                  <c:v>159</c:v>
                </c:pt>
                <c:pt idx="193">
                  <c:v>225</c:v>
                </c:pt>
                <c:pt idx="194">
                  <c:v>106</c:v>
                </c:pt>
                <c:pt idx="195">
                  <c:v>102</c:v>
                </c:pt>
                <c:pt idx="196">
                  <c:v>209</c:v>
                </c:pt>
                <c:pt idx="197">
                  <c:v>192</c:v>
                </c:pt>
                <c:pt idx="198">
                  <c:v>66</c:v>
                </c:pt>
                <c:pt idx="199">
                  <c:v>145</c:v>
                </c:pt>
                <c:pt idx="200">
                  <c:v>161</c:v>
                </c:pt>
                <c:pt idx="201">
                  <c:v>135</c:v>
                </c:pt>
                <c:pt idx="202">
                  <c:v>152</c:v>
                </c:pt>
                <c:pt idx="203">
                  <c:v>151</c:v>
                </c:pt>
                <c:pt idx="204">
                  <c:v>325</c:v>
                </c:pt>
                <c:pt idx="205">
                  <c:v>194</c:v>
                </c:pt>
                <c:pt idx="206">
                  <c:v>241</c:v>
                </c:pt>
                <c:pt idx="207">
                  <c:v>299</c:v>
                </c:pt>
                <c:pt idx="208">
                  <c:v>105</c:v>
                </c:pt>
                <c:pt idx="209">
                  <c:v>262</c:v>
                </c:pt>
                <c:pt idx="210">
                  <c:v>201</c:v>
                </c:pt>
                <c:pt idx="211">
                  <c:v>197</c:v>
                </c:pt>
                <c:pt idx="212">
                  <c:v>155</c:v>
                </c:pt>
                <c:pt idx="213">
                  <c:v>290</c:v>
                </c:pt>
                <c:pt idx="214">
                  <c:v>216</c:v>
                </c:pt>
                <c:pt idx="215">
                  <c:v>146</c:v>
                </c:pt>
                <c:pt idx="216">
                  <c:v>185</c:v>
                </c:pt>
                <c:pt idx="217">
                  <c:v>113</c:v>
                </c:pt>
                <c:pt idx="218">
                  <c:v>97</c:v>
                </c:pt>
                <c:pt idx="219">
                  <c:v>93</c:v>
                </c:pt>
                <c:pt idx="220">
                  <c:v>445</c:v>
                </c:pt>
                <c:pt idx="221">
                  <c:v>271</c:v>
                </c:pt>
                <c:pt idx="222">
                  <c:v>139</c:v>
                </c:pt>
                <c:pt idx="223">
                  <c:v>195</c:v>
                </c:pt>
                <c:pt idx="224">
                  <c:v>179</c:v>
                </c:pt>
                <c:pt idx="225">
                  <c:v>292</c:v>
                </c:pt>
                <c:pt idx="226">
                  <c:v>135</c:v>
                </c:pt>
                <c:pt idx="227">
                  <c:v>100</c:v>
                </c:pt>
                <c:pt idx="228">
                  <c:v>266</c:v>
                </c:pt>
                <c:pt idx="229">
                  <c:v>210</c:v>
                </c:pt>
                <c:pt idx="230">
                  <c:v>94</c:v>
                </c:pt>
                <c:pt idx="231">
                  <c:v>250</c:v>
                </c:pt>
                <c:pt idx="232">
                  <c:v>160</c:v>
                </c:pt>
                <c:pt idx="233">
                  <c:v>219</c:v>
                </c:pt>
                <c:pt idx="234">
                  <c:v>176</c:v>
                </c:pt>
                <c:pt idx="235">
                  <c:v>173</c:v>
                </c:pt>
                <c:pt idx="236">
                  <c:v>106</c:v>
                </c:pt>
                <c:pt idx="237">
                  <c:v>205</c:v>
                </c:pt>
                <c:pt idx="238">
                  <c:v>170</c:v>
                </c:pt>
                <c:pt idx="239">
                  <c:v>241</c:v>
                </c:pt>
                <c:pt idx="240">
                  <c:v>56</c:v>
                </c:pt>
                <c:pt idx="241">
                  <c:v>230</c:v>
                </c:pt>
                <c:pt idx="242">
                  <c:v>245</c:v>
                </c:pt>
                <c:pt idx="243">
                  <c:v>189</c:v>
                </c:pt>
                <c:pt idx="244">
                  <c:v>314</c:v>
                </c:pt>
                <c:pt idx="245">
                  <c:v>365</c:v>
                </c:pt>
                <c:pt idx="246">
                  <c:v>236</c:v>
                </c:pt>
                <c:pt idx="247">
                  <c:v>232</c:v>
                </c:pt>
                <c:pt idx="248">
                  <c:v>174</c:v>
                </c:pt>
                <c:pt idx="249">
                  <c:v>212</c:v>
                </c:pt>
                <c:pt idx="250">
                  <c:v>123</c:v>
                </c:pt>
                <c:pt idx="251">
                  <c:v>199</c:v>
                </c:pt>
                <c:pt idx="252">
                  <c:v>92</c:v>
                </c:pt>
                <c:pt idx="253">
                  <c:v>170</c:v>
                </c:pt>
                <c:pt idx="254">
                  <c:v>246</c:v>
                </c:pt>
                <c:pt idx="255">
                  <c:v>315</c:v>
                </c:pt>
                <c:pt idx="256">
                  <c:v>289</c:v>
                </c:pt>
                <c:pt idx="257">
                  <c:v>181</c:v>
                </c:pt>
                <c:pt idx="258">
                  <c:v>246</c:v>
                </c:pt>
                <c:pt idx="259">
                  <c:v>236</c:v>
                </c:pt>
                <c:pt idx="260">
                  <c:v>84</c:v>
                </c:pt>
                <c:pt idx="261">
                  <c:v>274</c:v>
                </c:pt>
                <c:pt idx="262">
                  <c:v>260</c:v>
                </c:pt>
                <c:pt idx="263">
                  <c:v>128</c:v>
                </c:pt>
                <c:pt idx="264">
                  <c:v>200</c:v>
                </c:pt>
                <c:pt idx="265">
                  <c:v>103</c:v>
                </c:pt>
                <c:pt idx="266">
                  <c:v>85</c:v>
                </c:pt>
                <c:pt idx="267">
                  <c:v>142</c:v>
                </c:pt>
                <c:pt idx="268">
                  <c:v>203</c:v>
                </c:pt>
                <c:pt idx="269">
                  <c:v>178</c:v>
                </c:pt>
                <c:pt idx="270">
                  <c:v>107</c:v>
                </c:pt>
                <c:pt idx="271">
                  <c:v>196</c:v>
                </c:pt>
                <c:pt idx="272">
                  <c:v>116</c:v>
                </c:pt>
                <c:pt idx="273">
                  <c:v>211</c:v>
                </c:pt>
                <c:pt idx="274">
                  <c:v>220</c:v>
                </c:pt>
                <c:pt idx="275">
                  <c:v>162</c:v>
                </c:pt>
                <c:pt idx="276">
                  <c:v>201</c:v>
                </c:pt>
                <c:pt idx="277">
                  <c:v>358</c:v>
                </c:pt>
                <c:pt idx="278">
                  <c:v>87</c:v>
                </c:pt>
                <c:pt idx="279">
                  <c:v>231</c:v>
                </c:pt>
                <c:pt idx="280">
                  <c:v>212</c:v>
                </c:pt>
                <c:pt idx="281">
                  <c:v>267</c:v>
                </c:pt>
                <c:pt idx="282">
                  <c:v>233</c:v>
                </c:pt>
                <c:pt idx="283">
                  <c:v>165</c:v>
                </c:pt>
                <c:pt idx="284">
                  <c:v>195</c:v>
                </c:pt>
                <c:pt idx="285">
                  <c:v>174</c:v>
                </c:pt>
                <c:pt idx="286">
                  <c:v>176</c:v>
                </c:pt>
                <c:pt idx="287">
                  <c:v>119</c:v>
                </c:pt>
                <c:pt idx="288">
                  <c:v>293</c:v>
                </c:pt>
                <c:pt idx="289">
                  <c:v>732</c:v>
                </c:pt>
                <c:pt idx="290">
                  <c:v>157</c:v>
                </c:pt>
                <c:pt idx="291">
                  <c:v>122</c:v>
                </c:pt>
                <c:pt idx="292">
                  <c:v>353</c:v>
                </c:pt>
                <c:pt idx="293">
                  <c:v>188</c:v>
                </c:pt>
                <c:pt idx="294">
                  <c:v>327</c:v>
                </c:pt>
                <c:pt idx="295">
                  <c:v>293</c:v>
                </c:pt>
                <c:pt idx="296">
                  <c:v>229</c:v>
                </c:pt>
                <c:pt idx="297">
                  <c:v>185</c:v>
                </c:pt>
                <c:pt idx="298">
                  <c:v>133</c:v>
                </c:pt>
                <c:pt idx="299">
                  <c:v>118</c:v>
                </c:pt>
                <c:pt idx="300">
                  <c:v>56</c:v>
                </c:pt>
                <c:pt idx="301">
                  <c:v>158</c:v>
                </c:pt>
                <c:pt idx="302">
                  <c:v>201</c:v>
                </c:pt>
                <c:pt idx="303">
                  <c:v>92</c:v>
                </c:pt>
                <c:pt idx="304">
                  <c:v>192</c:v>
                </c:pt>
                <c:pt idx="305">
                  <c:v>74</c:v>
                </c:pt>
                <c:pt idx="306">
                  <c:v>73</c:v>
                </c:pt>
                <c:pt idx="307">
                  <c:v>171</c:v>
                </c:pt>
                <c:pt idx="308">
                  <c:v>168</c:v>
                </c:pt>
                <c:pt idx="309">
                  <c:v>213</c:v>
                </c:pt>
                <c:pt idx="310">
                  <c:v>115</c:v>
                </c:pt>
                <c:pt idx="311">
                  <c:v>148</c:v>
                </c:pt>
                <c:pt idx="312">
                  <c:v>144</c:v>
                </c:pt>
                <c:pt idx="313">
                  <c:v>213</c:v>
                </c:pt>
                <c:pt idx="314">
                  <c:v>269</c:v>
                </c:pt>
                <c:pt idx="315">
                  <c:v>127</c:v>
                </c:pt>
                <c:pt idx="316">
                  <c:v>216</c:v>
                </c:pt>
                <c:pt idx="317">
                  <c:v>178</c:v>
                </c:pt>
                <c:pt idx="318">
                  <c:v>326</c:v>
                </c:pt>
                <c:pt idx="319">
                  <c:v>166</c:v>
                </c:pt>
                <c:pt idx="320">
                  <c:v>151</c:v>
                </c:pt>
                <c:pt idx="321">
                  <c:v>127</c:v>
                </c:pt>
                <c:pt idx="322">
                  <c:v>136</c:v>
                </c:pt>
                <c:pt idx="323">
                  <c:v>102</c:v>
                </c:pt>
                <c:pt idx="324">
                  <c:v>179</c:v>
                </c:pt>
                <c:pt idx="325">
                  <c:v>157</c:v>
                </c:pt>
                <c:pt idx="326">
                  <c:v>209</c:v>
                </c:pt>
                <c:pt idx="327">
                  <c:v>196</c:v>
                </c:pt>
                <c:pt idx="328">
                  <c:v>120</c:v>
                </c:pt>
                <c:pt idx="329">
                  <c:v>144</c:v>
                </c:pt>
                <c:pt idx="330">
                  <c:v>278</c:v>
                </c:pt>
                <c:pt idx="331">
                  <c:v>203</c:v>
                </c:pt>
                <c:pt idx="332">
                  <c:v>248</c:v>
                </c:pt>
                <c:pt idx="333">
                  <c:v>89</c:v>
                </c:pt>
                <c:pt idx="334">
                  <c:v>618</c:v>
                </c:pt>
                <c:pt idx="335">
                  <c:v>163</c:v>
                </c:pt>
                <c:pt idx="336">
                  <c:v>247</c:v>
                </c:pt>
                <c:pt idx="337">
                  <c:v>261</c:v>
                </c:pt>
                <c:pt idx="338">
                  <c:v>138</c:v>
                </c:pt>
                <c:pt idx="339">
                  <c:v>111</c:v>
                </c:pt>
                <c:pt idx="340">
                  <c:v>81</c:v>
                </c:pt>
                <c:pt idx="341">
                  <c:v>238</c:v>
                </c:pt>
                <c:pt idx="342">
                  <c:v>213</c:v>
                </c:pt>
                <c:pt idx="343">
                  <c:v>140</c:v>
                </c:pt>
                <c:pt idx="344">
                  <c:v>167</c:v>
                </c:pt>
                <c:pt idx="345">
                  <c:v>194</c:v>
                </c:pt>
                <c:pt idx="346">
                  <c:v>260</c:v>
                </c:pt>
                <c:pt idx="347">
                  <c:v>253</c:v>
                </c:pt>
                <c:pt idx="348">
                  <c:v>182</c:v>
                </c:pt>
                <c:pt idx="349">
                  <c:v>205</c:v>
                </c:pt>
                <c:pt idx="350">
                  <c:v>211</c:v>
                </c:pt>
                <c:pt idx="351">
                  <c:v>254</c:v>
                </c:pt>
                <c:pt idx="352">
                  <c:v>418</c:v>
                </c:pt>
                <c:pt idx="353">
                  <c:v>145</c:v>
                </c:pt>
                <c:pt idx="354">
                  <c:v>252</c:v>
                </c:pt>
                <c:pt idx="355">
                  <c:v>288</c:v>
                </c:pt>
                <c:pt idx="356">
                  <c:v>203</c:v>
                </c:pt>
                <c:pt idx="357">
                  <c:v>73</c:v>
                </c:pt>
                <c:pt idx="358">
                  <c:v>232</c:v>
                </c:pt>
                <c:pt idx="359">
                  <c:v>226</c:v>
                </c:pt>
                <c:pt idx="360">
                  <c:v>118</c:v>
                </c:pt>
                <c:pt idx="361">
                  <c:v>320</c:v>
                </c:pt>
                <c:pt idx="362">
                  <c:v>240</c:v>
                </c:pt>
                <c:pt idx="363">
                  <c:v>213</c:v>
                </c:pt>
                <c:pt idx="364">
                  <c:v>120</c:v>
                </c:pt>
                <c:pt idx="365">
                  <c:v>123</c:v>
                </c:pt>
                <c:pt idx="366">
                  <c:v>296</c:v>
                </c:pt>
                <c:pt idx="367">
                  <c:v>266</c:v>
                </c:pt>
                <c:pt idx="368">
                  <c:v>253</c:v>
                </c:pt>
                <c:pt idx="369">
                  <c:v>204</c:v>
                </c:pt>
                <c:pt idx="370">
                  <c:v>178</c:v>
                </c:pt>
                <c:pt idx="371">
                  <c:v>214</c:v>
                </c:pt>
                <c:pt idx="372">
                  <c:v>239</c:v>
                </c:pt>
                <c:pt idx="373">
                  <c:v>227</c:v>
                </c:pt>
                <c:pt idx="374">
                  <c:v>157</c:v>
                </c:pt>
                <c:pt idx="375">
                  <c:v>244</c:v>
                </c:pt>
                <c:pt idx="376">
                  <c:v>260</c:v>
                </c:pt>
                <c:pt idx="377">
                  <c:v>217</c:v>
                </c:pt>
                <c:pt idx="378">
                  <c:v>70</c:v>
                </c:pt>
                <c:pt idx="379">
                  <c:v>131</c:v>
                </c:pt>
                <c:pt idx="380">
                  <c:v>76</c:v>
                </c:pt>
                <c:pt idx="381">
                  <c:v>175</c:v>
                </c:pt>
                <c:pt idx="382">
                  <c:v>144</c:v>
                </c:pt>
                <c:pt idx="383">
                  <c:v>174</c:v>
                </c:pt>
                <c:pt idx="384">
                  <c:v>134</c:v>
                </c:pt>
                <c:pt idx="385">
                  <c:v>128</c:v>
                </c:pt>
                <c:pt idx="386">
                  <c:v>94</c:v>
                </c:pt>
                <c:pt idx="387">
                  <c:v>276</c:v>
                </c:pt>
                <c:pt idx="388">
                  <c:v>201</c:v>
                </c:pt>
                <c:pt idx="389">
                  <c:v>295</c:v>
                </c:pt>
                <c:pt idx="390">
                  <c:v>304</c:v>
                </c:pt>
                <c:pt idx="391">
                  <c:v>182</c:v>
                </c:pt>
                <c:pt idx="392">
                  <c:v>181</c:v>
                </c:pt>
                <c:pt idx="393">
                  <c:v>271</c:v>
                </c:pt>
                <c:pt idx="394">
                  <c:v>227</c:v>
                </c:pt>
                <c:pt idx="395">
                  <c:v>234</c:v>
                </c:pt>
                <c:pt idx="396">
                  <c:v>93</c:v>
                </c:pt>
                <c:pt idx="397">
                  <c:v>73</c:v>
                </c:pt>
                <c:pt idx="398">
                  <c:v>183</c:v>
                </c:pt>
                <c:pt idx="399">
                  <c:v>386</c:v>
                </c:pt>
                <c:pt idx="400">
                  <c:v>812</c:v>
                </c:pt>
                <c:pt idx="401">
                  <c:v>251</c:v>
                </c:pt>
                <c:pt idx="402">
                  <c:v>360</c:v>
                </c:pt>
                <c:pt idx="403">
                  <c:v>332</c:v>
                </c:pt>
                <c:pt idx="404">
                  <c:v>78</c:v>
                </c:pt>
                <c:pt idx="405">
                  <c:v>419</c:v>
                </c:pt>
                <c:pt idx="406">
                  <c:v>147</c:v>
                </c:pt>
                <c:pt idx="407">
                  <c:v>149</c:v>
                </c:pt>
                <c:pt idx="408">
                  <c:v>311</c:v>
                </c:pt>
                <c:pt idx="409">
                  <c:v>156</c:v>
                </c:pt>
                <c:pt idx="410">
                  <c:v>199</c:v>
                </c:pt>
                <c:pt idx="411">
                  <c:v>227</c:v>
                </c:pt>
                <c:pt idx="412">
                  <c:v>163</c:v>
                </c:pt>
                <c:pt idx="413">
                  <c:v>285</c:v>
                </c:pt>
                <c:pt idx="414">
                  <c:v>376</c:v>
                </c:pt>
                <c:pt idx="415">
                  <c:v>271</c:v>
                </c:pt>
                <c:pt idx="416">
                  <c:v>241</c:v>
                </c:pt>
                <c:pt idx="417">
                  <c:v>296</c:v>
                </c:pt>
                <c:pt idx="418">
                  <c:v>70</c:v>
                </c:pt>
                <c:pt idx="419">
                  <c:v>293</c:v>
                </c:pt>
                <c:pt idx="420">
                  <c:v>316</c:v>
                </c:pt>
                <c:pt idx="421">
                  <c:v>292</c:v>
                </c:pt>
                <c:pt idx="422">
                  <c:v>191</c:v>
                </c:pt>
                <c:pt idx="423">
                  <c:v>142</c:v>
                </c:pt>
                <c:pt idx="424">
                  <c:v>280</c:v>
                </c:pt>
                <c:pt idx="425">
                  <c:v>214</c:v>
                </c:pt>
                <c:pt idx="426">
                  <c:v>299</c:v>
                </c:pt>
                <c:pt idx="427">
                  <c:v>307</c:v>
                </c:pt>
                <c:pt idx="428">
                  <c:v>99</c:v>
                </c:pt>
                <c:pt idx="429">
                  <c:v>262</c:v>
                </c:pt>
                <c:pt idx="430">
                  <c:v>290</c:v>
                </c:pt>
                <c:pt idx="431">
                  <c:v>166</c:v>
                </c:pt>
                <c:pt idx="432">
                  <c:v>364</c:v>
                </c:pt>
                <c:pt idx="433">
                  <c:v>234</c:v>
                </c:pt>
                <c:pt idx="434">
                  <c:v>182</c:v>
                </c:pt>
                <c:pt idx="435">
                  <c:v>261</c:v>
                </c:pt>
                <c:pt idx="436">
                  <c:v>139</c:v>
                </c:pt>
                <c:pt idx="437">
                  <c:v>107</c:v>
                </c:pt>
                <c:pt idx="438">
                  <c:v>234</c:v>
                </c:pt>
                <c:pt idx="439">
                  <c:v>305</c:v>
                </c:pt>
                <c:pt idx="440">
                  <c:v>241</c:v>
                </c:pt>
                <c:pt idx="441">
                  <c:v>188</c:v>
                </c:pt>
                <c:pt idx="442">
                  <c:v>203</c:v>
                </c:pt>
                <c:pt idx="443">
                  <c:v>109</c:v>
                </c:pt>
                <c:pt idx="444">
                  <c:v>186</c:v>
                </c:pt>
                <c:pt idx="445">
                  <c:v>245</c:v>
                </c:pt>
                <c:pt idx="446">
                  <c:v>144</c:v>
                </c:pt>
                <c:pt idx="447">
                  <c:v>300</c:v>
                </c:pt>
                <c:pt idx="448">
                  <c:v>138</c:v>
                </c:pt>
                <c:pt idx="449">
                  <c:v>229</c:v>
                </c:pt>
                <c:pt idx="450">
                  <c:v>304</c:v>
                </c:pt>
                <c:pt idx="451">
                  <c:v>212</c:v>
                </c:pt>
                <c:pt idx="452">
                  <c:v>87</c:v>
                </c:pt>
                <c:pt idx="453">
                  <c:v>113</c:v>
                </c:pt>
                <c:pt idx="454">
                  <c:v>291</c:v>
                </c:pt>
                <c:pt idx="455">
                  <c:v>95</c:v>
                </c:pt>
                <c:pt idx="456">
                  <c:v>269</c:v>
                </c:pt>
                <c:pt idx="457">
                  <c:v>158</c:v>
                </c:pt>
                <c:pt idx="458">
                  <c:v>141</c:v>
                </c:pt>
                <c:pt idx="459">
                  <c:v>367</c:v>
                </c:pt>
                <c:pt idx="460">
                  <c:v>151</c:v>
                </c:pt>
                <c:pt idx="461">
                  <c:v>217</c:v>
                </c:pt>
                <c:pt idx="462">
                  <c:v>168</c:v>
                </c:pt>
                <c:pt idx="463">
                  <c:v>195</c:v>
                </c:pt>
                <c:pt idx="464">
                  <c:v>185</c:v>
                </c:pt>
                <c:pt idx="465">
                  <c:v>206</c:v>
                </c:pt>
                <c:pt idx="466">
                  <c:v>138</c:v>
                </c:pt>
                <c:pt idx="467">
                  <c:v>59</c:v>
                </c:pt>
                <c:pt idx="468">
                  <c:v>95</c:v>
                </c:pt>
                <c:pt idx="469">
                  <c:v>74</c:v>
                </c:pt>
                <c:pt idx="470">
                  <c:v>180</c:v>
                </c:pt>
                <c:pt idx="471">
                  <c:v>64</c:v>
                </c:pt>
                <c:pt idx="472">
                  <c:v>182</c:v>
                </c:pt>
                <c:pt idx="473">
                  <c:v>233</c:v>
                </c:pt>
                <c:pt idx="474">
                  <c:v>98</c:v>
                </c:pt>
                <c:pt idx="475">
                  <c:v>516</c:v>
                </c:pt>
                <c:pt idx="476">
                  <c:v>91</c:v>
                </c:pt>
                <c:pt idx="477">
                  <c:v>167</c:v>
                </c:pt>
                <c:pt idx="478">
                  <c:v>254</c:v>
                </c:pt>
                <c:pt idx="479">
                  <c:v>189</c:v>
                </c:pt>
                <c:pt idx="480">
                  <c:v>88</c:v>
                </c:pt>
                <c:pt idx="481">
                  <c:v>227</c:v>
                </c:pt>
                <c:pt idx="482">
                  <c:v>217</c:v>
                </c:pt>
                <c:pt idx="483">
                  <c:v>199</c:v>
                </c:pt>
                <c:pt idx="484">
                  <c:v>279</c:v>
                </c:pt>
                <c:pt idx="485">
                  <c:v>158</c:v>
                </c:pt>
                <c:pt idx="486">
                  <c:v>263</c:v>
                </c:pt>
                <c:pt idx="487">
                  <c:v>203</c:v>
                </c:pt>
                <c:pt idx="488">
                  <c:v>226</c:v>
                </c:pt>
                <c:pt idx="489">
                  <c:v>176</c:v>
                </c:pt>
                <c:pt idx="490">
                  <c:v>221</c:v>
                </c:pt>
                <c:pt idx="491">
                  <c:v>92</c:v>
                </c:pt>
                <c:pt idx="492">
                  <c:v>108</c:v>
                </c:pt>
                <c:pt idx="493">
                  <c:v>148</c:v>
                </c:pt>
                <c:pt idx="494">
                  <c:v>287</c:v>
                </c:pt>
                <c:pt idx="495">
                  <c:v>197</c:v>
                </c:pt>
                <c:pt idx="496">
                  <c:v>194</c:v>
                </c:pt>
                <c:pt idx="497">
                  <c:v>197</c:v>
                </c:pt>
                <c:pt idx="498">
                  <c:v>69</c:v>
                </c:pt>
                <c:pt idx="499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B-4CCA-BFFD-78D617738938}"/>
            </c:ext>
          </c:extLst>
        </c:ser>
        <c:ser>
          <c:idx val="1"/>
          <c:order val="1"/>
          <c:tx>
            <c:strRef>
              <c:f>Tiempo_Busqueda_Suma!$J$3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Tiempo_Busqueda_Suma!$H$4:$H$503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Tiempo_Busqueda_Suma!$J$4:$J$503</c:f>
              <c:numCache>
                <c:formatCode>General</c:formatCode>
                <c:ptCount val="500"/>
                <c:pt idx="0">
                  <c:v>364</c:v>
                </c:pt>
                <c:pt idx="1">
                  <c:v>77</c:v>
                </c:pt>
                <c:pt idx="2">
                  <c:v>53</c:v>
                </c:pt>
                <c:pt idx="3">
                  <c:v>684</c:v>
                </c:pt>
                <c:pt idx="4">
                  <c:v>60</c:v>
                </c:pt>
                <c:pt idx="5">
                  <c:v>66</c:v>
                </c:pt>
                <c:pt idx="6">
                  <c:v>43</c:v>
                </c:pt>
                <c:pt idx="7">
                  <c:v>65</c:v>
                </c:pt>
                <c:pt idx="8">
                  <c:v>459</c:v>
                </c:pt>
                <c:pt idx="9">
                  <c:v>82</c:v>
                </c:pt>
                <c:pt idx="10">
                  <c:v>54</c:v>
                </c:pt>
                <c:pt idx="11">
                  <c:v>386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54</c:v>
                </c:pt>
                <c:pt idx="16">
                  <c:v>52</c:v>
                </c:pt>
                <c:pt idx="17">
                  <c:v>62</c:v>
                </c:pt>
                <c:pt idx="18">
                  <c:v>49</c:v>
                </c:pt>
                <c:pt idx="19">
                  <c:v>356</c:v>
                </c:pt>
                <c:pt idx="20">
                  <c:v>55</c:v>
                </c:pt>
                <c:pt idx="21">
                  <c:v>358</c:v>
                </c:pt>
                <c:pt idx="22">
                  <c:v>342</c:v>
                </c:pt>
                <c:pt idx="23">
                  <c:v>50</c:v>
                </c:pt>
                <c:pt idx="24">
                  <c:v>65</c:v>
                </c:pt>
                <c:pt idx="25">
                  <c:v>53</c:v>
                </c:pt>
                <c:pt idx="26">
                  <c:v>354</c:v>
                </c:pt>
                <c:pt idx="27">
                  <c:v>510</c:v>
                </c:pt>
                <c:pt idx="28">
                  <c:v>53</c:v>
                </c:pt>
                <c:pt idx="29">
                  <c:v>94</c:v>
                </c:pt>
                <c:pt idx="30">
                  <c:v>69</c:v>
                </c:pt>
                <c:pt idx="31">
                  <c:v>119</c:v>
                </c:pt>
                <c:pt idx="32">
                  <c:v>298</c:v>
                </c:pt>
                <c:pt idx="33">
                  <c:v>51</c:v>
                </c:pt>
                <c:pt idx="34">
                  <c:v>47</c:v>
                </c:pt>
                <c:pt idx="35">
                  <c:v>70</c:v>
                </c:pt>
                <c:pt idx="36">
                  <c:v>52</c:v>
                </c:pt>
                <c:pt idx="37">
                  <c:v>61</c:v>
                </c:pt>
                <c:pt idx="38">
                  <c:v>211</c:v>
                </c:pt>
                <c:pt idx="39">
                  <c:v>91</c:v>
                </c:pt>
                <c:pt idx="40">
                  <c:v>70</c:v>
                </c:pt>
                <c:pt idx="41">
                  <c:v>53</c:v>
                </c:pt>
                <c:pt idx="42">
                  <c:v>274</c:v>
                </c:pt>
                <c:pt idx="43">
                  <c:v>323</c:v>
                </c:pt>
                <c:pt idx="44">
                  <c:v>63</c:v>
                </c:pt>
                <c:pt idx="45">
                  <c:v>56</c:v>
                </c:pt>
                <c:pt idx="46">
                  <c:v>49</c:v>
                </c:pt>
                <c:pt idx="47">
                  <c:v>99</c:v>
                </c:pt>
                <c:pt idx="48">
                  <c:v>51</c:v>
                </c:pt>
                <c:pt idx="49">
                  <c:v>65</c:v>
                </c:pt>
                <c:pt idx="50">
                  <c:v>61</c:v>
                </c:pt>
                <c:pt idx="51">
                  <c:v>460</c:v>
                </c:pt>
                <c:pt idx="52">
                  <c:v>72</c:v>
                </c:pt>
                <c:pt idx="53">
                  <c:v>469</c:v>
                </c:pt>
                <c:pt idx="54">
                  <c:v>115</c:v>
                </c:pt>
                <c:pt idx="55">
                  <c:v>110</c:v>
                </c:pt>
                <c:pt idx="56">
                  <c:v>67</c:v>
                </c:pt>
                <c:pt idx="57">
                  <c:v>56</c:v>
                </c:pt>
                <c:pt idx="58">
                  <c:v>46</c:v>
                </c:pt>
                <c:pt idx="59">
                  <c:v>50</c:v>
                </c:pt>
                <c:pt idx="60">
                  <c:v>305</c:v>
                </c:pt>
                <c:pt idx="61">
                  <c:v>505</c:v>
                </c:pt>
                <c:pt idx="62">
                  <c:v>343</c:v>
                </c:pt>
                <c:pt idx="63">
                  <c:v>162</c:v>
                </c:pt>
                <c:pt idx="64">
                  <c:v>211</c:v>
                </c:pt>
                <c:pt idx="65">
                  <c:v>318</c:v>
                </c:pt>
                <c:pt idx="66">
                  <c:v>50</c:v>
                </c:pt>
                <c:pt idx="67">
                  <c:v>59</c:v>
                </c:pt>
                <c:pt idx="68">
                  <c:v>59</c:v>
                </c:pt>
                <c:pt idx="69">
                  <c:v>49</c:v>
                </c:pt>
                <c:pt idx="70">
                  <c:v>65</c:v>
                </c:pt>
                <c:pt idx="71">
                  <c:v>156</c:v>
                </c:pt>
                <c:pt idx="72">
                  <c:v>73</c:v>
                </c:pt>
                <c:pt idx="73">
                  <c:v>52</c:v>
                </c:pt>
                <c:pt idx="74">
                  <c:v>190</c:v>
                </c:pt>
                <c:pt idx="75">
                  <c:v>105</c:v>
                </c:pt>
                <c:pt idx="76">
                  <c:v>53</c:v>
                </c:pt>
                <c:pt idx="77">
                  <c:v>71</c:v>
                </c:pt>
                <c:pt idx="78">
                  <c:v>169</c:v>
                </c:pt>
                <c:pt idx="79">
                  <c:v>155</c:v>
                </c:pt>
                <c:pt idx="80">
                  <c:v>64</c:v>
                </c:pt>
                <c:pt idx="81">
                  <c:v>51</c:v>
                </c:pt>
                <c:pt idx="82">
                  <c:v>50</c:v>
                </c:pt>
                <c:pt idx="83">
                  <c:v>52</c:v>
                </c:pt>
                <c:pt idx="84">
                  <c:v>76</c:v>
                </c:pt>
                <c:pt idx="85">
                  <c:v>382</c:v>
                </c:pt>
                <c:pt idx="86">
                  <c:v>211</c:v>
                </c:pt>
                <c:pt idx="87">
                  <c:v>316</c:v>
                </c:pt>
                <c:pt idx="88">
                  <c:v>82</c:v>
                </c:pt>
                <c:pt idx="89">
                  <c:v>52</c:v>
                </c:pt>
                <c:pt idx="90">
                  <c:v>143</c:v>
                </c:pt>
                <c:pt idx="91">
                  <c:v>52</c:v>
                </c:pt>
                <c:pt idx="92">
                  <c:v>50</c:v>
                </c:pt>
                <c:pt idx="93">
                  <c:v>79</c:v>
                </c:pt>
                <c:pt idx="94">
                  <c:v>61</c:v>
                </c:pt>
                <c:pt idx="95">
                  <c:v>90</c:v>
                </c:pt>
                <c:pt idx="96">
                  <c:v>343</c:v>
                </c:pt>
                <c:pt idx="97">
                  <c:v>55</c:v>
                </c:pt>
                <c:pt idx="98">
                  <c:v>53</c:v>
                </c:pt>
                <c:pt idx="99">
                  <c:v>150</c:v>
                </c:pt>
                <c:pt idx="100">
                  <c:v>50</c:v>
                </c:pt>
                <c:pt idx="101">
                  <c:v>342</c:v>
                </c:pt>
                <c:pt idx="102">
                  <c:v>261</c:v>
                </c:pt>
                <c:pt idx="103">
                  <c:v>103</c:v>
                </c:pt>
                <c:pt idx="104">
                  <c:v>45</c:v>
                </c:pt>
                <c:pt idx="105">
                  <c:v>460</c:v>
                </c:pt>
                <c:pt idx="106">
                  <c:v>83</c:v>
                </c:pt>
                <c:pt idx="107">
                  <c:v>46</c:v>
                </c:pt>
                <c:pt idx="108">
                  <c:v>46</c:v>
                </c:pt>
                <c:pt idx="109">
                  <c:v>294</c:v>
                </c:pt>
                <c:pt idx="110">
                  <c:v>631</c:v>
                </c:pt>
                <c:pt idx="111">
                  <c:v>73</c:v>
                </c:pt>
                <c:pt idx="112">
                  <c:v>86</c:v>
                </c:pt>
                <c:pt idx="113">
                  <c:v>148</c:v>
                </c:pt>
                <c:pt idx="114">
                  <c:v>153</c:v>
                </c:pt>
                <c:pt idx="115">
                  <c:v>640</c:v>
                </c:pt>
                <c:pt idx="116">
                  <c:v>232</c:v>
                </c:pt>
                <c:pt idx="117">
                  <c:v>324</c:v>
                </c:pt>
                <c:pt idx="118">
                  <c:v>51</c:v>
                </c:pt>
                <c:pt idx="119">
                  <c:v>50</c:v>
                </c:pt>
                <c:pt idx="120">
                  <c:v>48</c:v>
                </c:pt>
                <c:pt idx="121">
                  <c:v>137</c:v>
                </c:pt>
                <c:pt idx="122">
                  <c:v>71</c:v>
                </c:pt>
                <c:pt idx="123">
                  <c:v>52</c:v>
                </c:pt>
                <c:pt idx="124">
                  <c:v>44</c:v>
                </c:pt>
                <c:pt idx="125">
                  <c:v>333</c:v>
                </c:pt>
                <c:pt idx="126">
                  <c:v>173</c:v>
                </c:pt>
                <c:pt idx="127">
                  <c:v>157</c:v>
                </c:pt>
                <c:pt idx="128">
                  <c:v>593</c:v>
                </c:pt>
                <c:pt idx="129">
                  <c:v>101</c:v>
                </c:pt>
                <c:pt idx="130">
                  <c:v>89</c:v>
                </c:pt>
                <c:pt idx="131">
                  <c:v>338</c:v>
                </c:pt>
                <c:pt idx="132">
                  <c:v>383</c:v>
                </c:pt>
                <c:pt idx="133">
                  <c:v>46</c:v>
                </c:pt>
                <c:pt idx="134">
                  <c:v>56</c:v>
                </c:pt>
                <c:pt idx="135">
                  <c:v>62</c:v>
                </c:pt>
                <c:pt idx="136">
                  <c:v>55</c:v>
                </c:pt>
                <c:pt idx="137">
                  <c:v>101</c:v>
                </c:pt>
                <c:pt idx="138">
                  <c:v>89</c:v>
                </c:pt>
                <c:pt idx="139">
                  <c:v>57</c:v>
                </c:pt>
                <c:pt idx="140">
                  <c:v>125</c:v>
                </c:pt>
                <c:pt idx="141">
                  <c:v>286</c:v>
                </c:pt>
                <c:pt idx="142">
                  <c:v>54</c:v>
                </c:pt>
                <c:pt idx="143">
                  <c:v>93</c:v>
                </c:pt>
                <c:pt idx="144">
                  <c:v>61</c:v>
                </c:pt>
                <c:pt idx="145">
                  <c:v>51</c:v>
                </c:pt>
                <c:pt idx="146">
                  <c:v>61</c:v>
                </c:pt>
                <c:pt idx="147">
                  <c:v>180</c:v>
                </c:pt>
                <c:pt idx="148">
                  <c:v>78</c:v>
                </c:pt>
                <c:pt idx="149">
                  <c:v>86</c:v>
                </c:pt>
                <c:pt idx="150">
                  <c:v>69</c:v>
                </c:pt>
                <c:pt idx="151">
                  <c:v>349</c:v>
                </c:pt>
                <c:pt idx="152">
                  <c:v>95</c:v>
                </c:pt>
                <c:pt idx="153">
                  <c:v>193</c:v>
                </c:pt>
                <c:pt idx="154">
                  <c:v>50</c:v>
                </c:pt>
                <c:pt idx="155">
                  <c:v>155</c:v>
                </c:pt>
                <c:pt idx="156">
                  <c:v>41</c:v>
                </c:pt>
                <c:pt idx="157">
                  <c:v>58</c:v>
                </c:pt>
                <c:pt idx="158">
                  <c:v>76</c:v>
                </c:pt>
                <c:pt idx="159">
                  <c:v>63</c:v>
                </c:pt>
                <c:pt idx="160">
                  <c:v>264</c:v>
                </c:pt>
                <c:pt idx="161">
                  <c:v>47</c:v>
                </c:pt>
                <c:pt idx="162">
                  <c:v>73</c:v>
                </c:pt>
                <c:pt idx="163">
                  <c:v>53</c:v>
                </c:pt>
                <c:pt idx="164">
                  <c:v>52</c:v>
                </c:pt>
                <c:pt idx="165">
                  <c:v>82</c:v>
                </c:pt>
                <c:pt idx="166">
                  <c:v>494</c:v>
                </c:pt>
                <c:pt idx="167">
                  <c:v>52</c:v>
                </c:pt>
                <c:pt idx="168">
                  <c:v>380</c:v>
                </c:pt>
                <c:pt idx="169">
                  <c:v>51</c:v>
                </c:pt>
                <c:pt idx="170">
                  <c:v>95</c:v>
                </c:pt>
                <c:pt idx="171">
                  <c:v>520</c:v>
                </c:pt>
                <c:pt idx="172">
                  <c:v>556</c:v>
                </c:pt>
                <c:pt idx="173">
                  <c:v>50</c:v>
                </c:pt>
                <c:pt idx="174">
                  <c:v>51</c:v>
                </c:pt>
                <c:pt idx="175">
                  <c:v>53</c:v>
                </c:pt>
                <c:pt idx="176">
                  <c:v>60</c:v>
                </c:pt>
                <c:pt idx="177">
                  <c:v>172</c:v>
                </c:pt>
                <c:pt idx="178">
                  <c:v>57</c:v>
                </c:pt>
                <c:pt idx="179">
                  <c:v>58</c:v>
                </c:pt>
                <c:pt idx="180">
                  <c:v>217</c:v>
                </c:pt>
                <c:pt idx="181">
                  <c:v>300</c:v>
                </c:pt>
                <c:pt idx="182">
                  <c:v>72</c:v>
                </c:pt>
                <c:pt idx="183">
                  <c:v>213</c:v>
                </c:pt>
                <c:pt idx="184">
                  <c:v>53</c:v>
                </c:pt>
                <c:pt idx="185">
                  <c:v>149</c:v>
                </c:pt>
                <c:pt idx="186">
                  <c:v>49</c:v>
                </c:pt>
                <c:pt idx="187">
                  <c:v>141</c:v>
                </c:pt>
                <c:pt idx="188">
                  <c:v>50</c:v>
                </c:pt>
                <c:pt idx="189">
                  <c:v>50</c:v>
                </c:pt>
                <c:pt idx="190">
                  <c:v>370</c:v>
                </c:pt>
                <c:pt idx="191">
                  <c:v>208</c:v>
                </c:pt>
                <c:pt idx="192">
                  <c:v>63</c:v>
                </c:pt>
                <c:pt idx="193">
                  <c:v>138</c:v>
                </c:pt>
                <c:pt idx="194">
                  <c:v>58</c:v>
                </c:pt>
                <c:pt idx="195">
                  <c:v>52</c:v>
                </c:pt>
                <c:pt idx="196">
                  <c:v>168</c:v>
                </c:pt>
                <c:pt idx="197">
                  <c:v>50</c:v>
                </c:pt>
                <c:pt idx="198">
                  <c:v>183</c:v>
                </c:pt>
                <c:pt idx="199">
                  <c:v>166</c:v>
                </c:pt>
                <c:pt idx="200">
                  <c:v>54</c:v>
                </c:pt>
                <c:pt idx="201">
                  <c:v>62</c:v>
                </c:pt>
                <c:pt idx="202">
                  <c:v>53</c:v>
                </c:pt>
                <c:pt idx="203">
                  <c:v>39</c:v>
                </c:pt>
                <c:pt idx="204">
                  <c:v>84</c:v>
                </c:pt>
                <c:pt idx="205">
                  <c:v>57</c:v>
                </c:pt>
                <c:pt idx="206">
                  <c:v>51</c:v>
                </c:pt>
                <c:pt idx="207">
                  <c:v>64</c:v>
                </c:pt>
                <c:pt idx="208">
                  <c:v>57</c:v>
                </c:pt>
                <c:pt idx="209">
                  <c:v>133</c:v>
                </c:pt>
                <c:pt idx="210">
                  <c:v>142</c:v>
                </c:pt>
                <c:pt idx="211">
                  <c:v>66</c:v>
                </c:pt>
                <c:pt idx="212">
                  <c:v>75</c:v>
                </c:pt>
                <c:pt idx="213">
                  <c:v>78</c:v>
                </c:pt>
                <c:pt idx="214">
                  <c:v>56</c:v>
                </c:pt>
                <c:pt idx="215">
                  <c:v>499</c:v>
                </c:pt>
                <c:pt idx="216">
                  <c:v>440</c:v>
                </c:pt>
                <c:pt idx="217">
                  <c:v>230</c:v>
                </c:pt>
                <c:pt idx="218">
                  <c:v>48</c:v>
                </c:pt>
                <c:pt idx="219">
                  <c:v>71</c:v>
                </c:pt>
                <c:pt idx="220">
                  <c:v>626</c:v>
                </c:pt>
                <c:pt idx="221">
                  <c:v>52</c:v>
                </c:pt>
                <c:pt idx="222">
                  <c:v>51</c:v>
                </c:pt>
                <c:pt idx="223">
                  <c:v>44</c:v>
                </c:pt>
                <c:pt idx="224">
                  <c:v>44</c:v>
                </c:pt>
                <c:pt idx="225">
                  <c:v>52</c:v>
                </c:pt>
                <c:pt idx="226">
                  <c:v>327</c:v>
                </c:pt>
                <c:pt idx="227">
                  <c:v>119</c:v>
                </c:pt>
                <c:pt idx="228">
                  <c:v>88</c:v>
                </c:pt>
                <c:pt idx="229">
                  <c:v>566</c:v>
                </c:pt>
                <c:pt idx="230">
                  <c:v>56</c:v>
                </c:pt>
                <c:pt idx="231">
                  <c:v>152</c:v>
                </c:pt>
                <c:pt idx="232">
                  <c:v>50</c:v>
                </c:pt>
                <c:pt idx="233">
                  <c:v>76</c:v>
                </c:pt>
                <c:pt idx="234">
                  <c:v>51</c:v>
                </c:pt>
                <c:pt idx="235">
                  <c:v>57</c:v>
                </c:pt>
                <c:pt idx="236">
                  <c:v>62</c:v>
                </c:pt>
                <c:pt idx="237">
                  <c:v>51</c:v>
                </c:pt>
                <c:pt idx="238">
                  <c:v>320</c:v>
                </c:pt>
                <c:pt idx="239">
                  <c:v>71</c:v>
                </c:pt>
                <c:pt idx="240">
                  <c:v>360</c:v>
                </c:pt>
                <c:pt idx="241">
                  <c:v>339</c:v>
                </c:pt>
                <c:pt idx="242">
                  <c:v>89</c:v>
                </c:pt>
                <c:pt idx="243">
                  <c:v>115</c:v>
                </c:pt>
                <c:pt idx="244">
                  <c:v>624</c:v>
                </c:pt>
                <c:pt idx="245">
                  <c:v>52</c:v>
                </c:pt>
                <c:pt idx="246">
                  <c:v>377</c:v>
                </c:pt>
                <c:pt idx="247">
                  <c:v>51</c:v>
                </c:pt>
                <c:pt idx="248">
                  <c:v>73</c:v>
                </c:pt>
                <c:pt idx="249">
                  <c:v>310</c:v>
                </c:pt>
                <c:pt idx="250">
                  <c:v>82</c:v>
                </c:pt>
                <c:pt idx="251">
                  <c:v>51</c:v>
                </c:pt>
                <c:pt idx="252">
                  <c:v>60</c:v>
                </c:pt>
                <c:pt idx="253">
                  <c:v>58</c:v>
                </c:pt>
                <c:pt idx="254">
                  <c:v>76</c:v>
                </c:pt>
                <c:pt idx="255">
                  <c:v>122</c:v>
                </c:pt>
                <c:pt idx="256">
                  <c:v>64</c:v>
                </c:pt>
                <c:pt idx="257">
                  <c:v>426</c:v>
                </c:pt>
                <c:pt idx="258">
                  <c:v>30</c:v>
                </c:pt>
                <c:pt idx="259">
                  <c:v>30</c:v>
                </c:pt>
                <c:pt idx="260">
                  <c:v>46</c:v>
                </c:pt>
                <c:pt idx="261">
                  <c:v>51</c:v>
                </c:pt>
                <c:pt idx="262">
                  <c:v>154</c:v>
                </c:pt>
                <c:pt idx="263">
                  <c:v>173</c:v>
                </c:pt>
                <c:pt idx="264">
                  <c:v>44</c:v>
                </c:pt>
                <c:pt idx="265">
                  <c:v>51</c:v>
                </c:pt>
                <c:pt idx="266">
                  <c:v>54</c:v>
                </c:pt>
                <c:pt idx="267">
                  <c:v>80</c:v>
                </c:pt>
                <c:pt idx="268">
                  <c:v>346</c:v>
                </c:pt>
                <c:pt idx="269">
                  <c:v>278</c:v>
                </c:pt>
                <c:pt idx="270">
                  <c:v>52</c:v>
                </c:pt>
                <c:pt idx="271">
                  <c:v>55</c:v>
                </c:pt>
                <c:pt idx="272">
                  <c:v>50</c:v>
                </c:pt>
                <c:pt idx="273">
                  <c:v>50</c:v>
                </c:pt>
                <c:pt idx="274">
                  <c:v>343</c:v>
                </c:pt>
                <c:pt idx="275">
                  <c:v>45</c:v>
                </c:pt>
                <c:pt idx="276">
                  <c:v>52</c:v>
                </c:pt>
                <c:pt idx="277">
                  <c:v>234</c:v>
                </c:pt>
                <c:pt idx="278">
                  <c:v>78</c:v>
                </c:pt>
                <c:pt idx="279">
                  <c:v>59</c:v>
                </c:pt>
                <c:pt idx="280">
                  <c:v>92</c:v>
                </c:pt>
                <c:pt idx="281">
                  <c:v>46</c:v>
                </c:pt>
                <c:pt idx="282">
                  <c:v>61</c:v>
                </c:pt>
                <c:pt idx="283">
                  <c:v>50</c:v>
                </c:pt>
                <c:pt idx="284">
                  <c:v>337</c:v>
                </c:pt>
                <c:pt idx="285">
                  <c:v>50</c:v>
                </c:pt>
                <c:pt idx="286">
                  <c:v>47</c:v>
                </c:pt>
                <c:pt idx="287">
                  <c:v>184</c:v>
                </c:pt>
                <c:pt idx="288">
                  <c:v>52</c:v>
                </c:pt>
                <c:pt idx="289">
                  <c:v>200</c:v>
                </c:pt>
                <c:pt idx="290">
                  <c:v>48</c:v>
                </c:pt>
                <c:pt idx="291">
                  <c:v>43</c:v>
                </c:pt>
                <c:pt idx="292">
                  <c:v>75</c:v>
                </c:pt>
                <c:pt idx="293">
                  <c:v>29</c:v>
                </c:pt>
                <c:pt idx="294">
                  <c:v>45</c:v>
                </c:pt>
                <c:pt idx="295">
                  <c:v>29</c:v>
                </c:pt>
                <c:pt idx="296">
                  <c:v>363</c:v>
                </c:pt>
                <c:pt idx="297">
                  <c:v>351</c:v>
                </c:pt>
                <c:pt idx="298">
                  <c:v>45</c:v>
                </c:pt>
                <c:pt idx="299">
                  <c:v>361</c:v>
                </c:pt>
                <c:pt idx="300">
                  <c:v>54</c:v>
                </c:pt>
                <c:pt idx="301">
                  <c:v>272</c:v>
                </c:pt>
                <c:pt idx="302">
                  <c:v>43</c:v>
                </c:pt>
                <c:pt idx="303">
                  <c:v>62</c:v>
                </c:pt>
                <c:pt idx="304">
                  <c:v>52</c:v>
                </c:pt>
                <c:pt idx="305">
                  <c:v>51</c:v>
                </c:pt>
                <c:pt idx="306">
                  <c:v>48</c:v>
                </c:pt>
                <c:pt idx="307">
                  <c:v>97</c:v>
                </c:pt>
                <c:pt idx="308">
                  <c:v>88</c:v>
                </c:pt>
                <c:pt idx="309">
                  <c:v>207</c:v>
                </c:pt>
                <c:pt idx="310">
                  <c:v>51</c:v>
                </c:pt>
                <c:pt idx="311">
                  <c:v>162</c:v>
                </c:pt>
                <c:pt idx="312">
                  <c:v>68</c:v>
                </c:pt>
                <c:pt idx="313">
                  <c:v>348</c:v>
                </c:pt>
                <c:pt idx="314">
                  <c:v>51</c:v>
                </c:pt>
                <c:pt idx="315">
                  <c:v>249</c:v>
                </c:pt>
                <c:pt idx="316">
                  <c:v>59</c:v>
                </c:pt>
                <c:pt idx="317">
                  <c:v>80</c:v>
                </c:pt>
                <c:pt idx="318">
                  <c:v>80</c:v>
                </c:pt>
                <c:pt idx="319">
                  <c:v>58</c:v>
                </c:pt>
                <c:pt idx="320">
                  <c:v>46</c:v>
                </c:pt>
                <c:pt idx="321">
                  <c:v>61</c:v>
                </c:pt>
                <c:pt idx="322">
                  <c:v>46</c:v>
                </c:pt>
                <c:pt idx="323">
                  <c:v>220</c:v>
                </c:pt>
                <c:pt idx="324">
                  <c:v>95</c:v>
                </c:pt>
                <c:pt idx="325">
                  <c:v>30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72</c:v>
                </c:pt>
                <c:pt idx="330">
                  <c:v>30</c:v>
                </c:pt>
                <c:pt idx="331">
                  <c:v>30</c:v>
                </c:pt>
                <c:pt idx="332">
                  <c:v>35</c:v>
                </c:pt>
                <c:pt idx="333">
                  <c:v>558</c:v>
                </c:pt>
                <c:pt idx="334">
                  <c:v>45</c:v>
                </c:pt>
                <c:pt idx="335">
                  <c:v>70</c:v>
                </c:pt>
                <c:pt idx="336">
                  <c:v>47</c:v>
                </c:pt>
                <c:pt idx="337">
                  <c:v>269</c:v>
                </c:pt>
                <c:pt idx="338">
                  <c:v>49</c:v>
                </c:pt>
                <c:pt idx="339">
                  <c:v>149</c:v>
                </c:pt>
                <c:pt idx="340">
                  <c:v>58</c:v>
                </c:pt>
                <c:pt idx="341">
                  <c:v>294</c:v>
                </c:pt>
                <c:pt idx="342">
                  <c:v>296</c:v>
                </c:pt>
                <c:pt idx="343">
                  <c:v>50</c:v>
                </c:pt>
                <c:pt idx="344">
                  <c:v>59</c:v>
                </c:pt>
                <c:pt idx="345">
                  <c:v>512</c:v>
                </c:pt>
                <c:pt idx="346">
                  <c:v>51</c:v>
                </c:pt>
                <c:pt idx="347">
                  <c:v>172</c:v>
                </c:pt>
                <c:pt idx="348">
                  <c:v>72</c:v>
                </c:pt>
                <c:pt idx="349">
                  <c:v>113</c:v>
                </c:pt>
                <c:pt idx="350">
                  <c:v>63</c:v>
                </c:pt>
                <c:pt idx="351">
                  <c:v>65</c:v>
                </c:pt>
                <c:pt idx="352">
                  <c:v>279</c:v>
                </c:pt>
                <c:pt idx="353">
                  <c:v>44</c:v>
                </c:pt>
                <c:pt idx="354">
                  <c:v>52</c:v>
                </c:pt>
                <c:pt idx="355">
                  <c:v>29</c:v>
                </c:pt>
                <c:pt idx="356">
                  <c:v>30</c:v>
                </c:pt>
                <c:pt idx="357">
                  <c:v>340</c:v>
                </c:pt>
                <c:pt idx="358">
                  <c:v>44</c:v>
                </c:pt>
                <c:pt idx="359">
                  <c:v>51</c:v>
                </c:pt>
                <c:pt idx="360">
                  <c:v>164</c:v>
                </c:pt>
                <c:pt idx="361">
                  <c:v>52</c:v>
                </c:pt>
                <c:pt idx="362">
                  <c:v>61</c:v>
                </c:pt>
                <c:pt idx="363">
                  <c:v>77</c:v>
                </c:pt>
                <c:pt idx="364">
                  <c:v>229</c:v>
                </c:pt>
                <c:pt idx="365">
                  <c:v>173</c:v>
                </c:pt>
                <c:pt idx="366">
                  <c:v>49</c:v>
                </c:pt>
                <c:pt idx="367">
                  <c:v>173</c:v>
                </c:pt>
                <c:pt idx="368">
                  <c:v>55</c:v>
                </c:pt>
                <c:pt idx="369">
                  <c:v>54</c:v>
                </c:pt>
                <c:pt idx="370">
                  <c:v>32</c:v>
                </c:pt>
                <c:pt idx="371">
                  <c:v>45</c:v>
                </c:pt>
                <c:pt idx="372">
                  <c:v>45</c:v>
                </c:pt>
                <c:pt idx="373">
                  <c:v>30</c:v>
                </c:pt>
                <c:pt idx="374">
                  <c:v>29</c:v>
                </c:pt>
                <c:pt idx="375">
                  <c:v>149</c:v>
                </c:pt>
                <c:pt idx="376">
                  <c:v>75</c:v>
                </c:pt>
                <c:pt idx="377">
                  <c:v>350</c:v>
                </c:pt>
                <c:pt idx="378">
                  <c:v>45</c:v>
                </c:pt>
                <c:pt idx="379">
                  <c:v>47</c:v>
                </c:pt>
                <c:pt idx="380">
                  <c:v>98</c:v>
                </c:pt>
                <c:pt idx="381">
                  <c:v>74</c:v>
                </c:pt>
                <c:pt idx="382">
                  <c:v>47</c:v>
                </c:pt>
                <c:pt idx="383">
                  <c:v>65</c:v>
                </c:pt>
                <c:pt idx="384">
                  <c:v>59</c:v>
                </c:pt>
                <c:pt idx="385">
                  <c:v>206</c:v>
                </c:pt>
                <c:pt idx="386">
                  <c:v>47</c:v>
                </c:pt>
                <c:pt idx="387">
                  <c:v>351</c:v>
                </c:pt>
                <c:pt idx="388">
                  <c:v>364</c:v>
                </c:pt>
                <c:pt idx="389">
                  <c:v>57</c:v>
                </c:pt>
                <c:pt idx="390">
                  <c:v>51</c:v>
                </c:pt>
                <c:pt idx="391">
                  <c:v>53</c:v>
                </c:pt>
                <c:pt idx="392">
                  <c:v>48</c:v>
                </c:pt>
                <c:pt idx="393">
                  <c:v>44</c:v>
                </c:pt>
                <c:pt idx="394">
                  <c:v>59</c:v>
                </c:pt>
                <c:pt idx="395">
                  <c:v>61</c:v>
                </c:pt>
                <c:pt idx="396">
                  <c:v>52</c:v>
                </c:pt>
                <c:pt idx="397">
                  <c:v>58</c:v>
                </c:pt>
                <c:pt idx="398">
                  <c:v>75</c:v>
                </c:pt>
                <c:pt idx="399">
                  <c:v>116</c:v>
                </c:pt>
                <c:pt idx="400">
                  <c:v>305</c:v>
                </c:pt>
                <c:pt idx="401">
                  <c:v>246</c:v>
                </c:pt>
                <c:pt idx="402">
                  <c:v>47</c:v>
                </c:pt>
                <c:pt idx="403">
                  <c:v>46</c:v>
                </c:pt>
                <c:pt idx="404">
                  <c:v>44</c:v>
                </c:pt>
                <c:pt idx="405">
                  <c:v>337</c:v>
                </c:pt>
                <c:pt idx="406">
                  <c:v>541</c:v>
                </c:pt>
                <c:pt idx="407">
                  <c:v>388</c:v>
                </c:pt>
                <c:pt idx="408">
                  <c:v>269</c:v>
                </c:pt>
                <c:pt idx="409">
                  <c:v>69</c:v>
                </c:pt>
                <c:pt idx="410">
                  <c:v>87</c:v>
                </c:pt>
                <c:pt idx="411">
                  <c:v>52</c:v>
                </c:pt>
                <c:pt idx="412">
                  <c:v>73</c:v>
                </c:pt>
                <c:pt idx="413">
                  <c:v>77</c:v>
                </c:pt>
                <c:pt idx="414">
                  <c:v>58</c:v>
                </c:pt>
                <c:pt idx="415">
                  <c:v>129</c:v>
                </c:pt>
                <c:pt idx="416">
                  <c:v>343</c:v>
                </c:pt>
                <c:pt idx="417">
                  <c:v>59</c:v>
                </c:pt>
                <c:pt idx="418">
                  <c:v>31</c:v>
                </c:pt>
                <c:pt idx="419">
                  <c:v>31</c:v>
                </c:pt>
                <c:pt idx="420">
                  <c:v>364</c:v>
                </c:pt>
                <c:pt idx="421">
                  <c:v>73</c:v>
                </c:pt>
                <c:pt idx="422">
                  <c:v>44</c:v>
                </c:pt>
                <c:pt idx="423">
                  <c:v>50</c:v>
                </c:pt>
                <c:pt idx="424">
                  <c:v>48</c:v>
                </c:pt>
                <c:pt idx="425">
                  <c:v>577</c:v>
                </c:pt>
                <c:pt idx="426">
                  <c:v>58</c:v>
                </c:pt>
                <c:pt idx="427">
                  <c:v>55</c:v>
                </c:pt>
                <c:pt idx="428">
                  <c:v>56</c:v>
                </c:pt>
                <c:pt idx="429">
                  <c:v>46</c:v>
                </c:pt>
                <c:pt idx="430">
                  <c:v>90</c:v>
                </c:pt>
                <c:pt idx="431">
                  <c:v>261</c:v>
                </c:pt>
                <c:pt idx="432">
                  <c:v>43</c:v>
                </c:pt>
                <c:pt idx="433">
                  <c:v>53</c:v>
                </c:pt>
                <c:pt idx="434">
                  <c:v>74</c:v>
                </c:pt>
                <c:pt idx="435">
                  <c:v>98</c:v>
                </c:pt>
                <c:pt idx="436">
                  <c:v>44</c:v>
                </c:pt>
                <c:pt idx="437">
                  <c:v>39</c:v>
                </c:pt>
                <c:pt idx="438">
                  <c:v>54</c:v>
                </c:pt>
                <c:pt idx="439">
                  <c:v>53</c:v>
                </c:pt>
                <c:pt idx="440">
                  <c:v>63</c:v>
                </c:pt>
                <c:pt idx="441">
                  <c:v>213</c:v>
                </c:pt>
                <c:pt idx="442">
                  <c:v>49</c:v>
                </c:pt>
                <c:pt idx="443">
                  <c:v>201</c:v>
                </c:pt>
                <c:pt idx="444">
                  <c:v>176</c:v>
                </c:pt>
                <c:pt idx="445">
                  <c:v>58</c:v>
                </c:pt>
                <c:pt idx="446">
                  <c:v>50</c:v>
                </c:pt>
                <c:pt idx="447">
                  <c:v>363</c:v>
                </c:pt>
                <c:pt idx="448">
                  <c:v>465</c:v>
                </c:pt>
                <c:pt idx="449">
                  <c:v>172</c:v>
                </c:pt>
                <c:pt idx="450">
                  <c:v>52</c:v>
                </c:pt>
                <c:pt idx="451">
                  <c:v>106</c:v>
                </c:pt>
                <c:pt idx="452">
                  <c:v>64</c:v>
                </c:pt>
                <c:pt idx="453">
                  <c:v>65</c:v>
                </c:pt>
                <c:pt idx="454">
                  <c:v>375</c:v>
                </c:pt>
                <c:pt idx="455">
                  <c:v>324</c:v>
                </c:pt>
                <c:pt idx="456">
                  <c:v>53</c:v>
                </c:pt>
                <c:pt idx="457">
                  <c:v>61</c:v>
                </c:pt>
                <c:pt idx="458">
                  <c:v>67</c:v>
                </c:pt>
                <c:pt idx="459">
                  <c:v>44</c:v>
                </c:pt>
                <c:pt idx="460">
                  <c:v>78</c:v>
                </c:pt>
                <c:pt idx="461">
                  <c:v>149</c:v>
                </c:pt>
                <c:pt idx="462">
                  <c:v>79</c:v>
                </c:pt>
                <c:pt idx="463">
                  <c:v>87</c:v>
                </c:pt>
                <c:pt idx="464">
                  <c:v>47</c:v>
                </c:pt>
                <c:pt idx="465">
                  <c:v>361</c:v>
                </c:pt>
                <c:pt idx="466">
                  <c:v>51</c:v>
                </c:pt>
                <c:pt idx="467">
                  <c:v>576</c:v>
                </c:pt>
                <c:pt idx="468">
                  <c:v>235</c:v>
                </c:pt>
                <c:pt idx="469">
                  <c:v>332</c:v>
                </c:pt>
                <c:pt idx="470">
                  <c:v>49</c:v>
                </c:pt>
                <c:pt idx="471">
                  <c:v>85</c:v>
                </c:pt>
                <c:pt idx="472">
                  <c:v>114</c:v>
                </c:pt>
                <c:pt idx="473">
                  <c:v>337</c:v>
                </c:pt>
                <c:pt idx="474">
                  <c:v>45</c:v>
                </c:pt>
                <c:pt idx="475">
                  <c:v>30</c:v>
                </c:pt>
                <c:pt idx="476">
                  <c:v>29</c:v>
                </c:pt>
                <c:pt idx="477">
                  <c:v>38</c:v>
                </c:pt>
                <c:pt idx="478">
                  <c:v>30</c:v>
                </c:pt>
                <c:pt idx="479">
                  <c:v>336</c:v>
                </c:pt>
                <c:pt idx="480">
                  <c:v>46</c:v>
                </c:pt>
                <c:pt idx="481">
                  <c:v>59</c:v>
                </c:pt>
                <c:pt idx="482">
                  <c:v>50</c:v>
                </c:pt>
                <c:pt idx="483">
                  <c:v>130</c:v>
                </c:pt>
                <c:pt idx="484">
                  <c:v>105</c:v>
                </c:pt>
                <c:pt idx="485">
                  <c:v>167</c:v>
                </c:pt>
                <c:pt idx="486">
                  <c:v>360</c:v>
                </c:pt>
                <c:pt idx="487">
                  <c:v>48</c:v>
                </c:pt>
                <c:pt idx="488">
                  <c:v>49</c:v>
                </c:pt>
                <c:pt idx="489">
                  <c:v>84</c:v>
                </c:pt>
                <c:pt idx="490">
                  <c:v>38</c:v>
                </c:pt>
                <c:pt idx="491">
                  <c:v>55</c:v>
                </c:pt>
                <c:pt idx="492">
                  <c:v>52</c:v>
                </c:pt>
                <c:pt idx="493">
                  <c:v>63</c:v>
                </c:pt>
                <c:pt idx="494">
                  <c:v>216</c:v>
                </c:pt>
                <c:pt idx="495">
                  <c:v>67</c:v>
                </c:pt>
                <c:pt idx="496">
                  <c:v>538</c:v>
                </c:pt>
                <c:pt idx="497">
                  <c:v>57</c:v>
                </c:pt>
                <c:pt idx="498">
                  <c:v>45</c:v>
                </c:pt>
                <c:pt idx="4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CCA-BFFD-78D61773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Suma Secuencial Gap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Tiempo_Busqueda_Suma!$L$3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Tiempo_Busqueda_Suma!$K$4:$K$503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Tiempo_Busqueda_Suma!$L$4:$L$503</c:f>
              <c:numCache>
                <c:formatCode>General</c:formatCode>
                <c:ptCount val="500"/>
                <c:pt idx="0">
                  <c:v>673</c:v>
                </c:pt>
                <c:pt idx="1">
                  <c:v>1639</c:v>
                </c:pt>
                <c:pt idx="2">
                  <c:v>1731</c:v>
                </c:pt>
                <c:pt idx="3">
                  <c:v>1342</c:v>
                </c:pt>
                <c:pt idx="4">
                  <c:v>896</c:v>
                </c:pt>
                <c:pt idx="5">
                  <c:v>831</c:v>
                </c:pt>
                <c:pt idx="6">
                  <c:v>2939</c:v>
                </c:pt>
                <c:pt idx="7">
                  <c:v>728</c:v>
                </c:pt>
                <c:pt idx="8">
                  <c:v>1023</c:v>
                </c:pt>
                <c:pt idx="9">
                  <c:v>195</c:v>
                </c:pt>
                <c:pt idx="10">
                  <c:v>1004</c:v>
                </c:pt>
                <c:pt idx="11">
                  <c:v>714</c:v>
                </c:pt>
                <c:pt idx="12">
                  <c:v>1244</c:v>
                </c:pt>
                <c:pt idx="13">
                  <c:v>922</c:v>
                </c:pt>
                <c:pt idx="14">
                  <c:v>465</c:v>
                </c:pt>
                <c:pt idx="15">
                  <c:v>452</c:v>
                </c:pt>
                <c:pt idx="16">
                  <c:v>1579</c:v>
                </c:pt>
                <c:pt idx="17">
                  <c:v>1420</c:v>
                </c:pt>
                <c:pt idx="18">
                  <c:v>770</c:v>
                </c:pt>
                <c:pt idx="19">
                  <c:v>381</c:v>
                </c:pt>
                <c:pt idx="20">
                  <c:v>1134</c:v>
                </c:pt>
                <c:pt idx="21">
                  <c:v>461</c:v>
                </c:pt>
                <c:pt idx="22">
                  <c:v>516</c:v>
                </c:pt>
                <c:pt idx="23">
                  <c:v>839</c:v>
                </c:pt>
                <c:pt idx="24">
                  <c:v>1146</c:v>
                </c:pt>
                <c:pt idx="25">
                  <c:v>452</c:v>
                </c:pt>
                <c:pt idx="26">
                  <c:v>687</c:v>
                </c:pt>
                <c:pt idx="27">
                  <c:v>662</c:v>
                </c:pt>
                <c:pt idx="28">
                  <c:v>940</c:v>
                </c:pt>
                <c:pt idx="29">
                  <c:v>1043</c:v>
                </c:pt>
                <c:pt idx="30">
                  <c:v>584</c:v>
                </c:pt>
                <c:pt idx="31">
                  <c:v>281</c:v>
                </c:pt>
                <c:pt idx="32">
                  <c:v>915</c:v>
                </c:pt>
                <c:pt idx="33">
                  <c:v>1076</c:v>
                </c:pt>
                <c:pt idx="34">
                  <c:v>678</c:v>
                </c:pt>
                <c:pt idx="35">
                  <c:v>911</c:v>
                </c:pt>
                <c:pt idx="36">
                  <c:v>1450</c:v>
                </c:pt>
                <c:pt idx="37">
                  <c:v>767</c:v>
                </c:pt>
                <c:pt idx="38">
                  <c:v>1169</c:v>
                </c:pt>
                <c:pt idx="39">
                  <c:v>313</c:v>
                </c:pt>
                <c:pt idx="40">
                  <c:v>497</c:v>
                </c:pt>
                <c:pt idx="41">
                  <c:v>1603</c:v>
                </c:pt>
                <c:pt idx="42">
                  <c:v>530</c:v>
                </c:pt>
                <c:pt idx="43">
                  <c:v>749</c:v>
                </c:pt>
                <c:pt idx="44">
                  <c:v>394</c:v>
                </c:pt>
                <c:pt idx="45">
                  <c:v>1223</c:v>
                </c:pt>
                <c:pt idx="46">
                  <c:v>1247</c:v>
                </c:pt>
                <c:pt idx="47">
                  <c:v>1657</c:v>
                </c:pt>
                <c:pt idx="48">
                  <c:v>393</c:v>
                </c:pt>
                <c:pt idx="49">
                  <c:v>1074</c:v>
                </c:pt>
                <c:pt idx="50">
                  <c:v>506</c:v>
                </c:pt>
                <c:pt idx="51">
                  <c:v>235</c:v>
                </c:pt>
                <c:pt idx="52">
                  <c:v>1376</c:v>
                </c:pt>
                <c:pt idx="53">
                  <c:v>654</c:v>
                </c:pt>
                <c:pt idx="54">
                  <c:v>339</c:v>
                </c:pt>
                <c:pt idx="55">
                  <c:v>1280</c:v>
                </c:pt>
                <c:pt idx="56">
                  <c:v>793</c:v>
                </c:pt>
                <c:pt idx="57">
                  <c:v>660</c:v>
                </c:pt>
                <c:pt idx="58">
                  <c:v>722</c:v>
                </c:pt>
                <c:pt idx="59">
                  <c:v>668</c:v>
                </c:pt>
                <c:pt idx="60">
                  <c:v>967</c:v>
                </c:pt>
                <c:pt idx="61">
                  <c:v>1604</c:v>
                </c:pt>
                <c:pt idx="62">
                  <c:v>454</c:v>
                </c:pt>
                <c:pt idx="63">
                  <c:v>2174</c:v>
                </c:pt>
                <c:pt idx="64">
                  <c:v>300</c:v>
                </c:pt>
                <c:pt idx="65">
                  <c:v>585</c:v>
                </c:pt>
                <c:pt idx="66">
                  <c:v>633</c:v>
                </c:pt>
                <c:pt idx="67">
                  <c:v>2145</c:v>
                </c:pt>
                <c:pt idx="68">
                  <c:v>624</c:v>
                </c:pt>
                <c:pt idx="69">
                  <c:v>1502</c:v>
                </c:pt>
                <c:pt idx="70">
                  <c:v>622</c:v>
                </c:pt>
                <c:pt idx="71">
                  <c:v>663</c:v>
                </c:pt>
                <c:pt idx="72">
                  <c:v>734</c:v>
                </c:pt>
                <c:pt idx="73">
                  <c:v>411</c:v>
                </c:pt>
                <c:pt idx="74">
                  <c:v>302</c:v>
                </c:pt>
                <c:pt idx="75">
                  <c:v>1413</c:v>
                </c:pt>
                <c:pt idx="76">
                  <c:v>516</c:v>
                </c:pt>
                <c:pt idx="77">
                  <c:v>741</c:v>
                </c:pt>
                <c:pt idx="78">
                  <c:v>853</c:v>
                </c:pt>
                <c:pt idx="79">
                  <c:v>1080</c:v>
                </c:pt>
                <c:pt idx="80">
                  <c:v>2458</c:v>
                </c:pt>
                <c:pt idx="81">
                  <c:v>830</c:v>
                </c:pt>
                <c:pt idx="82">
                  <c:v>1024</c:v>
                </c:pt>
                <c:pt idx="83">
                  <c:v>1050</c:v>
                </c:pt>
                <c:pt idx="84">
                  <c:v>777</c:v>
                </c:pt>
                <c:pt idx="85">
                  <c:v>808</c:v>
                </c:pt>
                <c:pt idx="86">
                  <c:v>1561</c:v>
                </c:pt>
                <c:pt idx="87">
                  <c:v>698</c:v>
                </c:pt>
                <c:pt idx="88">
                  <c:v>903</c:v>
                </c:pt>
                <c:pt idx="89">
                  <c:v>553</c:v>
                </c:pt>
                <c:pt idx="90">
                  <c:v>410</c:v>
                </c:pt>
                <c:pt idx="91">
                  <c:v>1974</c:v>
                </c:pt>
                <c:pt idx="92">
                  <c:v>1031</c:v>
                </c:pt>
                <c:pt idx="93">
                  <c:v>321</c:v>
                </c:pt>
                <c:pt idx="94">
                  <c:v>422</c:v>
                </c:pt>
                <c:pt idx="95">
                  <c:v>347</c:v>
                </c:pt>
                <c:pt idx="96">
                  <c:v>1104</c:v>
                </c:pt>
                <c:pt idx="97">
                  <c:v>602</c:v>
                </c:pt>
                <c:pt idx="98">
                  <c:v>165</c:v>
                </c:pt>
                <c:pt idx="99">
                  <c:v>1452</c:v>
                </c:pt>
                <c:pt idx="100">
                  <c:v>900</c:v>
                </c:pt>
                <c:pt idx="101">
                  <c:v>741</c:v>
                </c:pt>
                <c:pt idx="102">
                  <c:v>764</c:v>
                </c:pt>
                <c:pt idx="103">
                  <c:v>189</c:v>
                </c:pt>
                <c:pt idx="104">
                  <c:v>555</c:v>
                </c:pt>
                <c:pt idx="105">
                  <c:v>96</c:v>
                </c:pt>
                <c:pt idx="106">
                  <c:v>1177</c:v>
                </c:pt>
                <c:pt idx="107">
                  <c:v>1230</c:v>
                </c:pt>
                <c:pt idx="108">
                  <c:v>637</c:v>
                </c:pt>
                <c:pt idx="109">
                  <c:v>507</c:v>
                </c:pt>
                <c:pt idx="110">
                  <c:v>1074</c:v>
                </c:pt>
                <c:pt idx="111">
                  <c:v>374</c:v>
                </c:pt>
                <c:pt idx="112">
                  <c:v>319</c:v>
                </c:pt>
                <c:pt idx="113">
                  <c:v>877</c:v>
                </c:pt>
                <c:pt idx="114">
                  <c:v>737</c:v>
                </c:pt>
                <c:pt idx="115">
                  <c:v>664</c:v>
                </c:pt>
                <c:pt idx="116">
                  <c:v>401</c:v>
                </c:pt>
                <c:pt idx="117">
                  <c:v>714</c:v>
                </c:pt>
                <c:pt idx="118">
                  <c:v>1222</c:v>
                </c:pt>
                <c:pt idx="119">
                  <c:v>288</c:v>
                </c:pt>
                <c:pt idx="120">
                  <c:v>677</c:v>
                </c:pt>
                <c:pt idx="121">
                  <c:v>223</c:v>
                </c:pt>
                <c:pt idx="122">
                  <c:v>1046</c:v>
                </c:pt>
                <c:pt idx="123">
                  <c:v>402</c:v>
                </c:pt>
                <c:pt idx="124">
                  <c:v>1078</c:v>
                </c:pt>
                <c:pt idx="125">
                  <c:v>690</c:v>
                </c:pt>
                <c:pt idx="126">
                  <c:v>519</c:v>
                </c:pt>
                <c:pt idx="127">
                  <c:v>982</c:v>
                </c:pt>
                <c:pt idx="128">
                  <c:v>1279</c:v>
                </c:pt>
                <c:pt idx="129">
                  <c:v>550</c:v>
                </c:pt>
                <c:pt idx="130">
                  <c:v>950</c:v>
                </c:pt>
                <c:pt idx="131">
                  <c:v>701</c:v>
                </c:pt>
                <c:pt idx="132">
                  <c:v>876</c:v>
                </c:pt>
                <c:pt idx="133">
                  <c:v>213</c:v>
                </c:pt>
                <c:pt idx="134">
                  <c:v>939</c:v>
                </c:pt>
                <c:pt idx="135">
                  <c:v>1985</c:v>
                </c:pt>
                <c:pt idx="136">
                  <c:v>839</c:v>
                </c:pt>
                <c:pt idx="137">
                  <c:v>1533</c:v>
                </c:pt>
                <c:pt idx="138">
                  <c:v>354</c:v>
                </c:pt>
                <c:pt idx="139">
                  <c:v>842</c:v>
                </c:pt>
                <c:pt idx="140">
                  <c:v>698</c:v>
                </c:pt>
                <c:pt idx="141">
                  <c:v>575</c:v>
                </c:pt>
                <c:pt idx="142">
                  <c:v>384</c:v>
                </c:pt>
                <c:pt idx="143">
                  <c:v>862</c:v>
                </c:pt>
                <c:pt idx="144">
                  <c:v>669</c:v>
                </c:pt>
                <c:pt idx="145">
                  <c:v>228</c:v>
                </c:pt>
                <c:pt idx="146">
                  <c:v>848</c:v>
                </c:pt>
                <c:pt idx="147">
                  <c:v>398</c:v>
                </c:pt>
                <c:pt idx="148">
                  <c:v>1012</c:v>
                </c:pt>
                <c:pt idx="149">
                  <c:v>429</c:v>
                </c:pt>
                <c:pt idx="150">
                  <c:v>741</c:v>
                </c:pt>
                <c:pt idx="151">
                  <c:v>1315</c:v>
                </c:pt>
                <c:pt idx="152">
                  <c:v>638</c:v>
                </c:pt>
                <c:pt idx="153">
                  <c:v>394</c:v>
                </c:pt>
                <c:pt idx="154">
                  <c:v>1282</c:v>
                </c:pt>
                <c:pt idx="155">
                  <c:v>875</c:v>
                </c:pt>
                <c:pt idx="156">
                  <c:v>490</c:v>
                </c:pt>
                <c:pt idx="157">
                  <c:v>882</c:v>
                </c:pt>
                <c:pt idx="158">
                  <c:v>590</c:v>
                </c:pt>
                <c:pt idx="159">
                  <c:v>1681</c:v>
                </c:pt>
                <c:pt idx="160">
                  <c:v>570</c:v>
                </c:pt>
                <c:pt idx="161">
                  <c:v>1275</c:v>
                </c:pt>
                <c:pt idx="162">
                  <c:v>335</c:v>
                </c:pt>
                <c:pt idx="163">
                  <c:v>994</c:v>
                </c:pt>
                <c:pt idx="164">
                  <c:v>775</c:v>
                </c:pt>
                <c:pt idx="165">
                  <c:v>404</c:v>
                </c:pt>
                <c:pt idx="166">
                  <c:v>729</c:v>
                </c:pt>
                <c:pt idx="167">
                  <c:v>653</c:v>
                </c:pt>
                <c:pt idx="168">
                  <c:v>1375</c:v>
                </c:pt>
                <c:pt idx="169">
                  <c:v>1007</c:v>
                </c:pt>
                <c:pt idx="170">
                  <c:v>655</c:v>
                </c:pt>
                <c:pt idx="171">
                  <c:v>828</c:v>
                </c:pt>
                <c:pt idx="172">
                  <c:v>1738</c:v>
                </c:pt>
                <c:pt idx="173">
                  <c:v>368</c:v>
                </c:pt>
                <c:pt idx="174">
                  <c:v>941</c:v>
                </c:pt>
                <c:pt idx="175">
                  <c:v>247</c:v>
                </c:pt>
                <c:pt idx="176">
                  <c:v>177</c:v>
                </c:pt>
                <c:pt idx="177">
                  <c:v>1007</c:v>
                </c:pt>
                <c:pt idx="178">
                  <c:v>403</c:v>
                </c:pt>
                <c:pt idx="179">
                  <c:v>331</c:v>
                </c:pt>
                <c:pt idx="180">
                  <c:v>123</c:v>
                </c:pt>
                <c:pt idx="181">
                  <c:v>884</c:v>
                </c:pt>
                <c:pt idx="182">
                  <c:v>462</c:v>
                </c:pt>
                <c:pt idx="183">
                  <c:v>889</c:v>
                </c:pt>
                <c:pt idx="184">
                  <c:v>491</c:v>
                </c:pt>
                <c:pt idx="185">
                  <c:v>739</c:v>
                </c:pt>
                <c:pt idx="186">
                  <c:v>2106</c:v>
                </c:pt>
                <c:pt idx="187">
                  <c:v>1909</c:v>
                </c:pt>
                <c:pt idx="188">
                  <c:v>223</c:v>
                </c:pt>
                <c:pt idx="189">
                  <c:v>1248</c:v>
                </c:pt>
                <c:pt idx="190">
                  <c:v>896</c:v>
                </c:pt>
                <c:pt idx="191">
                  <c:v>1066</c:v>
                </c:pt>
                <c:pt idx="192">
                  <c:v>258</c:v>
                </c:pt>
                <c:pt idx="193">
                  <c:v>1743</c:v>
                </c:pt>
                <c:pt idx="194">
                  <c:v>396</c:v>
                </c:pt>
                <c:pt idx="195">
                  <c:v>426</c:v>
                </c:pt>
                <c:pt idx="196">
                  <c:v>1413</c:v>
                </c:pt>
                <c:pt idx="197">
                  <c:v>887</c:v>
                </c:pt>
                <c:pt idx="198">
                  <c:v>521</c:v>
                </c:pt>
                <c:pt idx="199">
                  <c:v>746</c:v>
                </c:pt>
                <c:pt idx="200">
                  <c:v>702</c:v>
                </c:pt>
                <c:pt idx="201">
                  <c:v>841</c:v>
                </c:pt>
                <c:pt idx="202">
                  <c:v>1518</c:v>
                </c:pt>
                <c:pt idx="203">
                  <c:v>876</c:v>
                </c:pt>
                <c:pt idx="204">
                  <c:v>1108</c:v>
                </c:pt>
                <c:pt idx="205">
                  <c:v>629</c:v>
                </c:pt>
                <c:pt idx="206">
                  <c:v>723</c:v>
                </c:pt>
                <c:pt idx="207">
                  <c:v>787</c:v>
                </c:pt>
                <c:pt idx="208">
                  <c:v>373</c:v>
                </c:pt>
                <c:pt idx="209">
                  <c:v>1123</c:v>
                </c:pt>
                <c:pt idx="210">
                  <c:v>898</c:v>
                </c:pt>
                <c:pt idx="211">
                  <c:v>1563</c:v>
                </c:pt>
                <c:pt idx="212">
                  <c:v>221</c:v>
                </c:pt>
                <c:pt idx="213">
                  <c:v>737</c:v>
                </c:pt>
                <c:pt idx="214">
                  <c:v>488</c:v>
                </c:pt>
                <c:pt idx="215">
                  <c:v>729</c:v>
                </c:pt>
                <c:pt idx="216">
                  <c:v>1132</c:v>
                </c:pt>
                <c:pt idx="217">
                  <c:v>264</c:v>
                </c:pt>
                <c:pt idx="218">
                  <c:v>1054</c:v>
                </c:pt>
                <c:pt idx="219">
                  <c:v>473</c:v>
                </c:pt>
                <c:pt idx="220">
                  <c:v>447</c:v>
                </c:pt>
                <c:pt idx="221">
                  <c:v>1168</c:v>
                </c:pt>
                <c:pt idx="222">
                  <c:v>377</c:v>
                </c:pt>
                <c:pt idx="223">
                  <c:v>616</c:v>
                </c:pt>
                <c:pt idx="224">
                  <c:v>373</c:v>
                </c:pt>
                <c:pt idx="225">
                  <c:v>1640</c:v>
                </c:pt>
                <c:pt idx="226">
                  <c:v>150</c:v>
                </c:pt>
                <c:pt idx="227">
                  <c:v>638</c:v>
                </c:pt>
                <c:pt idx="228">
                  <c:v>576</c:v>
                </c:pt>
                <c:pt idx="229">
                  <c:v>995</c:v>
                </c:pt>
                <c:pt idx="230">
                  <c:v>716</c:v>
                </c:pt>
                <c:pt idx="231">
                  <c:v>638</c:v>
                </c:pt>
                <c:pt idx="232">
                  <c:v>193</c:v>
                </c:pt>
                <c:pt idx="233">
                  <c:v>259</c:v>
                </c:pt>
                <c:pt idx="234">
                  <c:v>566</c:v>
                </c:pt>
                <c:pt idx="235">
                  <c:v>791</c:v>
                </c:pt>
                <c:pt idx="236">
                  <c:v>1220</c:v>
                </c:pt>
                <c:pt idx="237">
                  <c:v>820</c:v>
                </c:pt>
                <c:pt idx="238">
                  <c:v>725</c:v>
                </c:pt>
                <c:pt idx="239">
                  <c:v>427</c:v>
                </c:pt>
                <c:pt idx="240">
                  <c:v>1398</c:v>
                </c:pt>
                <c:pt idx="241">
                  <c:v>1018</c:v>
                </c:pt>
                <c:pt idx="242">
                  <c:v>658</c:v>
                </c:pt>
                <c:pt idx="243">
                  <c:v>970</c:v>
                </c:pt>
                <c:pt idx="244">
                  <c:v>633</c:v>
                </c:pt>
                <c:pt idx="245">
                  <c:v>1666</c:v>
                </c:pt>
                <c:pt idx="246">
                  <c:v>986</c:v>
                </c:pt>
                <c:pt idx="247">
                  <c:v>950</c:v>
                </c:pt>
                <c:pt idx="248">
                  <c:v>605</c:v>
                </c:pt>
                <c:pt idx="249">
                  <c:v>535</c:v>
                </c:pt>
                <c:pt idx="250">
                  <c:v>1178</c:v>
                </c:pt>
                <c:pt idx="251">
                  <c:v>397</c:v>
                </c:pt>
                <c:pt idx="252">
                  <c:v>283</c:v>
                </c:pt>
                <c:pt idx="253">
                  <c:v>852</c:v>
                </c:pt>
                <c:pt idx="254">
                  <c:v>452</c:v>
                </c:pt>
                <c:pt idx="255">
                  <c:v>465</c:v>
                </c:pt>
                <c:pt idx="256">
                  <c:v>1054</c:v>
                </c:pt>
                <c:pt idx="257">
                  <c:v>170</c:v>
                </c:pt>
                <c:pt idx="258">
                  <c:v>1398</c:v>
                </c:pt>
                <c:pt idx="259">
                  <c:v>160</c:v>
                </c:pt>
                <c:pt idx="260">
                  <c:v>1290</c:v>
                </c:pt>
                <c:pt idx="261">
                  <c:v>885</c:v>
                </c:pt>
                <c:pt idx="262">
                  <c:v>151</c:v>
                </c:pt>
                <c:pt idx="263">
                  <c:v>1169</c:v>
                </c:pt>
                <c:pt idx="264">
                  <c:v>650</c:v>
                </c:pt>
                <c:pt idx="265">
                  <c:v>902</c:v>
                </c:pt>
                <c:pt idx="266">
                  <c:v>623</c:v>
                </c:pt>
                <c:pt idx="267">
                  <c:v>1708</c:v>
                </c:pt>
                <c:pt idx="268">
                  <c:v>475</c:v>
                </c:pt>
                <c:pt idx="269">
                  <c:v>887</c:v>
                </c:pt>
                <c:pt idx="270">
                  <c:v>167</c:v>
                </c:pt>
                <c:pt idx="271">
                  <c:v>2269</c:v>
                </c:pt>
                <c:pt idx="272">
                  <c:v>614</c:v>
                </c:pt>
                <c:pt idx="273">
                  <c:v>723</c:v>
                </c:pt>
                <c:pt idx="274">
                  <c:v>5646</c:v>
                </c:pt>
                <c:pt idx="275">
                  <c:v>317</c:v>
                </c:pt>
                <c:pt idx="276">
                  <c:v>753</c:v>
                </c:pt>
                <c:pt idx="277">
                  <c:v>598</c:v>
                </c:pt>
                <c:pt idx="278">
                  <c:v>118</c:v>
                </c:pt>
                <c:pt idx="279">
                  <c:v>1454</c:v>
                </c:pt>
                <c:pt idx="280">
                  <c:v>405</c:v>
                </c:pt>
                <c:pt idx="281">
                  <c:v>344</c:v>
                </c:pt>
                <c:pt idx="282">
                  <c:v>2145</c:v>
                </c:pt>
                <c:pt idx="283">
                  <c:v>1343</c:v>
                </c:pt>
                <c:pt idx="284">
                  <c:v>1407</c:v>
                </c:pt>
                <c:pt idx="285">
                  <c:v>893</c:v>
                </c:pt>
                <c:pt idx="286">
                  <c:v>499</c:v>
                </c:pt>
                <c:pt idx="287">
                  <c:v>1193</c:v>
                </c:pt>
                <c:pt idx="288">
                  <c:v>448</c:v>
                </c:pt>
                <c:pt idx="289">
                  <c:v>879</c:v>
                </c:pt>
                <c:pt idx="290">
                  <c:v>699</c:v>
                </c:pt>
                <c:pt idx="291">
                  <c:v>795</c:v>
                </c:pt>
                <c:pt idx="292">
                  <c:v>573</c:v>
                </c:pt>
                <c:pt idx="293">
                  <c:v>645</c:v>
                </c:pt>
                <c:pt idx="294">
                  <c:v>767</c:v>
                </c:pt>
                <c:pt idx="295">
                  <c:v>765</c:v>
                </c:pt>
                <c:pt idx="296">
                  <c:v>505</c:v>
                </c:pt>
                <c:pt idx="297">
                  <c:v>536</c:v>
                </c:pt>
                <c:pt idx="298">
                  <c:v>2102</c:v>
                </c:pt>
                <c:pt idx="299">
                  <c:v>1057</c:v>
                </c:pt>
                <c:pt idx="300">
                  <c:v>1268</c:v>
                </c:pt>
                <c:pt idx="301">
                  <c:v>1796</c:v>
                </c:pt>
                <c:pt idx="302">
                  <c:v>615</c:v>
                </c:pt>
                <c:pt idx="303">
                  <c:v>720</c:v>
                </c:pt>
                <c:pt idx="304">
                  <c:v>281</c:v>
                </c:pt>
                <c:pt idx="305">
                  <c:v>901</c:v>
                </c:pt>
                <c:pt idx="306">
                  <c:v>190</c:v>
                </c:pt>
                <c:pt idx="307">
                  <c:v>772</c:v>
                </c:pt>
                <c:pt idx="308">
                  <c:v>1160</c:v>
                </c:pt>
                <c:pt idx="309">
                  <c:v>790</c:v>
                </c:pt>
                <c:pt idx="310">
                  <c:v>6190</c:v>
                </c:pt>
                <c:pt idx="311">
                  <c:v>1009</c:v>
                </c:pt>
                <c:pt idx="312">
                  <c:v>843</c:v>
                </c:pt>
                <c:pt idx="313">
                  <c:v>171</c:v>
                </c:pt>
                <c:pt idx="314">
                  <c:v>1014</c:v>
                </c:pt>
                <c:pt idx="315">
                  <c:v>746</c:v>
                </c:pt>
                <c:pt idx="316">
                  <c:v>747</c:v>
                </c:pt>
                <c:pt idx="317">
                  <c:v>396</c:v>
                </c:pt>
                <c:pt idx="318">
                  <c:v>1194</c:v>
                </c:pt>
                <c:pt idx="319">
                  <c:v>859</c:v>
                </c:pt>
                <c:pt idx="320">
                  <c:v>884</c:v>
                </c:pt>
                <c:pt idx="321">
                  <c:v>544</c:v>
                </c:pt>
                <c:pt idx="322">
                  <c:v>201</c:v>
                </c:pt>
                <c:pt idx="323">
                  <c:v>237</c:v>
                </c:pt>
                <c:pt idx="324">
                  <c:v>369</c:v>
                </c:pt>
                <c:pt idx="325">
                  <c:v>789</c:v>
                </c:pt>
                <c:pt idx="326">
                  <c:v>436</c:v>
                </c:pt>
                <c:pt idx="327">
                  <c:v>1297</c:v>
                </c:pt>
                <c:pt idx="328">
                  <c:v>462</c:v>
                </c:pt>
                <c:pt idx="329">
                  <c:v>590</c:v>
                </c:pt>
                <c:pt idx="330">
                  <c:v>775</c:v>
                </c:pt>
                <c:pt idx="331">
                  <c:v>2624</c:v>
                </c:pt>
                <c:pt idx="332">
                  <c:v>1491</c:v>
                </c:pt>
                <c:pt idx="333">
                  <c:v>877</c:v>
                </c:pt>
                <c:pt idx="334">
                  <c:v>1491</c:v>
                </c:pt>
                <c:pt idx="335">
                  <c:v>759</c:v>
                </c:pt>
                <c:pt idx="336">
                  <c:v>1612</c:v>
                </c:pt>
                <c:pt idx="337">
                  <c:v>2653</c:v>
                </c:pt>
                <c:pt idx="338">
                  <c:v>554</c:v>
                </c:pt>
                <c:pt idx="339">
                  <c:v>1923</c:v>
                </c:pt>
                <c:pt idx="340">
                  <c:v>915</c:v>
                </c:pt>
                <c:pt idx="341">
                  <c:v>436</c:v>
                </c:pt>
                <c:pt idx="342">
                  <c:v>1358</c:v>
                </c:pt>
                <c:pt idx="343">
                  <c:v>631</c:v>
                </c:pt>
                <c:pt idx="344">
                  <c:v>244</c:v>
                </c:pt>
                <c:pt idx="345">
                  <c:v>309</c:v>
                </c:pt>
                <c:pt idx="346">
                  <c:v>692</c:v>
                </c:pt>
                <c:pt idx="347">
                  <c:v>970</c:v>
                </c:pt>
                <c:pt idx="348">
                  <c:v>843</c:v>
                </c:pt>
                <c:pt idx="349">
                  <c:v>305</c:v>
                </c:pt>
                <c:pt idx="350">
                  <c:v>606</c:v>
                </c:pt>
                <c:pt idx="351">
                  <c:v>1302</c:v>
                </c:pt>
                <c:pt idx="352">
                  <c:v>336</c:v>
                </c:pt>
                <c:pt idx="353">
                  <c:v>898</c:v>
                </c:pt>
                <c:pt idx="354">
                  <c:v>679</c:v>
                </c:pt>
                <c:pt idx="355">
                  <c:v>162</c:v>
                </c:pt>
                <c:pt idx="356">
                  <c:v>623</c:v>
                </c:pt>
                <c:pt idx="357">
                  <c:v>278</c:v>
                </c:pt>
                <c:pt idx="358">
                  <c:v>750</c:v>
                </c:pt>
                <c:pt idx="359">
                  <c:v>640</c:v>
                </c:pt>
                <c:pt idx="360">
                  <c:v>663</c:v>
                </c:pt>
                <c:pt idx="361">
                  <c:v>558</c:v>
                </c:pt>
                <c:pt idx="362">
                  <c:v>215</c:v>
                </c:pt>
                <c:pt idx="363">
                  <c:v>1404</c:v>
                </c:pt>
                <c:pt idx="364">
                  <c:v>590</c:v>
                </c:pt>
                <c:pt idx="365">
                  <c:v>856</c:v>
                </c:pt>
                <c:pt idx="366">
                  <c:v>322</c:v>
                </c:pt>
                <c:pt idx="367">
                  <c:v>387</c:v>
                </c:pt>
                <c:pt idx="368">
                  <c:v>1142</c:v>
                </c:pt>
                <c:pt idx="369">
                  <c:v>265</c:v>
                </c:pt>
                <c:pt idx="370">
                  <c:v>626</c:v>
                </c:pt>
                <c:pt idx="371">
                  <c:v>1316</c:v>
                </c:pt>
                <c:pt idx="372">
                  <c:v>754</c:v>
                </c:pt>
                <c:pt idx="373">
                  <c:v>439</c:v>
                </c:pt>
                <c:pt idx="374">
                  <c:v>248</c:v>
                </c:pt>
                <c:pt idx="375">
                  <c:v>789</c:v>
                </c:pt>
                <c:pt idx="376">
                  <c:v>965</c:v>
                </c:pt>
                <c:pt idx="377">
                  <c:v>516</c:v>
                </c:pt>
                <c:pt idx="378">
                  <c:v>740</c:v>
                </c:pt>
                <c:pt idx="379">
                  <c:v>1712</c:v>
                </c:pt>
                <c:pt idx="380">
                  <c:v>132</c:v>
                </c:pt>
                <c:pt idx="381">
                  <c:v>1341</c:v>
                </c:pt>
                <c:pt idx="382">
                  <c:v>440</c:v>
                </c:pt>
                <c:pt idx="383">
                  <c:v>375</c:v>
                </c:pt>
                <c:pt idx="384">
                  <c:v>550</c:v>
                </c:pt>
                <c:pt idx="385">
                  <c:v>631</c:v>
                </c:pt>
                <c:pt idx="386">
                  <c:v>1275</c:v>
                </c:pt>
                <c:pt idx="387">
                  <c:v>534</c:v>
                </c:pt>
                <c:pt idx="388">
                  <c:v>499</c:v>
                </c:pt>
                <c:pt idx="389">
                  <c:v>895</c:v>
                </c:pt>
                <c:pt idx="390">
                  <c:v>509</c:v>
                </c:pt>
                <c:pt idx="391">
                  <c:v>668</c:v>
                </c:pt>
                <c:pt idx="392">
                  <c:v>269</c:v>
                </c:pt>
                <c:pt idx="393">
                  <c:v>2275</c:v>
                </c:pt>
                <c:pt idx="394">
                  <c:v>195</c:v>
                </c:pt>
                <c:pt idx="395">
                  <c:v>1177</c:v>
                </c:pt>
                <c:pt idx="396">
                  <c:v>188</c:v>
                </c:pt>
                <c:pt idx="397">
                  <c:v>1126</c:v>
                </c:pt>
                <c:pt idx="398">
                  <c:v>613</c:v>
                </c:pt>
                <c:pt idx="399">
                  <c:v>902</c:v>
                </c:pt>
                <c:pt idx="400">
                  <c:v>640</c:v>
                </c:pt>
                <c:pt idx="401">
                  <c:v>617</c:v>
                </c:pt>
                <c:pt idx="402">
                  <c:v>1063</c:v>
                </c:pt>
                <c:pt idx="403">
                  <c:v>593</c:v>
                </c:pt>
                <c:pt idx="404">
                  <c:v>1390</c:v>
                </c:pt>
                <c:pt idx="405">
                  <c:v>2422</c:v>
                </c:pt>
                <c:pt idx="406">
                  <c:v>2148</c:v>
                </c:pt>
                <c:pt idx="407">
                  <c:v>939</c:v>
                </c:pt>
                <c:pt idx="408">
                  <c:v>305</c:v>
                </c:pt>
                <c:pt idx="409">
                  <c:v>349</c:v>
                </c:pt>
                <c:pt idx="410">
                  <c:v>1539</c:v>
                </c:pt>
                <c:pt idx="411">
                  <c:v>1440</c:v>
                </c:pt>
                <c:pt idx="412">
                  <c:v>1396</c:v>
                </c:pt>
                <c:pt idx="413">
                  <c:v>1521</c:v>
                </c:pt>
                <c:pt idx="414">
                  <c:v>2248</c:v>
                </c:pt>
                <c:pt idx="415">
                  <c:v>617</c:v>
                </c:pt>
                <c:pt idx="416">
                  <c:v>387</c:v>
                </c:pt>
                <c:pt idx="417">
                  <c:v>1071</c:v>
                </c:pt>
                <c:pt idx="418">
                  <c:v>657</c:v>
                </c:pt>
                <c:pt idx="419">
                  <c:v>1010</c:v>
                </c:pt>
                <c:pt idx="420">
                  <c:v>408</c:v>
                </c:pt>
                <c:pt idx="421">
                  <c:v>572</c:v>
                </c:pt>
                <c:pt idx="422">
                  <c:v>574</c:v>
                </c:pt>
                <c:pt idx="423">
                  <c:v>667</c:v>
                </c:pt>
                <c:pt idx="424">
                  <c:v>789</c:v>
                </c:pt>
                <c:pt idx="425">
                  <c:v>786</c:v>
                </c:pt>
                <c:pt idx="426">
                  <c:v>667</c:v>
                </c:pt>
                <c:pt idx="427">
                  <c:v>304</c:v>
                </c:pt>
                <c:pt idx="428">
                  <c:v>865</c:v>
                </c:pt>
                <c:pt idx="429">
                  <c:v>1422</c:v>
                </c:pt>
                <c:pt idx="430">
                  <c:v>1366</c:v>
                </c:pt>
                <c:pt idx="431">
                  <c:v>711</c:v>
                </c:pt>
                <c:pt idx="432">
                  <c:v>433</c:v>
                </c:pt>
                <c:pt idx="433">
                  <c:v>533</c:v>
                </c:pt>
                <c:pt idx="434">
                  <c:v>381</c:v>
                </c:pt>
                <c:pt idx="435">
                  <c:v>541</c:v>
                </c:pt>
                <c:pt idx="436">
                  <c:v>832</c:v>
                </c:pt>
                <c:pt idx="437">
                  <c:v>636</c:v>
                </c:pt>
                <c:pt idx="438">
                  <c:v>801</c:v>
                </c:pt>
                <c:pt idx="439">
                  <c:v>789</c:v>
                </c:pt>
                <c:pt idx="440">
                  <c:v>164</c:v>
                </c:pt>
                <c:pt idx="441">
                  <c:v>821</c:v>
                </c:pt>
                <c:pt idx="442">
                  <c:v>1170</c:v>
                </c:pt>
                <c:pt idx="443">
                  <c:v>674</c:v>
                </c:pt>
                <c:pt idx="444">
                  <c:v>281</c:v>
                </c:pt>
                <c:pt idx="445">
                  <c:v>1067</c:v>
                </c:pt>
                <c:pt idx="446">
                  <c:v>556</c:v>
                </c:pt>
                <c:pt idx="447">
                  <c:v>348</c:v>
                </c:pt>
                <c:pt idx="448">
                  <c:v>327</c:v>
                </c:pt>
                <c:pt idx="449">
                  <c:v>177</c:v>
                </c:pt>
                <c:pt idx="450">
                  <c:v>802</c:v>
                </c:pt>
                <c:pt idx="451">
                  <c:v>456</c:v>
                </c:pt>
                <c:pt idx="452">
                  <c:v>771</c:v>
                </c:pt>
                <c:pt idx="453">
                  <c:v>1266</c:v>
                </c:pt>
                <c:pt idx="454">
                  <c:v>531</c:v>
                </c:pt>
                <c:pt idx="455">
                  <c:v>660</c:v>
                </c:pt>
                <c:pt idx="456">
                  <c:v>168</c:v>
                </c:pt>
                <c:pt idx="457">
                  <c:v>1727</c:v>
                </c:pt>
                <c:pt idx="458">
                  <c:v>1321</c:v>
                </c:pt>
                <c:pt idx="459">
                  <c:v>343</c:v>
                </c:pt>
                <c:pt idx="460">
                  <c:v>1991</c:v>
                </c:pt>
                <c:pt idx="461">
                  <c:v>1214</c:v>
                </c:pt>
                <c:pt idx="462">
                  <c:v>400</c:v>
                </c:pt>
                <c:pt idx="463">
                  <c:v>1133</c:v>
                </c:pt>
                <c:pt idx="464">
                  <c:v>725</c:v>
                </c:pt>
                <c:pt idx="465">
                  <c:v>715</c:v>
                </c:pt>
                <c:pt idx="466">
                  <c:v>876</c:v>
                </c:pt>
                <c:pt idx="467">
                  <c:v>1385</c:v>
                </c:pt>
                <c:pt idx="468">
                  <c:v>701</c:v>
                </c:pt>
                <c:pt idx="469">
                  <c:v>633</c:v>
                </c:pt>
                <c:pt idx="470">
                  <c:v>1126</c:v>
                </c:pt>
                <c:pt idx="471">
                  <c:v>665</c:v>
                </c:pt>
                <c:pt idx="472">
                  <c:v>640</c:v>
                </c:pt>
                <c:pt idx="473">
                  <c:v>562</c:v>
                </c:pt>
                <c:pt idx="474">
                  <c:v>779</c:v>
                </c:pt>
                <c:pt idx="475">
                  <c:v>469</c:v>
                </c:pt>
                <c:pt idx="476">
                  <c:v>1422</c:v>
                </c:pt>
                <c:pt idx="477">
                  <c:v>1538</c:v>
                </c:pt>
                <c:pt idx="478">
                  <c:v>858</c:v>
                </c:pt>
                <c:pt idx="479">
                  <c:v>1126</c:v>
                </c:pt>
                <c:pt idx="480">
                  <c:v>1124</c:v>
                </c:pt>
                <c:pt idx="481">
                  <c:v>794</c:v>
                </c:pt>
                <c:pt idx="482">
                  <c:v>858</c:v>
                </c:pt>
                <c:pt idx="483">
                  <c:v>1560</c:v>
                </c:pt>
                <c:pt idx="484">
                  <c:v>1947</c:v>
                </c:pt>
                <c:pt idx="485">
                  <c:v>450</c:v>
                </c:pt>
                <c:pt idx="486">
                  <c:v>940</c:v>
                </c:pt>
                <c:pt idx="487">
                  <c:v>1655</c:v>
                </c:pt>
                <c:pt idx="488">
                  <c:v>899</c:v>
                </c:pt>
                <c:pt idx="489">
                  <c:v>616</c:v>
                </c:pt>
                <c:pt idx="490">
                  <c:v>584</c:v>
                </c:pt>
                <c:pt idx="491">
                  <c:v>242</c:v>
                </c:pt>
                <c:pt idx="492">
                  <c:v>267</c:v>
                </c:pt>
                <c:pt idx="493">
                  <c:v>614</c:v>
                </c:pt>
                <c:pt idx="494">
                  <c:v>1683</c:v>
                </c:pt>
                <c:pt idx="495">
                  <c:v>1551</c:v>
                </c:pt>
                <c:pt idx="496">
                  <c:v>1113</c:v>
                </c:pt>
                <c:pt idx="497">
                  <c:v>710</c:v>
                </c:pt>
                <c:pt idx="498">
                  <c:v>585</c:v>
                </c:pt>
                <c:pt idx="499">
                  <c:v>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653-B9AC-6D7802C76482}"/>
            </c:ext>
          </c:extLst>
        </c:ser>
        <c:ser>
          <c:idx val="1"/>
          <c:order val="1"/>
          <c:tx>
            <c:strRef>
              <c:f>Tiempo_Busqueda_Suma!$M$3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Tiempo_Busqueda_Suma!$K$4:$K$503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Tiempo_Busqueda_Suma!$M$4:$M$503</c:f>
              <c:numCache>
                <c:formatCode>General</c:formatCode>
                <c:ptCount val="500"/>
                <c:pt idx="0">
                  <c:v>53</c:v>
                </c:pt>
                <c:pt idx="1">
                  <c:v>52</c:v>
                </c:pt>
                <c:pt idx="2">
                  <c:v>56</c:v>
                </c:pt>
                <c:pt idx="3">
                  <c:v>654</c:v>
                </c:pt>
                <c:pt idx="4">
                  <c:v>504</c:v>
                </c:pt>
                <c:pt idx="5">
                  <c:v>57</c:v>
                </c:pt>
                <c:pt idx="6">
                  <c:v>915</c:v>
                </c:pt>
                <c:pt idx="7">
                  <c:v>237</c:v>
                </c:pt>
                <c:pt idx="8">
                  <c:v>155</c:v>
                </c:pt>
                <c:pt idx="9">
                  <c:v>62</c:v>
                </c:pt>
                <c:pt idx="10">
                  <c:v>70</c:v>
                </c:pt>
                <c:pt idx="11">
                  <c:v>53</c:v>
                </c:pt>
                <c:pt idx="12">
                  <c:v>366</c:v>
                </c:pt>
                <c:pt idx="13">
                  <c:v>52</c:v>
                </c:pt>
                <c:pt idx="14">
                  <c:v>49</c:v>
                </c:pt>
                <c:pt idx="15">
                  <c:v>57</c:v>
                </c:pt>
                <c:pt idx="16">
                  <c:v>50</c:v>
                </c:pt>
                <c:pt idx="17">
                  <c:v>651</c:v>
                </c:pt>
                <c:pt idx="18">
                  <c:v>55</c:v>
                </c:pt>
                <c:pt idx="19">
                  <c:v>112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775</c:v>
                </c:pt>
                <c:pt idx="24">
                  <c:v>664</c:v>
                </c:pt>
                <c:pt idx="25">
                  <c:v>267</c:v>
                </c:pt>
                <c:pt idx="26">
                  <c:v>632</c:v>
                </c:pt>
                <c:pt idx="27">
                  <c:v>54</c:v>
                </c:pt>
                <c:pt idx="28">
                  <c:v>697</c:v>
                </c:pt>
                <c:pt idx="29">
                  <c:v>58</c:v>
                </c:pt>
                <c:pt idx="30">
                  <c:v>60</c:v>
                </c:pt>
                <c:pt idx="31">
                  <c:v>1014</c:v>
                </c:pt>
                <c:pt idx="32">
                  <c:v>288</c:v>
                </c:pt>
                <c:pt idx="33">
                  <c:v>51</c:v>
                </c:pt>
                <c:pt idx="34">
                  <c:v>60</c:v>
                </c:pt>
                <c:pt idx="35">
                  <c:v>56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49</c:v>
                </c:pt>
                <c:pt idx="40">
                  <c:v>631</c:v>
                </c:pt>
                <c:pt idx="41">
                  <c:v>52</c:v>
                </c:pt>
                <c:pt idx="42">
                  <c:v>56</c:v>
                </c:pt>
                <c:pt idx="43">
                  <c:v>58</c:v>
                </c:pt>
                <c:pt idx="44">
                  <c:v>74</c:v>
                </c:pt>
                <c:pt idx="45">
                  <c:v>69</c:v>
                </c:pt>
                <c:pt idx="46">
                  <c:v>1134</c:v>
                </c:pt>
                <c:pt idx="47">
                  <c:v>69</c:v>
                </c:pt>
                <c:pt idx="48">
                  <c:v>51</c:v>
                </c:pt>
                <c:pt idx="49">
                  <c:v>880</c:v>
                </c:pt>
                <c:pt idx="50">
                  <c:v>59</c:v>
                </c:pt>
                <c:pt idx="51">
                  <c:v>44</c:v>
                </c:pt>
                <c:pt idx="52">
                  <c:v>46</c:v>
                </c:pt>
                <c:pt idx="53">
                  <c:v>67</c:v>
                </c:pt>
                <c:pt idx="54">
                  <c:v>353</c:v>
                </c:pt>
                <c:pt idx="55">
                  <c:v>587</c:v>
                </c:pt>
                <c:pt idx="56">
                  <c:v>54</c:v>
                </c:pt>
                <c:pt idx="57">
                  <c:v>57</c:v>
                </c:pt>
                <c:pt idx="58">
                  <c:v>56</c:v>
                </c:pt>
                <c:pt idx="59">
                  <c:v>52</c:v>
                </c:pt>
                <c:pt idx="60">
                  <c:v>683</c:v>
                </c:pt>
                <c:pt idx="61">
                  <c:v>1216</c:v>
                </c:pt>
                <c:pt idx="62">
                  <c:v>56</c:v>
                </c:pt>
                <c:pt idx="63">
                  <c:v>58</c:v>
                </c:pt>
                <c:pt idx="64">
                  <c:v>57</c:v>
                </c:pt>
                <c:pt idx="65">
                  <c:v>846</c:v>
                </c:pt>
                <c:pt idx="66">
                  <c:v>52</c:v>
                </c:pt>
                <c:pt idx="67">
                  <c:v>567</c:v>
                </c:pt>
                <c:pt idx="68">
                  <c:v>782</c:v>
                </c:pt>
                <c:pt idx="69">
                  <c:v>49</c:v>
                </c:pt>
                <c:pt idx="70">
                  <c:v>412</c:v>
                </c:pt>
                <c:pt idx="71">
                  <c:v>718</c:v>
                </c:pt>
                <c:pt idx="72">
                  <c:v>63</c:v>
                </c:pt>
                <c:pt idx="73">
                  <c:v>62</c:v>
                </c:pt>
                <c:pt idx="74">
                  <c:v>181</c:v>
                </c:pt>
                <c:pt idx="75">
                  <c:v>63</c:v>
                </c:pt>
                <c:pt idx="76">
                  <c:v>59</c:v>
                </c:pt>
                <c:pt idx="77">
                  <c:v>58</c:v>
                </c:pt>
                <c:pt idx="78">
                  <c:v>105</c:v>
                </c:pt>
                <c:pt idx="79">
                  <c:v>1181</c:v>
                </c:pt>
                <c:pt idx="80">
                  <c:v>75</c:v>
                </c:pt>
                <c:pt idx="81">
                  <c:v>67</c:v>
                </c:pt>
                <c:pt idx="82">
                  <c:v>67</c:v>
                </c:pt>
                <c:pt idx="83">
                  <c:v>50</c:v>
                </c:pt>
                <c:pt idx="84">
                  <c:v>45</c:v>
                </c:pt>
                <c:pt idx="85">
                  <c:v>54</c:v>
                </c:pt>
                <c:pt idx="86">
                  <c:v>56</c:v>
                </c:pt>
                <c:pt idx="87">
                  <c:v>695</c:v>
                </c:pt>
                <c:pt idx="88">
                  <c:v>511</c:v>
                </c:pt>
                <c:pt idx="89">
                  <c:v>760</c:v>
                </c:pt>
                <c:pt idx="90">
                  <c:v>59</c:v>
                </c:pt>
                <c:pt idx="91">
                  <c:v>61</c:v>
                </c:pt>
                <c:pt idx="92">
                  <c:v>56</c:v>
                </c:pt>
                <c:pt idx="93">
                  <c:v>63</c:v>
                </c:pt>
                <c:pt idx="94">
                  <c:v>1215</c:v>
                </c:pt>
                <c:pt idx="95">
                  <c:v>702</c:v>
                </c:pt>
                <c:pt idx="96">
                  <c:v>49</c:v>
                </c:pt>
                <c:pt idx="97">
                  <c:v>64</c:v>
                </c:pt>
                <c:pt idx="98">
                  <c:v>52</c:v>
                </c:pt>
                <c:pt idx="99">
                  <c:v>734</c:v>
                </c:pt>
                <c:pt idx="100">
                  <c:v>57</c:v>
                </c:pt>
                <c:pt idx="101">
                  <c:v>57</c:v>
                </c:pt>
                <c:pt idx="102">
                  <c:v>55</c:v>
                </c:pt>
                <c:pt idx="103">
                  <c:v>622</c:v>
                </c:pt>
                <c:pt idx="104">
                  <c:v>85</c:v>
                </c:pt>
                <c:pt idx="105">
                  <c:v>60</c:v>
                </c:pt>
                <c:pt idx="106">
                  <c:v>51</c:v>
                </c:pt>
                <c:pt idx="107">
                  <c:v>48</c:v>
                </c:pt>
                <c:pt idx="108">
                  <c:v>57</c:v>
                </c:pt>
                <c:pt idx="109">
                  <c:v>1208</c:v>
                </c:pt>
                <c:pt idx="110">
                  <c:v>70</c:v>
                </c:pt>
                <c:pt idx="111">
                  <c:v>440</c:v>
                </c:pt>
                <c:pt idx="112">
                  <c:v>56</c:v>
                </c:pt>
                <c:pt idx="113">
                  <c:v>1052</c:v>
                </c:pt>
                <c:pt idx="114">
                  <c:v>660</c:v>
                </c:pt>
                <c:pt idx="115">
                  <c:v>58</c:v>
                </c:pt>
                <c:pt idx="116">
                  <c:v>60</c:v>
                </c:pt>
                <c:pt idx="117">
                  <c:v>56</c:v>
                </c:pt>
                <c:pt idx="118">
                  <c:v>673</c:v>
                </c:pt>
                <c:pt idx="119">
                  <c:v>1030</c:v>
                </c:pt>
                <c:pt idx="120">
                  <c:v>162</c:v>
                </c:pt>
                <c:pt idx="121">
                  <c:v>67</c:v>
                </c:pt>
                <c:pt idx="122">
                  <c:v>48</c:v>
                </c:pt>
                <c:pt idx="123">
                  <c:v>1175</c:v>
                </c:pt>
                <c:pt idx="124">
                  <c:v>65</c:v>
                </c:pt>
                <c:pt idx="125">
                  <c:v>59</c:v>
                </c:pt>
                <c:pt idx="126">
                  <c:v>59</c:v>
                </c:pt>
                <c:pt idx="127">
                  <c:v>293</c:v>
                </c:pt>
                <c:pt idx="128">
                  <c:v>391</c:v>
                </c:pt>
                <c:pt idx="129">
                  <c:v>59</c:v>
                </c:pt>
                <c:pt idx="130">
                  <c:v>635</c:v>
                </c:pt>
                <c:pt idx="131">
                  <c:v>60</c:v>
                </c:pt>
                <c:pt idx="132">
                  <c:v>49</c:v>
                </c:pt>
                <c:pt idx="133">
                  <c:v>56</c:v>
                </c:pt>
                <c:pt idx="134">
                  <c:v>225</c:v>
                </c:pt>
                <c:pt idx="135">
                  <c:v>49</c:v>
                </c:pt>
                <c:pt idx="136">
                  <c:v>685</c:v>
                </c:pt>
                <c:pt idx="137">
                  <c:v>57</c:v>
                </c:pt>
                <c:pt idx="138">
                  <c:v>679</c:v>
                </c:pt>
                <c:pt idx="139">
                  <c:v>52</c:v>
                </c:pt>
                <c:pt idx="140">
                  <c:v>56</c:v>
                </c:pt>
                <c:pt idx="141">
                  <c:v>625</c:v>
                </c:pt>
                <c:pt idx="142">
                  <c:v>57</c:v>
                </c:pt>
                <c:pt idx="143">
                  <c:v>55</c:v>
                </c:pt>
                <c:pt idx="144">
                  <c:v>33</c:v>
                </c:pt>
                <c:pt idx="145">
                  <c:v>692</c:v>
                </c:pt>
                <c:pt idx="146">
                  <c:v>52</c:v>
                </c:pt>
                <c:pt idx="147">
                  <c:v>68</c:v>
                </c:pt>
                <c:pt idx="148">
                  <c:v>57</c:v>
                </c:pt>
                <c:pt idx="149">
                  <c:v>55</c:v>
                </c:pt>
                <c:pt idx="150">
                  <c:v>42</c:v>
                </c:pt>
                <c:pt idx="151">
                  <c:v>825</c:v>
                </c:pt>
                <c:pt idx="152">
                  <c:v>33</c:v>
                </c:pt>
                <c:pt idx="153">
                  <c:v>43</c:v>
                </c:pt>
                <c:pt idx="154">
                  <c:v>49</c:v>
                </c:pt>
                <c:pt idx="155">
                  <c:v>57</c:v>
                </c:pt>
                <c:pt idx="156">
                  <c:v>729</c:v>
                </c:pt>
                <c:pt idx="157">
                  <c:v>47</c:v>
                </c:pt>
                <c:pt idx="158">
                  <c:v>64</c:v>
                </c:pt>
                <c:pt idx="159">
                  <c:v>51</c:v>
                </c:pt>
                <c:pt idx="160">
                  <c:v>272</c:v>
                </c:pt>
                <c:pt idx="161">
                  <c:v>51</c:v>
                </c:pt>
                <c:pt idx="162">
                  <c:v>49</c:v>
                </c:pt>
                <c:pt idx="163">
                  <c:v>65</c:v>
                </c:pt>
                <c:pt idx="164">
                  <c:v>507</c:v>
                </c:pt>
                <c:pt idx="165">
                  <c:v>676</c:v>
                </c:pt>
                <c:pt idx="166">
                  <c:v>55</c:v>
                </c:pt>
                <c:pt idx="167">
                  <c:v>49</c:v>
                </c:pt>
                <c:pt idx="168">
                  <c:v>49</c:v>
                </c:pt>
                <c:pt idx="169">
                  <c:v>152</c:v>
                </c:pt>
                <c:pt idx="170">
                  <c:v>63</c:v>
                </c:pt>
                <c:pt idx="171">
                  <c:v>329</c:v>
                </c:pt>
                <c:pt idx="172">
                  <c:v>49</c:v>
                </c:pt>
                <c:pt idx="173">
                  <c:v>49</c:v>
                </c:pt>
                <c:pt idx="174">
                  <c:v>57</c:v>
                </c:pt>
                <c:pt idx="175">
                  <c:v>56</c:v>
                </c:pt>
                <c:pt idx="176">
                  <c:v>57</c:v>
                </c:pt>
                <c:pt idx="177">
                  <c:v>699</c:v>
                </c:pt>
                <c:pt idx="178">
                  <c:v>35</c:v>
                </c:pt>
                <c:pt idx="179">
                  <c:v>649</c:v>
                </c:pt>
                <c:pt idx="180">
                  <c:v>57</c:v>
                </c:pt>
                <c:pt idx="181">
                  <c:v>55</c:v>
                </c:pt>
                <c:pt idx="182">
                  <c:v>57</c:v>
                </c:pt>
                <c:pt idx="183">
                  <c:v>64</c:v>
                </c:pt>
                <c:pt idx="184">
                  <c:v>51</c:v>
                </c:pt>
                <c:pt idx="185">
                  <c:v>50</c:v>
                </c:pt>
                <c:pt idx="186">
                  <c:v>56</c:v>
                </c:pt>
                <c:pt idx="187">
                  <c:v>78</c:v>
                </c:pt>
                <c:pt idx="188">
                  <c:v>49</c:v>
                </c:pt>
                <c:pt idx="189">
                  <c:v>450</c:v>
                </c:pt>
                <c:pt idx="190">
                  <c:v>61</c:v>
                </c:pt>
                <c:pt idx="191">
                  <c:v>44</c:v>
                </c:pt>
                <c:pt idx="192">
                  <c:v>61</c:v>
                </c:pt>
                <c:pt idx="193">
                  <c:v>1062</c:v>
                </c:pt>
                <c:pt idx="194">
                  <c:v>74</c:v>
                </c:pt>
                <c:pt idx="195">
                  <c:v>49</c:v>
                </c:pt>
                <c:pt idx="196">
                  <c:v>49</c:v>
                </c:pt>
                <c:pt idx="197">
                  <c:v>55</c:v>
                </c:pt>
                <c:pt idx="198">
                  <c:v>48</c:v>
                </c:pt>
                <c:pt idx="199">
                  <c:v>49</c:v>
                </c:pt>
                <c:pt idx="200">
                  <c:v>49</c:v>
                </c:pt>
                <c:pt idx="201">
                  <c:v>57</c:v>
                </c:pt>
                <c:pt idx="202">
                  <c:v>465</c:v>
                </c:pt>
                <c:pt idx="203">
                  <c:v>49</c:v>
                </c:pt>
                <c:pt idx="204">
                  <c:v>34</c:v>
                </c:pt>
                <c:pt idx="205">
                  <c:v>47</c:v>
                </c:pt>
                <c:pt idx="206">
                  <c:v>1015</c:v>
                </c:pt>
                <c:pt idx="207">
                  <c:v>77</c:v>
                </c:pt>
                <c:pt idx="208">
                  <c:v>1054</c:v>
                </c:pt>
                <c:pt idx="209">
                  <c:v>53</c:v>
                </c:pt>
                <c:pt idx="210">
                  <c:v>43</c:v>
                </c:pt>
                <c:pt idx="211">
                  <c:v>684</c:v>
                </c:pt>
                <c:pt idx="212">
                  <c:v>51</c:v>
                </c:pt>
                <c:pt idx="213">
                  <c:v>34</c:v>
                </c:pt>
                <c:pt idx="214">
                  <c:v>57</c:v>
                </c:pt>
                <c:pt idx="215">
                  <c:v>57</c:v>
                </c:pt>
                <c:pt idx="216">
                  <c:v>651</c:v>
                </c:pt>
                <c:pt idx="217">
                  <c:v>49</c:v>
                </c:pt>
                <c:pt idx="218">
                  <c:v>57</c:v>
                </c:pt>
                <c:pt idx="219">
                  <c:v>658</c:v>
                </c:pt>
                <c:pt idx="220">
                  <c:v>553</c:v>
                </c:pt>
                <c:pt idx="221">
                  <c:v>474</c:v>
                </c:pt>
                <c:pt idx="222">
                  <c:v>452</c:v>
                </c:pt>
                <c:pt idx="223">
                  <c:v>49</c:v>
                </c:pt>
                <c:pt idx="224">
                  <c:v>476</c:v>
                </c:pt>
                <c:pt idx="225">
                  <c:v>459</c:v>
                </c:pt>
                <c:pt idx="226">
                  <c:v>162</c:v>
                </c:pt>
                <c:pt idx="227">
                  <c:v>41</c:v>
                </c:pt>
                <c:pt idx="228">
                  <c:v>385</c:v>
                </c:pt>
                <c:pt idx="229">
                  <c:v>63</c:v>
                </c:pt>
                <c:pt idx="230">
                  <c:v>56</c:v>
                </c:pt>
                <c:pt idx="231">
                  <c:v>529</c:v>
                </c:pt>
                <c:pt idx="232">
                  <c:v>584</c:v>
                </c:pt>
                <c:pt idx="233">
                  <c:v>171</c:v>
                </c:pt>
                <c:pt idx="234">
                  <c:v>65</c:v>
                </c:pt>
                <c:pt idx="235">
                  <c:v>67</c:v>
                </c:pt>
                <c:pt idx="236">
                  <c:v>55</c:v>
                </c:pt>
                <c:pt idx="237">
                  <c:v>56</c:v>
                </c:pt>
                <c:pt idx="238">
                  <c:v>49</c:v>
                </c:pt>
                <c:pt idx="239">
                  <c:v>439</c:v>
                </c:pt>
                <c:pt idx="240">
                  <c:v>781</c:v>
                </c:pt>
                <c:pt idx="241">
                  <c:v>74</c:v>
                </c:pt>
                <c:pt idx="242">
                  <c:v>74</c:v>
                </c:pt>
                <c:pt idx="243">
                  <c:v>157</c:v>
                </c:pt>
                <c:pt idx="244">
                  <c:v>57</c:v>
                </c:pt>
                <c:pt idx="245">
                  <c:v>49</c:v>
                </c:pt>
                <c:pt idx="246">
                  <c:v>634</c:v>
                </c:pt>
                <c:pt idx="247">
                  <c:v>35</c:v>
                </c:pt>
                <c:pt idx="248">
                  <c:v>51</c:v>
                </c:pt>
                <c:pt idx="249">
                  <c:v>703</c:v>
                </c:pt>
                <c:pt idx="250">
                  <c:v>59</c:v>
                </c:pt>
                <c:pt idx="251">
                  <c:v>799</c:v>
                </c:pt>
                <c:pt idx="252">
                  <c:v>57</c:v>
                </c:pt>
                <c:pt idx="253">
                  <c:v>43</c:v>
                </c:pt>
                <c:pt idx="254">
                  <c:v>53</c:v>
                </c:pt>
                <c:pt idx="255">
                  <c:v>56</c:v>
                </c:pt>
                <c:pt idx="256">
                  <c:v>69</c:v>
                </c:pt>
                <c:pt idx="257">
                  <c:v>640</c:v>
                </c:pt>
                <c:pt idx="258">
                  <c:v>108</c:v>
                </c:pt>
                <c:pt idx="259">
                  <c:v>56</c:v>
                </c:pt>
                <c:pt idx="260">
                  <c:v>57</c:v>
                </c:pt>
                <c:pt idx="261">
                  <c:v>65</c:v>
                </c:pt>
                <c:pt idx="262">
                  <c:v>54</c:v>
                </c:pt>
                <c:pt idx="263">
                  <c:v>50</c:v>
                </c:pt>
                <c:pt idx="264">
                  <c:v>39</c:v>
                </c:pt>
                <c:pt idx="265">
                  <c:v>705</c:v>
                </c:pt>
                <c:pt idx="266">
                  <c:v>672</c:v>
                </c:pt>
                <c:pt idx="267">
                  <c:v>705</c:v>
                </c:pt>
                <c:pt idx="268">
                  <c:v>700</c:v>
                </c:pt>
                <c:pt idx="269">
                  <c:v>50</c:v>
                </c:pt>
                <c:pt idx="270">
                  <c:v>48</c:v>
                </c:pt>
                <c:pt idx="271">
                  <c:v>50</c:v>
                </c:pt>
                <c:pt idx="272">
                  <c:v>928</c:v>
                </c:pt>
                <c:pt idx="273">
                  <c:v>56</c:v>
                </c:pt>
                <c:pt idx="274">
                  <c:v>385</c:v>
                </c:pt>
                <c:pt idx="275">
                  <c:v>83</c:v>
                </c:pt>
                <c:pt idx="276">
                  <c:v>297</c:v>
                </c:pt>
                <c:pt idx="277">
                  <c:v>878</c:v>
                </c:pt>
                <c:pt idx="278">
                  <c:v>79</c:v>
                </c:pt>
                <c:pt idx="279">
                  <c:v>55</c:v>
                </c:pt>
                <c:pt idx="280">
                  <c:v>57</c:v>
                </c:pt>
                <c:pt idx="281">
                  <c:v>48</c:v>
                </c:pt>
                <c:pt idx="282">
                  <c:v>56</c:v>
                </c:pt>
                <c:pt idx="283">
                  <c:v>39</c:v>
                </c:pt>
                <c:pt idx="284">
                  <c:v>55</c:v>
                </c:pt>
                <c:pt idx="285">
                  <c:v>51</c:v>
                </c:pt>
                <c:pt idx="286">
                  <c:v>74</c:v>
                </c:pt>
                <c:pt idx="287">
                  <c:v>35</c:v>
                </c:pt>
                <c:pt idx="288">
                  <c:v>64</c:v>
                </c:pt>
                <c:pt idx="289">
                  <c:v>65</c:v>
                </c:pt>
                <c:pt idx="290">
                  <c:v>49</c:v>
                </c:pt>
                <c:pt idx="291">
                  <c:v>65</c:v>
                </c:pt>
                <c:pt idx="292">
                  <c:v>575</c:v>
                </c:pt>
                <c:pt idx="293">
                  <c:v>55</c:v>
                </c:pt>
                <c:pt idx="294">
                  <c:v>50</c:v>
                </c:pt>
                <c:pt idx="295">
                  <c:v>318</c:v>
                </c:pt>
                <c:pt idx="296">
                  <c:v>692</c:v>
                </c:pt>
                <c:pt idx="297">
                  <c:v>1121</c:v>
                </c:pt>
                <c:pt idx="298">
                  <c:v>55</c:v>
                </c:pt>
                <c:pt idx="299">
                  <c:v>55</c:v>
                </c:pt>
                <c:pt idx="300">
                  <c:v>636</c:v>
                </c:pt>
                <c:pt idx="301">
                  <c:v>284</c:v>
                </c:pt>
                <c:pt idx="302">
                  <c:v>57</c:v>
                </c:pt>
                <c:pt idx="303">
                  <c:v>52</c:v>
                </c:pt>
                <c:pt idx="304">
                  <c:v>494</c:v>
                </c:pt>
                <c:pt idx="305">
                  <c:v>49</c:v>
                </c:pt>
                <c:pt idx="306">
                  <c:v>685</c:v>
                </c:pt>
                <c:pt idx="307">
                  <c:v>516</c:v>
                </c:pt>
                <c:pt idx="308">
                  <c:v>76</c:v>
                </c:pt>
                <c:pt idx="309">
                  <c:v>59</c:v>
                </c:pt>
                <c:pt idx="310">
                  <c:v>910</c:v>
                </c:pt>
                <c:pt idx="311">
                  <c:v>34</c:v>
                </c:pt>
                <c:pt idx="312">
                  <c:v>1128</c:v>
                </c:pt>
                <c:pt idx="313">
                  <c:v>627</c:v>
                </c:pt>
                <c:pt idx="314">
                  <c:v>277</c:v>
                </c:pt>
                <c:pt idx="315">
                  <c:v>651</c:v>
                </c:pt>
                <c:pt idx="316">
                  <c:v>48</c:v>
                </c:pt>
                <c:pt idx="317">
                  <c:v>78</c:v>
                </c:pt>
                <c:pt idx="318">
                  <c:v>257</c:v>
                </c:pt>
                <c:pt idx="319">
                  <c:v>61</c:v>
                </c:pt>
                <c:pt idx="320">
                  <c:v>216</c:v>
                </c:pt>
                <c:pt idx="321">
                  <c:v>52</c:v>
                </c:pt>
                <c:pt idx="322">
                  <c:v>58</c:v>
                </c:pt>
                <c:pt idx="323">
                  <c:v>496</c:v>
                </c:pt>
                <c:pt idx="324">
                  <c:v>39</c:v>
                </c:pt>
                <c:pt idx="325">
                  <c:v>58</c:v>
                </c:pt>
                <c:pt idx="326">
                  <c:v>49</c:v>
                </c:pt>
                <c:pt idx="327">
                  <c:v>54</c:v>
                </c:pt>
                <c:pt idx="328">
                  <c:v>55</c:v>
                </c:pt>
                <c:pt idx="329">
                  <c:v>58</c:v>
                </c:pt>
                <c:pt idx="330">
                  <c:v>54</c:v>
                </c:pt>
                <c:pt idx="331">
                  <c:v>64</c:v>
                </c:pt>
                <c:pt idx="332">
                  <c:v>55</c:v>
                </c:pt>
                <c:pt idx="333">
                  <c:v>48</c:v>
                </c:pt>
                <c:pt idx="334">
                  <c:v>64</c:v>
                </c:pt>
                <c:pt idx="335">
                  <c:v>723</c:v>
                </c:pt>
                <c:pt idx="336">
                  <c:v>303</c:v>
                </c:pt>
                <c:pt idx="337">
                  <c:v>53</c:v>
                </c:pt>
                <c:pt idx="338">
                  <c:v>56</c:v>
                </c:pt>
                <c:pt idx="339">
                  <c:v>725</c:v>
                </c:pt>
                <c:pt idx="340">
                  <c:v>392</c:v>
                </c:pt>
                <c:pt idx="341">
                  <c:v>800</c:v>
                </c:pt>
                <c:pt idx="342">
                  <c:v>652</c:v>
                </c:pt>
                <c:pt idx="343">
                  <c:v>159</c:v>
                </c:pt>
                <c:pt idx="344">
                  <c:v>274</c:v>
                </c:pt>
                <c:pt idx="345">
                  <c:v>286</c:v>
                </c:pt>
                <c:pt idx="346">
                  <c:v>608</c:v>
                </c:pt>
                <c:pt idx="347">
                  <c:v>56</c:v>
                </c:pt>
                <c:pt idx="348">
                  <c:v>49</c:v>
                </c:pt>
                <c:pt idx="349">
                  <c:v>56</c:v>
                </c:pt>
                <c:pt idx="350">
                  <c:v>55</c:v>
                </c:pt>
                <c:pt idx="351">
                  <c:v>49</c:v>
                </c:pt>
                <c:pt idx="352">
                  <c:v>50</c:v>
                </c:pt>
                <c:pt idx="353">
                  <c:v>591</c:v>
                </c:pt>
                <c:pt idx="354">
                  <c:v>52</c:v>
                </c:pt>
                <c:pt idx="355">
                  <c:v>705</c:v>
                </c:pt>
                <c:pt idx="356">
                  <c:v>58</c:v>
                </c:pt>
                <c:pt idx="357">
                  <c:v>1188</c:v>
                </c:pt>
                <c:pt idx="358">
                  <c:v>60</c:v>
                </c:pt>
                <c:pt idx="359">
                  <c:v>52</c:v>
                </c:pt>
                <c:pt idx="360">
                  <c:v>377</c:v>
                </c:pt>
                <c:pt idx="361">
                  <c:v>482</c:v>
                </c:pt>
                <c:pt idx="362">
                  <c:v>54</c:v>
                </c:pt>
                <c:pt idx="363">
                  <c:v>43</c:v>
                </c:pt>
                <c:pt idx="364">
                  <c:v>50</c:v>
                </c:pt>
                <c:pt idx="365">
                  <c:v>672</c:v>
                </c:pt>
                <c:pt idx="366">
                  <c:v>515</c:v>
                </c:pt>
                <c:pt idx="367">
                  <c:v>49</c:v>
                </c:pt>
                <c:pt idx="368">
                  <c:v>56</c:v>
                </c:pt>
                <c:pt idx="369">
                  <c:v>1012</c:v>
                </c:pt>
                <c:pt idx="370">
                  <c:v>423</c:v>
                </c:pt>
                <c:pt idx="371">
                  <c:v>73</c:v>
                </c:pt>
                <c:pt idx="372">
                  <c:v>279</c:v>
                </c:pt>
                <c:pt idx="373">
                  <c:v>152</c:v>
                </c:pt>
                <c:pt idx="374">
                  <c:v>49</c:v>
                </c:pt>
                <c:pt idx="375">
                  <c:v>862</c:v>
                </c:pt>
                <c:pt idx="376">
                  <c:v>440</c:v>
                </c:pt>
                <c:pt idx="377">
                  <c:v>300</c:v>
                </c:pt>
                <c:pt idx="378">
                  <c:v>65</c:v>
                </c:pt>
                <c:pt idx="379">
                  <c:v>57</c:v>
                </c:pt>
                <c:pt idx="380">
                  <c:v>55</c:v>
                </c:pt>
                <c:pt idx="381">
                  <c:v>49</c:v>
                </c:pt>
                <c:pt idx="382">
                  <c:v>58</c:v>
                </c:pt>
                <c:pt idx="383">
                  <c:v>49</c:v>
                </c:pt>
                <c:pt idx="384">
                  <c:v>49</c:v>
                </c:pt>
                <c:pt idx="385">
                  <c:v>50</c:v>
                </c:pt>
                <c:pt idx="386">
                  <c:v>61</c:v>
                </c:pt>
                <c:pt idx="387">
                  <c:v>84</c:v>
                </c:pt>
                <c:pt idx="388">
                  <c:v>889</c:v>
                </c:pt>
                <c:pt idx="389">
                  <c:v>49</c:v>
                </c:pt>
                <c:pt idx="390">
                  <c:v>49</c:v>
                </c:pt>
                <c:pt idx="391">
                  <c:v>358</c:v>
                </c:pt>
                <c:pt idx="392">
                  <c:v>655</c:v>
                </c:pt>
                <c:pt idx="393">
                  <c:v>50</c:v>
                </c:pt>
                <c:pt idx="394">
                  <c:v>50</c:v>
                </c:pt>
                <c:pt idx="395">
                  <c:v>56</c:v>
                </c:pt>
                <c:pt idx="396">
                  <c:v>59</c:v>
                </c:pt>
                <c:pt idx="397">
                  <c:v>56</c:v>
                </c:pt>
                <c:pt idx="398">
                  <c:v>75</c:v>
                </c:pt>
                <c:pt idx="399">
                  <c:v>49</c:v>
                </c:pt>
                <c:pt idx="400">
                  <c:v>58</c:v>
                </c:pt>
                <c:pt idx="401">
                  <c:v>689</c:v>
                </c:pt>
                <c:pt idx="402">
                  <c:v>56</c:v>
                </c:pt>
                <c:pt idx="403">
                  <c:v>669</c:v>
                </c:pt>
                <c:pt idx="404">
                  <c:v>70</c:v>
                </c:pt>
                <c:pt idx="405">
                  <c:v>47</c:v>
                </c:pt>
                <c:pt idx="406">
                  <c:v>64</c:v>
                </c:pt>
                <c:pt idx="407">
                  <c:v>661</c:v>
                </c:pt>
                <c:pt idx="408">
                  <c:v>1155</c:v>
                </c:pt>
                <c:pt idx="409">
                  <c:v>35</c:v>
                </c:pt>
                <c:pt idx="410">
                  <c:v>483</c:v>
                </c:pt>
                <c:pt idx="411">
                  <c:v>49</c:v>
                </c:pt>
                <c:pt idx="412">
                  <c:v>691</c:v>
                </c:pt>
                <c:pt idx="413">
                  <c:v>49</c:v>
                </c:pt>
                <c:pt idx="414">
                  <c:v>70</c:v>
                </c:pt>
                <c:pt idx="415">
                  <c:v>49</c:v>
                </c:pt>
                <c:pt idx="416">
                  <c:v>707</c:v>
                </c:pt>
                <c:pt idx="417">
                  <c:v>58</c:v>
                </c:pt>
                <c:pt idx="418">
                  <c:v>48</c:v>
                </c:pt>
                <c:pt idx="419">
                  <c:v>62</c:v>
                </c:pt>
                <c:pt idx="420">
                  <c:v>58</c:v>
                </c:pt>
                <c:pt idx="421">
                  <c:v>675</c:v>
                </c:pt>
                <c:pt idx="422">
                  <c:v>60</c:v>
                </c:pt>
                <c:pt idx="423">
                  <c:v>48</c:v>
                </c:pt>
                <c:pt idx="424">
                  <c:v>622</c:v>
                </c:pt>
                <c:pt idx="425">
                  <c:v>40</c:v>
                </c:pt>
                <c:pt idx="426">
                  <c:v>711</c:v>
                </c:pt>
                <c:pt idx="427">
                  <c:v>62</c:v>
                </c:pt>
                <c:pt idx="428">
                  <c:v>686</c:v>
                </c:pt>
                <c:pt idx="429">
                  <c:v>52</c:v>
                </c:pt>
                <c:pt idx="430">
                  <c:v>49</c:v>
                </c:pt>
                <c:pt idx="431">
                  <c:v>65</c:v>
                </c:pt>
                <c:pt idx="432">
                  <c:v>48</c:v>
                </c:pt>
                <c:pt idx="433">
                  <c:v>54</c:v>
                </c:pt>
                <c:pt idx="434">
                  <c:v>428</c:v>
                </c:pt>
                <c:pt idx="435">
                  <c:v>492</c:v>
                </c:pt>
                <c:pt idx="436">
                  <c:v>49</c:v>
                </c:pt>
                <c:pt idx="437">
                  <c:v>53</c:v>
                </c:pt>
                <c:pt idx="438">
                  <c:v>36</c:v>
                </c:pt>
                <c:pt idx="439">
                  <c:v>57</c:v>
                </c:pt>
                <c:pt idx="440">
                  <c:v>805</c:v>
                </c:pt>
                <c:pt idx="441">
                  <c:v>63</c:v>
                </c:pt>
                <c:pt idx="442">
                  <c:v>48</c:v>
                </c:pt>
                <c:pt idx="443">
                  <c:v>41</c:v>
                </c:pt>
                <c:pt idx="444">
                  <c:v>442</c:v>
                </c:pt>
                <c:pt idx="445">
                  <c:v>39</c:v>
                </c:pt>
                <c:pt idx="446">
                  <c:v>55</c:v>
                </c:pt>
                <c:pt idx="447">
                  <c:v>54</c:v>
                </c:pt>
                <c:pt idx="448">
                  <c:v>50</c:v>
                </c:pt>
                <c:pt idx="449">
                  <c:v>448</c:v>
                </c:pt>
                <c:pt idx="450">
                  <c:v>363</c:v>
                </c:pt>
                <c:pt idx="451">
                  <c:v>56</c:v>
                </c:pt>
                <c:pt idx="452">
                  <c:v>55</c:v>
                </c:pt>
                <c:pt idx="453">
                  <c:v>68</c:v>
                </c:pt>
                <c:pt idx="454">
                  <c:v>62</c:v>
                </c:pt>
                <c:pt idx="455">
                  <c:v>413</c:v>
                </c:pt>
                <c:pt idx="456">
                  <c:v>54</c:v>
                </c:pt>
                <c:pt idx="457">
                  <c:v>59</c:v>
                </c:pt>
                <c:pt idx="458">
                  <c:v>48</c:v>
                </c:pt>
                <c:pt idx="459">
                  <c:v>47</c:v>
                </c:pt>
                <c:pt idx="460">
                  <c:v>66</c:v>
                </c:pt>
                <c:pt idx="461">
                  <c:v>337</c:v>
                </c:pt>
                <c:pt idx="462">
                  <c:v>924</c:v>
                </c:pt>
                <c:pt idx="463">
                  <c:v>58</c:v>
                </c:pt>
                <c:pt idx="464">
                  <c:v>59</c:v>
                </c:pt>
                <c:pt idx="465">
                  <c:v>671</c:v>
                </c:pt>
                <c:pt idx="466">
                  <c:v>58</c:v>
                </c:pt>
                <c:pt idx="467">
                  <c:v>715</c:v>
                </c:pt>
                <c:pt idx="468">
                  <c:v>717</c:v>
                </c:pt>
                <c:pt idx="469">
                  <c:v>579</c:v>
                </c:pt>
                <c:pt idx="470">
                  <c:v>59</c:v>
                </c:pt>
                <c:pt idx="471">
                  <c:v>994</c:v>
                </c:pt>
                <c:pt idx="472">
                  <c:v>57</c:v>
                </c:pt>
                <c:pt idx="473">
                  <c:v>199</c:v>
                </c:pt>
                <c:pt idx="474">
                  <c:v>68</c:v>
                </c:pt>
                <c:pt idx="475">
                  <c:v>34</c:v>
                </c:pt>
                <c:pt idx="476">
                  <c:v>49</c:v>
                </c:pt>
                <c:pt idx="477">
                  <c:v>53</c:v>
                </c:pt>
                <c:pt idx="478">
                  <c:v>57</c:v>
                </c:pt>
                <c:pt idx="479">
                  <c:v>50</c:v>
                </c:pt>
                <c:pt idx="480">
                  <c:v>660</c:v>
                </c:pt>
                <c:pt idx="481">
                  <c:v>50</c:v>
                </c:pt>
                <c:pt idx="482">
                  <c:v>49</c:v>
                </c:pt>
                <c:pt idx="483">
                  <c:v>749</c:v>
                </c:pt>
                <c:pt idx="484">
                  <c:v>55</c:v>
                </c:pt>
                <c:pt idx="485">
                  <c:v>458</c:v>
                </c:pt>
                <c:pt idx="486">
                  <c:v>629</c:v>
                </c:pt>
                <c:pt idx="487">
                  <c:v>1006</c:v>
                </c:pt>
                <c:pt idx="488">
                  <c:v>356</c:v>
                </c:pt>
                <c:pt idx="489">
                  <c:v>58</c:v>
                </c:pt>
                <c:pt idx="490">
                  <c:v>60</c:v>
                </c:pt>
                <c:pt idx="491">
                  <c:v>49</c:v>
                </c:pt>
                <c:pt idx="492">
                  <c:v>55</c:v>
                </c:pt>
                <c:pt idx="493">
                  <c:v>242</c:v>
                </c:pt>
                <c:pt idx="494">
                  <c:v>40</c:v>
                </c:pt>
                <c:pt idx="495">
                  <c:v>38</c:v>
                </c:pt>
                <c:pt idx="496">
                  <c:v>58</c:v>
                </c:pt>
                <c:pt idx="497">
                  <c:v>742</c:v>
                </c:pt>
                <c:pt idx="498">
                  <c:v>64</c:v>
                </c:pt>
                <c:pt idx="49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C-4653-B9AC-6D7802C7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Suma Secuencial Gap,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Tiempo_Busqueda_Suma!$O$3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Tiempo_Busqueda_Suma!$N$4:$N$503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Tiempo_Busqueda_Suma!$O$4:$O$503</c:f>
              <c:numCache>
                <c:formatCode>General</c:formatCode>
                <c:ptCount val="500"/>
                <c:pt idx="0">
                  <c:v>1194</c:v>
                </c:pt>
                <c:pt idx="1">
                  <c:v>1185</c:v>
                </c:pt>
                <c:pt idx="2">
                  <c:v>765</c:v>
                </c:pt>
                <c:pt idx="3">
                  <c:v>2721</c:v>
                </c:pt>
                <c:pt idx="4">
                  <c:v>2782</c:v>
                </c:pt>
                <c:pt idx="5">
                  <c:v>994</c:v>
                </c:pt>
                <c:pt idx="6">
                  <c:v>936</c:v>
                </c:pt>
                <c:pt idx="7">
                  <c:v>1807</c:v>
                </c:pt>
                <c:pt idx="8">
                  <c:v>1364</c:v>
                </c:pt>
                <c:pt idx="9">
                  <c:v>1365</c:v>
                </c:pt>
                <c:pt idx="10">
                  <c:v>2661</c:v>
                </c:pt>
                <c:pt idx="11">
                  <c:v>1261</c:v>
                </c:pt>
                <c:pt idx="12">
                  <c:v>880</c:v>
                </c:pt>
                <c:pt idx="13">
                  <c:v>4068</c:v>
                </c:pt>
                <c:pt idx="14">
                  <c:v>1973</c:v>
                </c:pt>
                <c:pt idx="15">
                  <c:v>1433</c:v>
                </c:pt>
                <c:pt idx="16">
                  <c:v>2097</c:v>
                </c:pt>
                <c:pt idx="17">
                  <c:v>3250</c:v>
                </c:pt>
                <c:pt idx="18">
                  <c:v>1148</c:v>
                </c:pt>
                <c:pt idx="19">
                  <c:v>2788</c:v>
                </c:pt>
                <c:pt idx="20">
                  <c:v>467</c:v>
                </c:pt>
                <c:pt idx="21">
                  <c:v>1895</c:v>
                </c:pt>
                <c:pt idx="22">
                  <c:v>2400</c:v>
                </c:pt>
                <c:pt idx="23">
                  <c:v>2162</c:v>
                </c:pt>
                <c:pt idx="24">
                  <c:v>2494</c:v>
                </c:pt>
                <c:pt idx="25">
                  <c:v>630</c:v>
                </c:pt>
                <c:pt idx="26">
                  <c:v>1456</c:v>
                </c:pt>
                <c:pt idx="27">
                  <c:v>989</c:v>
                </c:pt>
                <c:pt idx="28">
                  <c:v>775</c:v>
                </c:pt>
                <c:pt idx="29">
                  <c:v>2378</c:v>
                </c:pt>
                <c:pt idx="30">
                  <c:v>1748</c:v>
                </c:pt>
                <c:pt idx="31">
                  <c:v>1348</c:v>
                </c:pt>
                <c:pt idx="32">
                  <c:v>974</c:v>
                </c:pt>
                <c:pt idx="33">
                  <c:v>1894</c:v>
                </c:pt>
                <c:pt idx="34">
                  <c:v>1196</c:v>
                </c:pt>
                <c:pt idx="35">
                  <c:v>1872</c:v>
                </c:pt>
                <c:pt idx="36">
                  <c:v>2528</c:v>
                </c:pt>
                <c:pt idx="37">
                  <c:v>2046</c:v>
                </c:pt>
                <c:pt idx="38">
                  <c:v>990</c:v>
                </c:pt>
                <c:pt idx="39">
                  <c:v>3157</c:v>
                </c:pt>
                <c:pt idx="40">
                  <c:v>2854</c:v>
                </c:pt>
                <c:pt idx="41">
                  <c:v>2847</c:v>
                </c:pt>
                <c:pt idx="42">
                  <c:v>3628</c:v>
                </c:pt>
                <c:pt idx="43">
                  <c:v>1491</c:v>
                </c:pt>
                <c:pt idx="44">
                  <c:v>4812</c:v>
                </c:pt>
                <c:pt idx="45">
                  <c:v>1185</c:v>
                </c:pt>
                <c:pt idx="46">
                  <c:v>954</c:v>
                </c:pt>
                <c:pt idx="47">
                  <c:v>1541</c:v>
                </c:pt>
                <c:pt idx="48">
                  <c:v>2084</c:v>
                </c:pt>
                <c:pt idx="49">
                  <c:v>4491</c:v>
                </c:pt>
                <c:pt idx="50">
                  <c:v>6314</c:v>
                </c:pt>
                <c:pt idx="51">
                  <c:v>2070</c:v>
                </c:pt>
                <c:pt idx="52">
                  <c:v>1605</c:v>
                </c:pt>
                <c:pt idx="53">
                  <c:v>1488</c:v>
                </c:pt>
                <c:pt idx="54">
                  <c:v>1589</c:v>
                </c:pt>
                <c:pt idx="55">
                  <c:v>2479</c:v>
                </c:pt>
                <c:pt idx="56">
                  <c:v>1992</c:v>
                </c:pt>
                <c:pt idx="57">
                  <c:v>1743</c:v>
                </c:pt>
                <c:pt idx="58">
                  <c:v>1825</c:v>
                </c:pt>
                <c:pt idx="59">
                  <c:v>1534</c:v>
                </c:pt>
                <c:pt idx="60">
                  <c:v>1613</c:v>
                </c:pt>
                <c:pt idx="61">
                  <c:v>2239</c:v>
                </c:pt>
                <c:pt idx="62">
                  <c:v>939</c:v>
                </c:pt>
                <c:pt idx="63">
                  <c:v>860</c:v>
                </c:pt>
                <c:pt idx="64">
                  <c:v>2148</c:v>
                </c:pt>
                <c:pt idx="65">
                  <c:v>718</c:v>
                </c:pt>
                <c:pt idx="66">
                  <c:v>1116</c:v>
                </c:pt>
                <c:pt idx="67">
                  <c:v>2343</c:v>
                </c:pt>
                <c:pt idx="68">
                  <c:v>2176</c:v>
                </c:pt>
                <c:pt idx="69">
                  <c:v>2237</c:v>
                </c:pt>
                <c:pt idx="70">
                  <c:v>2334</c:v>
                </c:pt>
                <c:pt idx="71">
                  <c:v>1717</c:v>
                </c:pt>
                <c:pt idx="72">
                  <c:v>2886</c:v>
                </c:pt>
                <c:pt idx="73">
                  <c:v>6422</c:v>
                </c:pt>
                <c:pt idx="74">
                  <c:v>2899</c:v>
                </c:pt>
                <c:pt idx="75">
                  <c:v>2162</c:v>
                </c:pt>
                <c:pt idx="76">
                  <c:v>1918</c:v>
                </c:pt>
                <c:pt idx="77">
                  <c:v>4077</c:v>
                </c:pt>
                <c:pt idx="78">
                  <c:v>1328</c:v>
                </c:pt>
                <c:pt idx="79">
                  <c:v>4503</c:v>
                </c:pt>
                <c:pt idx="80">
                  <c:v>2288</c:v>
                </c:pt>
                <c:pt idx="81">
                  <c:v>4855</c:v>
                </c:pt>
                <c:pt idx="82">
                  <c:v>1998</c:v>
                </c:pt>
                <c:pt idx="83">
                  <c:v>1188</c:v>
                </c:pt>
                <c:pt idx="84">
                  <c:v>12130</c:v>
                </c:pt>
                <c:pt idx="85">
                  <c:v>3878</c:v>
                </c:pt>
                <c:pt idx="86">
                  <c:v>2008</c:v>
                </c:pt>
                <c:pt idx="87">
                  <c:v>846</c:v>
                </c:pt>
                <c:pt idx="88">
                  <c:v>2497</c:v>
                </c:pt>
                <c:pt idx="89">
                  <c:v>1983</c:v>
                </c:pt>
                <c:pt idx="90">
                  <c:v>3565</c:v>
                </c:pt>
                <c:pt idx="91">
                  <c:v>965</c:v>
                </c:pt>
                <c:pt idx="92">
                  <c:v>2093</c:v>
                </c:pt>
                <c:pt idx="93">
                  <c:v>2672</c:v>
                </c:pt>
                <c:pt idx="94">
                  <c:v>3963</c:v>
                </c:pt>
                <c:pt idx="95">
                  <c:v>4864</c:v>
                </c:pt>
                <c:pt idx="96">
                  <c:v>1266</c:v>
                </c:pt>
                <c:pt idx="97">
                  <c:v>2560</c:v>
                </c:pt>
                <c:pt idx="98">
                  <c:v>2742</c:v>
                </c:pt>
                <c:pt idx="99">
                  <c:v>957</c:v>
                </c:pt>
                <c:pt idx="100">
                  <c:v>1321</c:v>
                </c:pt>
                <c:pt idx="101">
                  <c:v>473</c:v>
                </c:pt>
                <c:pt idx="102">
                  <c:v>960</c:v>
                </c:pt>
                <c:pt idx="103">
                  <c:v>2981</c:v>
                </c:pt>
                <c:pt idx="104">
                  <c:v>1417</c:v>
                </c:pt>
                <c:pt idx="105">
                  <c:v>1400</c:v>
                </c:pt>
                <c:pt idx="106">
                  <c:v>3242</c:v>
                </c:pt>
                <c:pt idx="107">
                  <c:v>4841</c:v>
                </c:pt>
                <c:pt idx="108">
                  <c:v>3107</c:v>
                </c:pt>
                <c:pt idx="109">
                  <c:v>896</c:v>
                </c:pt>
                <c:pt idx="110">
                  <c:v>3348</c:v>
                </c:pt>
                <c:pt idx="111">
                  <c:v>1511</c:v>
                </c:pt>
                <c:pt idx="112">
                  <c:v>1076</c:v>
                </c:pt>
                <c:pt idx="113">
                  <c:v>2814</c:v>
                </c:pt>
                <c:pt idx="114">
                  <c:v>5967</c:v>
                </c:pt>
                <c:pt idx="115">
                  <c:v>2142</c:v>
                </c:pt>
                <c:pt idx="116">
                  <c:v>1413</c:v>
                </c:pt>
                <c:pt idx="117">
                  <c:v>2247</c:v>
                </c:pt>
                <c:pt idx="118">
                  <c:v>2271</c:v>
                </c:pt>
                <c:pt idx="119">
                  <c:v>2111</c:v>
                </c:pt>
                <c:pt idx="120">
                  <c:v>1289</c:v>
                </c:pt>
                <c:pt idx="121">
                  <c:v>4253</c:v>
                </c:pt>
                <c:pt idx="122">
                  <c:v>2479</c:v>
                </c:pt>
                <c:pt idx="123">
                  <c:v>831</c:v>
                </c:pt>
                <c:pt idx="124">
                  <c:v>10398</c:v>
                </c:pt>
                <c:pt idx="125">
                  <c:v>777</c:v>
                </c:pt>
                <c:pt idx="126">
                  <c:v>2272</c:v>
                </c:pt>
                <c:pt idx="127">
                  <c:v>4234</c:v>
                </c:pt>
                <c:pt idx="128">
                  <c:v>2012</c:v>
                </c:pt>
                <c:pt idx="129">
                  <c:v>2443</c:v>
                </c:pt>
                <c:pt idx="130">
                  <c:v>2094</c:v>
                </c:pt>
                <c:pt idx="131">
                  <c:v>2109</c:v>
                </c:pt>
                <c:pt idx="132">
                  <c:v>2867</c:v>
                </c:pt>
                <c:pt idx="133">
                  <c:v>2111</c:v>
                </c:pt>
                <c:pt idx="134">
                  <c:v>1447</c:v>
                </c:pt>
                <c:pt idx="135">
                  <c:v>2403</c:v>
                </c:pt>
                <c:pt idx="136">
                  <c:v>1376</c:v>
                </c:pt>
                <c:pt idx="137">
                  <c:v>6793</c:v>
                </c:pt>
                <c:pt idx="138">
                  <c:v>408</c:v>
                </c:pt>
                <c:pt idx="139">
                  <c:v>1097</c:v>
                </c:pt>
                <c:pt idx="140">
                  <c:v>1796</c:v>
                </c:pt>
                <c:pt idx="141">
                  <c:v>2004</c:v>
                </c:pt>
                <c:pt idx="142">
                  <c:v>1567</c:v>
                </c:pt>
                <c:pt idx="143">
                  <c:v>2141</c:v>
                </c:pt>
                <c:pt idx="144">
                  <c:v>4866</c:v>
                </c:pt>
                <c:pt idx="145">
                  <c:v>2526</c:v>
                </c:pt>
                <c:pt idx="146">
                  <c:v>1921</c:v>
                </c:pt>
                <c:pt idx="147">
                  <c:v>925</c:v>
                </c:pt>
                <c:pt idx="148">
                  <c:v>47442</c:v>
                </c:pt>
                <c:pt idx="149">
                  <c:v>2009</c:v>
                </c:pt>
                <c:pt idx="150">
                  <c:v>934</c:v>
                </c:pt>
                <c:pt idx="151">
                  <c:v>1197</c:v>
                </c:pt>
                <c:pt idx="152">
                  <c:v>2319</c:v>
                </c:pt>
                <c:pt idx="153">
                  <c:v>497</c:v>
                </c:pt>
                <c:pt idx="154">
                  <c:v>923</c:v>
                </c:pt>
                <c:pt idx="155">
                  <c:v>1239</c:v>
                </c:pt>
                <c:pt idx="156">
                  <c:v>2018</c:v>
                </c:pt>
                <c:pt idx="157">
                  <c:v>5048</c:v>
                </c:pt>
                <c:pt idx="158">
                  <c:v>2607</c:v>
                </c:pt>
                <c:pt idx="159">
                  <c:v>968</c:v>
                </c:pt>
                <c:pt idx="160">
                  <c:v>1808</c:v>
                </c:pt>
                <c:pt idx="161">
                  <c:v>2477</c:v>
                </c:pt>
                <c:pt idx="162">
                  <c:v>1446</c:v>
                </c:pt>
                <c:pt idx="163">
                  <c:v>1517</c:v>
                </c:pt>
                <c:pt idx="164">
                  <c:v>1762</c:v>
                </c:pt>
                <c:pt idx="165">
                  <c:v>1070</c:v>
                </c:pt>
                <c:pt idx="166">
                  <c:v>3224</c:v>
                </c:pt>
                <c:pt idx="167">
                  <c:v>1420</c:v>
                </c:pt>
                <c:pt idx="168">
                  <c:v>1349</c:v>
                </c:pt>
                <c:pt idx="169">
                  <c:v>2213</c:v>
                </c:pt>
                <c:pt idx="170">
                  <c:v>4225</c:v>
                </c:pt>
                <c:pt idx="171">
                  <c:v>2389</c:v>
                </c:pt>
                <c:pt idx="172">
                  <c:v>1137</c:v>
                </c:pt>
                <c:pt idx="173">
                  <c:v>2727</c:v>
                </c:pt>
                <c:pt idx="174">
                  <c:v>1929</c:v>
                </c:pt>
                <c:pt idx="175">
                  <c:v>1263</c:v>
                </c:pt>
                <c:pt idx="176">
                  <c:v>1958</c:v>
                </c:pt>
                <c:pt idx="177">
                  <c:v>2700</c:v>
                </c:pt>
                <c:pt idx="178">
                  <c:v>3387</c:v>
                </c:pt>
                <c:pt idx="179">
                  <c:v>2429</c:v>
                </c:pt>
                <c:pt idx="180">
                  <c:v>1151</c:v>
                </c:pt>
                <c:pt idx="181">
                  <c:v>2558</c:v>
                </c:pt>
                <c:pt idx="182">
                  <c:v>1125</c:v>
                </c:pt>
                <c:pt idx="183">
                  <c:v>5701</c:v>
                </c:pt>
                <c:pt idx="184">
                  <c:v>1077</c:v>
                </c:pt>
                <c:pt idx="185">
                  <c:v>1169</c:v>
                </c:pt>
                <c:pt idx="186">
                  <c:v>1068</c:v>
                </c:pt>
                <c:pt idx="187">
                  <c:v>2116</c:v>
                </c:pt>
                <c:pt idx="188">
                  <c:v>2781</c:v>
                </c:pt>
                <c:pt idx="189">
                  <c:v>1521</c:v>
                </c:pt>
                <c:pt idx="190">
                  <c:v>2790</c:v>
                </c:pt>
                <c:pt idx="191">
                  <c:v>2048</c:v>
                </c:pt>
                <c:pt idx="192">
                  <c:v>1652</c:v>
                </c:pt>
                <c:pt idx="193">
                  <c:v>1166</c:v>
                </c:pt>
                <c:pt idx="194">
                  <c:v>536</c:v>
                </c:pt>
                <c:pt idx="195">
                  <c:v>2282</c:v>
                </c:pt>
                <c:pt idx="196">
                  <c:v>1231</c:v>
                </c:pt>
                <c:pt idx="197">
                  <c:v>1719</c:v>
                </c:pt>
                <c:pt idx="198">
                  <c:v>264</c:v>
                </c:pt>
                <c:pt idx="199">
                  <c:v>1185</c:v>
                </c:pt>
                <c:pt idx="200">
                  <c:v>2791</c:v>
                </c:pt>
                <c:pt idx="201">
                  <c:v>1221</c:v>
                </c:pt>
                <c:pt idx="202">
                  <c:v>624</c:v>
                </c:pt>
                <c:pt idx="203">
                  <c:v>2369</c:v>
                </c:pt>
                <c:pt idx="204">
                  <c:v>1724</c:v>
                </c:pt>
                <c:pt idx="205">
                  <c:v>2083</c:v>
                </c:pt>
                <c:pt idx="206">
                  <c:v>2672</c:v>
                </c:pt>
                <c:pt idx="207">
                  <c:v>2064</c:v>
                </c:pt>
                <c:pt idx="208">
                  <c:v>614</c:v>
                </c:pt>
                <c:pt idx="209">
                  <c:v>6743</c:v>
                </c:pt>
                <c:pt idx="210">
                  <c:v>594</c:v>
                </c:pt>
                <c:pt idx="211">
                  <c:v>1776</c:v>
                </c:pt>
                <c:pt idx="212">
                  <c:v>2116</c:v>
                </c:pt>
                <c:pt idx="213">
                  <c:v>426</c:v>
                </c:pt>
                <c:pt idx="214">
                  <c:v>1548</c:v>
                </c:pt>
                <c:pt idx="215">
                  <c:v>6460</c:v>
                </c:pt>
                <c:pt idx="216">
                  <c:v>635</c:v>
                </c:pt>
                <c:pt idx="217">
                  <c:v>4787</c:v>
                </c:pt>
                <c:pt idx="218">
                  <c:v>928</c:v>
                </c:pt>
                <c:pt idx="219">
                  <c:v>3531</c:v>
                </c:pt>
                <c:pt idx="220">
                  <c:v>1409</c:v>
                </c:pt>
                <c:pt idx="221">
                  <c:v>1235</c:v>
                </c:pt>
                <c:pt idx="222">
                  <c:v>1567</c:v>
                </c:pt>
                <c:pt idx="223">
                  <c:v>893</c:v>
                </c:pt>
                <c:pt idx="224">
                  <c:v>2500</c:v>
                </c:pt>
                <c:pt idx="225">
                  <c:v>2615</c:v>
                </c:pt>
                <c:pt idx="226">
                  <c:v>2662</c:v>
                </c:pt>
                <c:pt idx="227">
                  <c:v>894</c:v>
                </c:pt>
                <c:pt idx="228">
                  <c:v>2566</c:v>
                </c:pt>
                <c:pt idx="229">
                  <c:v>728</c:v>
                </c:pt>
                <c:pt idx="230">
                  <c:v>1675</c:v>
                </c:pt>
                <c:pt idx="231">
                  <c:v>1851</c:v>
                </c:pt>
                <c:pt idx="232">
                  <c:v>1277</c:v>
                </c:pt>
                <c:pt idx="233">
                  <c:v>1699</c:v>
                </c:pt>
                <c:pt idx="234">
                  <c:v>2155</c:v>
                </c:pt>
                <c:pt idx="235">
                  <c:v>1385</c:v>
                </c:pt>
                <c:pt idx="236">
                  <c:v>2003</c:v>
                </c:pt>
                <c:pt idx="237">
                  <c:v>2647</c:v>
                </c:pt>
                <c:pt idx="238">
                  <c:v>2248</c:v>
                </c:pt>
                <c:pt idx="239">
                  <c:v>2350</c:v>
                </c:pt>
                <c:pt idx="240">
                  <c:v>1976</c:v>
                </c:pt>
                <c:pt idx="241">
                  <c:v>1357</c:v>
                </c:pt>
                <c:pt idx="242">
                  <c:v>1411</c:v>
                </c:pt>
                <c:pt idx="243">
                  <c:v>10685</c:v>
                </c:pt>
                <c:pt idx="244">
                  <c:v>2235</c:v>
                </c:pt>
                <c:pt idx="245">
                  <c:v>1607</c:v>
                </c:pt>
                <c:pt idx="246">
                  <c:v>1619</c:v>
                </c:pt>
                <c:pt idx="247">
                  <c:v>1407</c:v>
                </c:pt>
                <c:pt idx="248">
                  <c:v>2205</c:v>
                </c:pt>
                <c:pt idx="249">
                  <c:v>2708</c:v>
                </c:pt>
                <c:pt idx="250">
                  <c:v>2051</c:v>
                </c:pt>
                <c:pt idx="251">
                  <c:v>7702</c:v>
                </c:pt>
                <c:pt idx="252">
                  <c:v>5557</c:v>
                </c:pt>
                <c:pt idx="253">
                  <c:v>2127</c:v>
                </c:pt>
                <c:pt idx="254">
                  <c:v>1866</c:v>
                </c:pt>
                <c:pt idx="255">
                  <c:v>2486</c:v>
                </c:pt>
                <c:pt idx="256">
                  <c:v>2878</c:v>
                </c:pt>
                <c:pt idx="257">
                  <c:v>1046</c:v>
                </c:pt>
                <c:pt idx="258">
                  <c:v>3734</c:v>
                </c:pt>
                <c:pt idx="259">
                  <c:v>2959</c:v>
                </c:pt>
                <c:pt idx="260">
                  <c:v>356</c:v>
                </c:pt>
                <c:pt idx="261">
                  <c:v>3599</c:v>
                </c:pt>
                <c:pt idx="262">
                  <c:v>1054</c:v>
                </c:pt>
                <c:pt idx="263">
                  <c:v>2156</c:v>
                </c:pt>
                <c:pt idx="264">
                  <c:v>2549</c:v>
                </c:pt>
                <c:pt idx="265">
                  <c:v>1338</c:v>
                </c:pt>
                <c:pt idx="266">
                  <c:v>1459</c:v>
                </c:pt>
                <c:pt idx="267">
                  <c:v>1520</c:v>
                </c:pt>
                <c:pt idx="268">
                  <c:v>3163</c:v>
                </c:pt>
                <c:pt idx="269">
                  <c:v>2069</c:v>
                </c:pt>
                <c:pt idx="270">
                  <c:v>658</c:v>
                </c:pt>
                <c:pt idx="271">
                  <c:v>2991</c:v>
                </c:pt>
                <c:pt idx="272">
                  <c:v>2309</c:v>
                </c:pt>
                <c:pt idx="273">
                  <c:v>607</c:v>
                </c:pt>
                <c:pt idx="274">
                  <c:v>4413</c:v>
                </c:pt>
                <c:pt idx="275">
                  <c:v>3664</c:v>
                </c:pt>
                <c:pt idx="276">
                  <c:v>63896</c:v>
                </c:pt>
                <c:pt idx="277">
                  <c:v>1360</c:v>
                </c:pt>
                <c:pt idx="278">
                  <c:v>679</c:v>
                </c:pt>
                <c:pt idx="279">
                  <c:v>632</c:v>
                </c:pt>
                <c:pt idx="280">
                  <c:v>2786</c:v>
                </c:pt>
                <c:pt idx="281">
                  <c:v>4190</c:v>
                </c:pt>
                <c:pt idx="282">
                  <c:v>3680</c:v>
                </c:pt>
                <c:pt idx="283">
                  <c:v>2021</c:v>
                </c:pt>
                <c:pt idx="284">
                  <c:v>3441</c:v>
                </c:pt>
                <c:pt idx="285">
                  <c:v>811</c:v>
                </c:pt>
                <c:pt idx="286">
                  <c:v>775</c:v>
                </c:pt>
                <c:pt idx="287">
                  <c:v>2213</c:v>
                </c:pt>
                <c:pt idx="288">
                  <c:v>2651</c:v>
                </c:pt>
                <c:pt idx="289">
                  <c:v>3199</c:v>
                </c:pt>
                <c:pt idx="290">
                  <c:v>2665</c:v>
                </c:pt>
                <c:pt idx="291">
                  <c:v>2701</c:v>
                </c:pt>
                <c:pt idx="292">
                  <c:v>1305</c:v>
                </c:pt>
                <c:pt idx="293">
                  <c:v>2243</c:v>
                </c:pt>
                <c:pt idx="294">
                  <c:v>2082</c:v>
                </c:pt>
                <c:pt idx="295">
                  <c:v>1748</c:v>
                </c:pt>
                <c:pt idx="296">
                  <c:v>909</c:v>
                </c:pt>
                <c:pt idx="297">
                  <c:v>1230</c:v>
                </c:pt>
                <c:pt idx="298">
                  <c:v>8853</c:v>
                </c:pt>
                <c:pt idx="299">
                  <c:v>1391</c:v>
                </c:pt>
                <c:pt idx="300">
                  <c:v>3960</c:v>
                </c:pt>
                <c:pt idx="301">
                  <c:v>2079</c:v>
                </c:pt>
                <c:pt idx="302">
                  <c:v>1779</c:v>
                </c:pt>
                <c:pt idx="303">
                  <c:v>1148</c:v>
                </c:pt>
                <c:pt idx="304">
                  <c:v>1980</c:v>
                </c:pt>
                <c:pt idx="305">
                  <c:v>1779</c:v>
                </c:pt>
                <c:pt idx="306">
                  <c:v>1575</c:v>
                </c:pt>
                <c:pt idx="307">
                  <c:v>3426</c:v>
                </c:pt>
                <c:pt idx="308">
                  <c:v>2823</c:v>
                </c:pt>
                <c:pt idx="309">
                  <c:v>1332</c:v>
                </c:pt>
                <c:pt idx="310">
                  <c:v>1002</c:v>
                </c:pt>
                <c:pt idx="311">
                  <c:v>4836</c:v>
                </c:pt>
                <c:pt idx="312">
                  <c:v>3668</c:v>
                </c:pt>
                <c:pt idx="313">
                  <c:v>1828</c:v>
                </c:pt>
                <c:pt idx="314">
                  <c:v>2561</c:v>
                </c:pt>
                <c:pt idx="315">
                  <c:v>1186</c:v>
                </c:pt>
                <c:pt idx="316">
                  <c:v>1371</c:v>
                </c:pt>
                <c:pt idx="317">
                  <c:v>4946</c:v>
                </c:pt>
                <c:pt idx="318">
                  <c:v>2267</c:v>
                </c:pt>
                <c:pt idx="319">
                  <c:v>4533</c:v>
                </c:pt>
                <c:pt idx="320">
                  <c:v>3391</c:v>
                </c:pt>
                <c:pt idx="321">
                  <c:v>4552</c:v>
                </c:pt>
                <c:pt idx="322">
                  <c:v>2897</c:v>
                </c:pt>
                <c:pt idx="323">
                  <c:v>2102</c:v>
                </c:pt>
                <c:pt idx="324">
                  <c:v>2506</c:v>
                </c:pt>
                <c:pt idx="325">
                  <c:v>1610</c:v>
                </c:pt>
                <c:pt idx="326">
                  <c:v>1484</c:v>
                </c:pt>
                <c:pt idx="327">
                  <c:v>850</c:v>
                </c:pt>
                <c:pt idx="328">
                  <c:v>4829</c:v>
                </c:pt>
                <c:pt idx="329">
                  <c:v>2531</c:v>
                </c:pt>
                <c:pt idx="330">
                  <c:v>1323</c:v>
                </c:pt>
                <c:pt idx="331">
                  <c:v>2468</c:v>
                </c:pt>
                <c:pt idx="332">
                  <c:v>2115</c:v>
                </c:pt>
                <c:pt idx="333">
                  <c:v>1246</c:v>
                </c:pt>
                <c:pt idx="334">
                  <c:v>1412</c:v>
                </c:pt>
                <c:pt idx="335">
                  <c:v>573</c:v>
                </c:pt>
                <c:pt idx="336">
                  <c:v>1334</c:v>
                </c:pt>
                <c:pt idx="337">
                  <c:v>3802</c:v>
                </c:pt>
                <c:pt idx="338">
                  <c:v>1589</c:v>
                </c:pt>
                <c:pt idx="339">
                  <c:v>2262</c:v>
                </c:pt>
                <c:pt idx="340">
                  <c:v>1434</c:v>
                </c:pt>
                <c:pt idx="341">
                  <c:v>1125</c:v>
                </c:pt>
                <c:pt idx="342">
                  <c:v>3502</c:v>
                </c:pt>
                <c:pt idx="343">
                  <c:v>3004</c:v>
                </c:pt>
                <c:pt idx="344">
                  <c:v>3647</c:v>
                </c:pt>
                <c:pt idx="345">
                  <c:v>5041</c:v>
                </c:pt>
                <c:pt idx="346">
                  <c:v>1796</c:v>
                </c:pt>
                <c:pt idx="347">
                  <c:v>857</c:v>
                </c:pt>
                <c:pt idx="348">
                  <c:v>1713</c:v>
                </c:pt>
                <c:pt idx="349">
                  <c:v>1317</c:v>
                </c:pt>
                <c:pt idx="350">
                  <c:v>2620</c:v>
                </c:pt>
                <c:pt idx="351">
                  <c:v>2565</c:v>
                </c:pt>
                <c:pt idx="352">
                  <c:v>631</c:v>
                </c:pt>
                <c:pt idx="353">
                  <c:v>2358</c:v>
                </c:pt>
                <c:pt idx="354">
                  <c:v>5882</c:v>
                </c:pt>
                <c:pt idx="355">
                  <c:v>3030</c:v>
                </c:pt>
                <c:pt idx="356">
                  <c:v>1541</c:v>
                </c:pt>
                <c:pt idx="357">
                  <c:v>1576</c:v>
                </c:pt>
                <c:pt idx="358">
                  <c:v>2003</c:v>
                </c:pt>
                <c:pt idx="359">
                  <c:v>4316</c:v>
                </c:pt>
                <c:pt idx="360">
                  <c:v>2098</c:v>
                </c:pt>
                <c:pt idx="361">
                  <c:v>861</c:v>
                </c:pt>
                <c:pt idx="362">
                  <c:v>1446</c:v>
                </c:pt>
                <c:pt idx="363">
                  <c:v>1281</c:v>
                </c:pt>
                <c:pt idx="364">
                  <c:v>2300</c:v>
                </c:pt>
                <c:pt idx="365">
                  <c:v>1505</c:v>
                </c:pt>
                <c:pt idx="366">
                  <c:v>2571</c:v>
                </c:pt>
                <c:pt idx="367">
                  <c:v>753</c:v>
                </c:pt>
                <c:pt idx="368">
                  <c:v>1954</c:v>
                </c:pt>
                <c:pt idx="369">
                  <c:v>4300</c:v>
                </c:pt>
                <c:pt idx="370">
                  <c:v>2708</c:v>
                </c:pt>
                <c:pt idx="371">
                  <c:v>1892</c:v>
                </c:pt>
                <c:pt idx="372">
                  <c:v>2440</c:v>
                </c:pt>
                <c:pt idx="373">
                  <c:v>2028</c:v>
                </c:pt>
                <c:pt idx="374">
                  <c:v>1466</c:v>
                </c:pt>
                <c:pt idx="375">
                  <c:v>523</c:v>
                </c:pt>
                <c:pt idx="376">
                  <c:v>3383</c:v>
                </c:pt>
                <c:pt idx="377">
                  <c:v>1806</c:v>
                </c:pt>
                <c:pt idx="378">
                  <c:v>2539</c:v>
                </c:pt>
                <c:pt idx="379">
                  <c:v>871</c:v>
                </c:pt>
                <c:pt idx="380">
                  <c:v>2259</c:v>
                </c:pt>
                <c:pt idx="381">
                  <c:v>3406</c:v>
                </c:pt>
                <c:pt idx="382">
                  <c:v>2648</c:v>
                </c:pt>
                <c:pt idx="383">
                  <c:v>1423</c:v>
                </c:pt>
                <c:pt idx="384">
                  <c:v>498</c:v>
                </c:pt>
                <c:pt idx="385">
                  <c:v>3255</c:v>
                </c:pt>
                <c:pt idx="386">
                  <c:v>4012</c:v>
                </c:pt>
                <c:pt idx="387">
                  <c:v>1487</c:v>
                </c:pt>
                <c:pt idx="388">
                  <c:v>1084</c:v>
                </c:pt>
                <c:pt idx="389">
                  <c:v>3381</c:v>
                </c:pt>
                <c:pt idx="390">
                  <c:v>729</c:v>
                </c:pt>
                <c:pt idx="391">
                  <c:v>2649</c:v>
                </c:pt>
                <c:pt idx="392">
                  <c:v>1935</c:v>
                </c:pt>
                <c:pt idx="393">
                  <c:v>2283</c:v>
                </c:pt>
                <c:pt idx="394">
                  <c:v>651</c:v>
                </c:pt>
                <c:pt idx="395">
                  <c:v>2440</c:v>
                </c:pt>
                <c:pt idx="396">
                  <c:v>1150</c:v>
                </c:pt>
                <c:pt idx="397">
                  <c:v>5102</c:v>
                </c:pt>
                <c:pt idx="398">
                  <c:v>1252</c:v>
                </c:pt>
                <c:pt idx="399">
                  <c:v>1618</c:v>
                </c:pt>
                <c:pt idx="400">
                  <c:v>1356</c:v>
                </c:pt>
                <c:pt idx="401">
                  <c:v>2445</c:v>
                </c:pt>
                <c:pt idx="402">
                  <c:v>1477</c:v>
                </c:pt>
                <c:pt idx="403">
                  <c:v>2006</c:v>
                </c:pt>
                <c:pt idx="404">
                  <c:v>3522</c:v>
                </c:pt>
                <c:pt idx="405">
                  <c:v>2250</c:v>
                </c:pt>
                <c:pt idx="406">
                  <c:v>2096</c:v>
                </c:pt>
                <c:pt idx="407">
                  <c:v>1992</c:v>
                </c:pt>
                <c:pt idx="408">
                  <c:v>5359</c:v>
                </c:pt>
                <c:pt idx="409">
                  <c:v>1919</c:v>
                </c:pt>
                <c:pt idx="410">
                  <c:v>5528</c:v>
                </c:pt>
                <c:pt idx="411">
                  <c:v>1641</c:v>
                </c:pt>
                <c:pt idx="412">
                  <c:v>2496</c:v>
                </c:pt>
                <c:pt idx="413">
                  <c:v>1858</c:v>
                </c:pt>
                <c:pt idx="414">
                  <c:v>1830</c:v>
                </c:pt>
                <c:pt idx="415">
                  <c:v>2545</c:v>
                </c:pt>
                <c:pt idx="416">
                  <c:v>3517</c:v>
                </c:pt>
                <c:pt idx="417">
                  <c:v>1831</c:v>
                </c:pt>
                <c:pt idx="418">
                  <c:v>2481</c:v>
                </c:pt>
                <c:pt idx="419">
                  <c:v>2190</c:v>
                </c:pt>
                <c:pt idx="420">
                  <c:v>891</c:v>
                </c:pt>
                <c:pt idx="421">
                  <c:v>1081</c:v>
                </c:pt>
                <c:pt idx="422">
                  <c:v>3459</c:v>
                </c:pt>
                <c:pt idx="423">
                  <c:v>1484</c:v>
                </c:pt>
                <c:pt idx="424">
                  <c:v>1996</c:v>
                </c:pt>
                <c:pt idx="425">
                  <c:v>816</c:v>
                </c:pt>
                <c:pt idx="426">
                  <c:v>1465</c:v>
                </c:pt>
                <c:pt idx="427">
                  <c:v>900</c:v>
                </c:pt>
                <c:pt idx="428">
                  <c:v>1828</c:v>
                </c:pt>
                <c:pt idx="429">
                  <c:v>4963</c:v>
                </c:pt>
                <c:pt idx="430">
                  <c:v>3796</c:v>
                </c:pt>
                <c:pt idx="431">
                  <c:v>4141</c:v>
                </c:pt>
                <c:pt idx="432">
                  <c:v>2577</c:v>
                </c:pt>
                <c:pt idx="433">
                  <c:v>2854</c:v>
                </c:pt>
                <c:pt idx="434">
                  <c:v>849</c:v>
                </c:pt>
                <c:pt idx="435">
                  <c:v>1528</c:v>
                </c:pt>
                <c:pt idx="436">
                  <c:v>1987</c:v>
                </c:pt>
                <c:pt idx="437">
                  <c:v>8384</c:v>
                </c:pt>
                <c:pt idx="438">
                  <c:v>2627</c:v>
                </c:pt>
                <c:pt idx="439">
                  <c:v>1389</c:v>
                </c:pt>
                <c:pt idx="440">
                  <c:v>3001</c:v>
                </c:pt>
                <c:pt idx="441">
                  <c:v>1182</c:v>
                </c:pt>
                <c:pt idx="442">
                  <c:v>1214</c:v>
                </c:pt>
                <c:pt idx="443">
                  <c:v>1923</c:v>
                </c:pt>
                <c:pt idx="444">
                  <c:v>1743</c:v>
                </c:pt>
                <c:pt idx="445">
                  <c:v>28345</c:v>
                </c:pt>
                <c:pt idx="446">
                  <c:v>1190</c:v>
                </c:pt>
                <c:pt idx="447">
                  <c:v>1450</c:v>
                </c:pt>
                <c:pt idx="448">
                  <c:v>1341</c:v>
                </c:pt>
                <c:pt idx="449">
                  <c:v>496</c:v>
                </c:pt>
                <c:pt idx="450">
                  <c:v>1827</c:v>
                </c:pt>
                <c:pt idx="451">
                  <c:v>1966</c:v>
                </c:pt>
                <c:pt idx="452">
                  <c:v>1011</c:v>
                </c:pt>
                <c:pt idx="453">
                  <c:v>2298</c:v>
                </c:pt>
                <c:pt idx="454">
                  <c:v>1945</c:v>
                </c:pt>
                <c:pt idx="455">
                  <c:v>1716</c:v>
                </c:pt>
                <c:pt idx="456">
                  <c:v>2597</c:v>
                </c:pt>
                <c:pt idx="457">
                  <c:v>2082</c:v>
                </c:pt>
                <c:pt idx="458">
                  <c:v>2536</c:v>
                </c:pt>
                <c:pt idx="459">
                  <c:v>2234</c:v>
                </c:pt>
                <c:pt idx="460">
                  <c:v>1975</c:v>
                </c:pt>
                <c:pt idx="461">
                  <c:v>1617</c:v>
                </c:pt>
                <c:pt idx="462">
                  <c:v>2008</c:v>
                </c:pt>
                <c:pt idx="463">
                  <c:v>1299</c:v>
                </c:pt>
                <c:pt idx="464">
                  <c:v>939</c:v>
                </c:pt>
                <c:pt idx="465">
                  <c:v>2649</c:v>
                </c:pt>
                <c:pt idx="466">
                  <c:v>2105</c:v>
                </c:pt>
                <c:pt idx="467">
                  <c:v>811</c:v>
                </c:pt>
                <c:pt idx="468">
                  <c:v>2021</c:v>
                </c:pt>
                <c:pt idx="469">
                  <c:v>800</c:v>
                </c:pt>
                <c:pt idx="470">
                  <c:v>2023</c:v>
                </c:pt>
                <c:pt idx="471">
                  <c:v>2175</c:v>
                </c:pt>
                <c:pt idx="472">
                  <c:v>1648</c:v>
                </c:pt>
                <c:pt idx="473">
                  <c:v>1249</c:v>
                </c:pt>
                <c:pt idx="474">
                  <c:v>1718</c:v>
                </c:pt>
                <c:pt idx="475">
                  <c:v>579</c:v>
                </c:pt>
                <c:pt idx="476">
                  <c:v>6474</c:v>
                </c:pt>
                <c:pt idx="477">
                  <c:v>4899</c:v>
                </c:pt>
                <c:pt idx="478">
                  <c:v>294</c:v>
                </c:pt>
                <c:pt idx="479">
                  <c:v>805</c:v>
                </c:pt>
                <c:pt idx="480">
                  <c:v>4934</c:v>
                </c:pt>
                <c:pt idx="481">
                  <c:v>780</c:v>
                </c:pt>
                <c:pt idx="482">
                  <c:v>818</c:v>
                </c:pt>
                <c:pt idx="483">
                  <c:v>1341</c:v>
                </c:pt>
                <c:pt idx="484">
                  <c:v>1313</c:v>
                </c:pt>
                <c:pt idx="485">
                  <c:v>488</c:v>
                </c:pt>
                <c:pt idx="486">
                  <c:v>1752</c:v>
                </c:pt>
                <c:pt idx="487">
                  <c:v>3570</c:v>
                </c:pt>
                <c:pt idx="488">
                  <c:v>2058</c:v>
                </c:pt>
                <c:pt idx="489">
                  <c:v>2227</c:v>
                </c:pt>
                <c:pt idx="490">
                  <c:v>9373</c:v>
                </c:pt>
                <c:pt idx="491">
                  <c:v>1407</c:v>
                </c:pt>
                <c:pt idx="492">
                  <c:v>1964</c:v>
                </c:pt>
                <c:pt idx="493">
                  <c:v>760</c:v>
                </c:pt>
                <c:pt idx="494">
                  <c:v>1703</c:v>
                </c:pt>
                <c:pt idx="495">
                  <c:v>1172</c:v>
                </c:pt>
                <c:pt idx="496">
                  <c:v>3973</c:v>
                </c:pt>
                <c:pt idx="497">
                  <c:v>2474</c:v>
                </c:pt>
                <c:pt idx="498">
                  <c:v>983</c:v>
                </c:pt>
                <c:pt idx="499">
                  <c:v>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5-4AD5-A45E-081328160656}"/>
            </c:ext>
          </c:extLst>
        </c:ser>
        <c:ser>
          <c:idx val="1"/>
          <c:order val="1"/>
          <c:tx>
            <c:strRef>
              <c:f>Tiempo_Busqueda_Suma!$P$3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Tiempo_Busqueda_Suma!$N$4:$N$503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Tiempo_Busqueda_Suma!$P$4:$P$503</c:f>
              <c:numCache>
                <c:formatCode>General</c:formatCode>
                <c:ptCount val="500"/>
                <c:pt idx="0">
                  <c:v>197</c:v>
                </c:pt>
                <c:pt idx="1">
                  <c:v>1918</c:v>
                </c:pt>
                <c:pt idx="2">
                  <c:v>3507</c:v>
                </c:pt>
                <c:pt idx="3">
                  <c:v>779</c:v>
                </c:pt>
                <c:pt idx="4">
                  <c:v>628</c:v>
                </c:pt>
                <c:pt idx="5">
                  <c:v>86</c:v>
                </c:pt>
                <c:pt idx="6">
                  <c:v>3980</c:v>
                </c:pt>
                <c:pt idx="7">
                  <c:v>4016</c:v>
                </c:pt>
                <c:pt idx="8">
                  <c:v>194</c:v>
                </c:pt>
                <c:pt idx="9">
                  <c:v>47</c:v>
                </c:pt>
                <c:pt idx="10">
                  <c:v>1416</c:v>
                </c:pt>
                <c:pt idx="11">
                  <c:v>210</c:v>
                </c:pt>
                <c:pt idx="12">
                  <c:v>884</c:v>
                </c:pt>
                <c:pt idx="13">
                  <c:v>67</c:v>
                </c:pt>
                <c:pt idx="14">
                  <c:v>1935</c:v>
                </c:pt>
                <c:pt idx="15">
                  <c:v>5586</c:v>
                </c:pt>
                <c:pt idx="16">
                  <c:v>185</c:v>
                </c:pt>
                <c:pt idx="17">
                  <c:v>8977</c:v>
                </c:pt>
                <c:pt idx="18">
                  <c:v>199</c:v>
                </c:pt>
                <c:pt idx="19">
                  <c:v>188</c:v>
                </c:pt>
                <c:pt idx="20">
                  <c:v>146</c:v>
                </c:pt>
                <c:pt idx="21">
                  <c:v>199</c:v>
                </c:pt>
                <c:pt idx="22">
                  <c:v>820</c:v>
                </c:pt>
                <c:pt idx="23">
                  <c:v>47</c:v>
                </c:pt>
                <c:pt idx="24">
                  <c:v>185</c:v>
                </c:pt>
                <c:pt idx="25">
                  <c:v>109</c:v>
                </c:pt>
                <c:pt idx="26">
                  <c:v>112</c:v>
                </c:pt>
                <c:pt idx="27">
                  <c:v>66</c:v>
                </c:pt>
                <c:pt idx="28">
                  <c:v>1127</c:v>
                </c:pt>
                <c:pt idx="29">
                  <c:v>82</c:v>
                </c:pt>
                <c:pt idx="30">
                  <c:v>1662</c:v>
                </c:pt>
                <c:pt idx="31">
                  <c:v>999</c:v>
                </c:pt>
                <c:pt idx="32">
                  <c:v>134</c:v>
                </c:pt>
                <c:pt idx="33">
                  <c:v>958</c:v>
                </c:pt>
                <c:pt idx="34">
                  <c:v>1541</c:v>
                </c:pt>
                <c:pt idx="35">
                  <c:v>210</c:v>
                </c:pt>
                <c:pt idx="36">
                  <c:v>6464</c:v>
                </c:pt>
                <c:pt idx="37">
                  <c:v>6078</c:v>
                </c:pt>
                <c:pt idx="38">
                  <c:v>5653</c:v>
                </c:pt>
                <c:pt idx="39">
                  <c:v>124</c:v>
                </c:pt>
                <c:pt idx="40">
                  <c:v>74</c:v>
                </c:pt>
                <c:pt idx="41">
                  <c:v>207</c:v>
                </c:pt>
                <c:pt idx="42">
                  <c:v>6605</c:v>
                </c:pt>
                <c:pt idx="43">
                  <c:v>42</c:v>
                </c:pt>
                <c:pt idx="44">
                  <c:v>4583</c:v>
                </c:pt>
                <c:pt idx="45">
                  <c:v>241</c:v>
                </c:pt>
                <c:pt idx="46">
                  <c:v>158</c:v>
                </c:pt>
                <c:pt idx="47">
                  <c:v>206</c:v>
                </c:pt>
                <c:pt idx="48">
                  <c:v>660</c:v>
                </c:pt>
                <c:pt idx="49">
                  <c:v>197</c:v>
                </c:pt>
                <c:pt idx="50">
                  <c:v>1011</c:v>
                </c:pt>
                <c:pt idx="51">
                  <c:v>46</c:v>
                </c:pt>
                <c:pt idx="52">
                  <c:v>115</c:v>
                </c:pt>
                <c:pt idx="53">
                  <c:v>99</c:v>
                </c:pt>
                <c:pt idx="54">
                  <c:v>70</c:v>
                </c:pt>
                <c:pt idx="55">
                  <c:v>825</c:v>
                </c:pt>
                <c:pt idx="56">
                  <c:v>3466</c:v>
                </c:pt>
                <c:pt idx="57">
                  <c:v>179</c:v>
                </c:pt>
                <c:pt idx="58">
                  <c:v>106</c:v>
                </c:pt>
                <c:pt idx="59">
                  <c:v>869</c:v>
                </c:pt>
                <c:pt idx="60">
                  <c:v>1863</c:v>
                </c:pt>
                <c:pt idx="61">
                  <c:v>116</c:v>
                </c:pt>
                <c:pt idx="62">
                  <c:v>257</c:v>
                </c:pt>
                <c:pt idx="63">
                  <c:v>3948</c:v>
                </c:pt>
                <c:pt idx="64">
                  <c:v>258</c:v>
                </c:pt>
                <c:pt idx="65">
                  <c:v>170</c:v>
                </c:pt>
                <c:pt idx="66">
                  <c:v>165</c:v>
                </c:pt>
                <c:pt idx="67">
                  <c:v>356</c:v>
                </c:pt>
                <c:pt idx="68">
                  <c:v>44</c:v>
                </c:pt>
                <c:pt idx="69">
                  <c:v>330</c:v>
                </c:pt>
                <c:pt idx="70">
                  <c:v>776</c:v>
                </c:pt>
                <c:pt idx="71">
                  <c:v>46</c:v>
                </c:pt>
                <c:pt idx="72">
                  <c:v>54</c:v>
                </c:pt>
                <c:pt idx="73">
                  <c:v>7176</c:v>
                </c:pt>
                <c:pt idx="74">
                  <c:v>177</c:v>
                </c:pt>
                <c:pt idx="75">
                  <c:v>4743</c:v>
                </c:pt>
                <c:pt idx="76">
                  <c:v>99</c:v>
                </c:pt>
                <c:pt idx="77">
                  <c:v>228</c:v>
                </c:pt>
                <c:pt idx="78">
                  <c:v>3997</c:v>
                </c:pt>
                <c:pt idx="79">
                  <c:v>69</c:v>
                </c:pt>
                <c:pt idx="80">
                  <c:v>211</c:v>
                </c:pt>
                <c:pt idx="81">
                  <c:v>76</c:v>
                </c:pt>
                <c:pt idx="82">
                  <c:v>174</c:v>
                </c:pt>
                <c:pt idx="83">
                  <c:v>4292</c:v>
                </c:pt>
                <c:pt idx="84">
                  <c:v>206</c:v>
                </c:pt>
                <c:pt idx="85">
                  <c:v>4687</c:v>
                </c:pt>
                <c:pt idx="86">
                  <c:v>734</c:v>
                </c:pt>
                <c:pt idx="87">
                  <c:v>41</c:v>
                </c:pt>
                <c:pt idx="88">
                  <c:v>31</c:v>
                </c:pt>
                <c:pt idx="89">
                  <c:v>1150</c:v>
                </c:pt>
                <c:pt idx="90">
                  <c:v>189</c:v>
                </c:pt>
                <c:pt idx="91">
                  <c:v>201</c:v>
                </c:pt>
                <c:pt idx="92">
                  <c:v>111</c:v>
                </c:pt>
                <c:pt idx="93">
                  <c:v>1022</c:v>
                </c:pt>
                <c:pt idx="94">
                  <c:v>194</c:v>
                </c:pt>
                <c:pt idx="95">
                  <c:v>58</c:v>
                </c:pt>
                <c:pt idx="96">
                  <c:v>90</c:v>
                </c:pt>
                <c:pt idx="97">
                  <c:v>108</c:v>
                </c:pt>
                <c:pt idx="98">
                  <c:v>338</c:v>
                </c:pt>
                <c:pt idx="99">
                  <c:v>43</c:v>
                </c:pt>
                <c:pt idx="100">
                  <c:v>98</c:v>
                </c:pt>
                <c:pt idx="101">
                  <c:v>37</c:v>
                </c:pt>
                <c:pt idx="102">
                  <c:v>4574</c:v>
                </c:pt>
                <c:pt idx="103">
                  <c:v>98</c:v>
                </c:pt>
                <c:pt idx="104">
                  <c:v>103</c:v>
                </c:pt>
                <c:pt idx="105">
                  <c:v>1445</c:v>
                </c:pt>
                <c:pt idx="106">
                  <c:v>55</c:v>
                </c:pt>
                <c:pt idx="107">
                  <c:v>32</c:v>
                </c:pt>
                <c:pt idx="108">
                  <c:v>96</c:v>
                </c:pt>
                <c:pt idx="109">
                  <c:v>239</c:v>
                </c:pt>
                <c:pt idx="110">
                  <c:v>46</c:v>
                </c:pt>
                <c:pt idx="111">
                  <c:v>109</c:v>
                </c:pt>
                <c:pt idx="112">
                  <c:v>29</c:v>
                </c:pt>
                <c:pt idx="113">
                  <c:v>170</c:v>
                </c:pt>
                <c:pt idx="114">
                  <c:v>68</c:v>
                </c:pt>
                <c:pt idx="115">
                  <c:v>1283</c:v>
                </c:pt>
                <c:pt idx="116">
                  <c:v>4908</c:v>
                </c:pt>
                <c:pt idx="117">
                  <c:v>87</c:v>
                </c:pt>
                <c:pt idx="118">
                  <c:v>32</c:v>
                </c:pt>
                <c:pt idx="119">
                  <c:v>3741</c:v>
                </c:pt>
                <c:pt idx="120">
                  <c:v>1483</c:v>
                </c:pt>
                <c:pt idx="121">
                  <c:v>50</c:v>
                </c:pt>
                <c:pt idx="122">
                  <c:v>968</c:v>
                </c:pt>
                <c:pt idx="123">
                  <c:v>204</c:v>
                </c:pt>
                <c:pt idx="124">
                  <c:v>131</c:v>
                </c:pt>
                <c:pt idx="125">
                  <c:v>1137</c:v>
                </c:pt>
                <c:pt idx="126">
                  <c:v>110</c:v>
                </c:pt>
                <c:pt idx="127">
                  <c:v>262</c:v>
                </c:pt>
                <c:pt idx="128">
                  <c:v>8262</c:v>
                </c:pt>
                <c:pt idx="129">
                  <c:v>99</c:v>
                </c:pt>
                <c:pt idx="130">
                  <c:v>97</c:v>
                </c:pt>
                <c:pt idx="131">
                  <c:v>91</c:v>
                </c:pt>
                <c:pt idx="132">
                  <c:v>105</c:v>
                </c:pt>
                <c:pt idx="133">
                  <c:v>1418</c:v>
                </c:pt>
                <c:pt idx="134">
                  <c:v>3900</c:v>
                </c:pt>
                <c:pt idx="135">
                  <c:v>4883</c:v>
                </c:pt>
                <c:pt idx="136">
                  <c:v>694</c:v>
                </c:pt>
                <c:pt idx="137">
                  <c:v>83</c:v>
                </c:pt>
                <c:pt idx="138">
                  <c:v>51</c:v>
                </c:pt>
                <c:pt idx="139">
                  <c:v>124</c:v>
                </c:pt>
                <c:pt idx="140">
                  <c:v>125</c:v>
                </c:pt>
                <c:pt idx="141">
                  <c:v>223</c:v>
                </c:pt>
                <c:pt idx="142">
                  <c:v>1494</c:v>
                </c:pt>
                <c:pt idx="143">
                  <c:v>3217</c:v>
                </c:pt>
                <c:pt idx="144">
                  <c:v>116</c:v>
                </c:pt>
                <c:pt idx="145">
                  <c:v>185</c:v>
                </c:pt>
                <c:pt idx="146">
                  <c:v>45</c:v>
                </c:pt>
                <c:pt idx="147">
                  <c:v>34496</c:v>
                </c:pt>
                <c:pt idx="148">
                  <c:v>2170</c:v>
                </c:pt>
                <c:pt idx="149">
                  <c:v>3798</c:v>
                </c:pt>
                <c:pt idx="150">
                  <c:v>203</c:v>
                </c:pt>
                <c:pt idx="151">
                  <c:v>14017</c:v>
                </c:pt>
                <c:pt idx="152">
                  <c:v>237</c:v>
                </c:pt>
                <c:pt idx="153">
                  <c:v>91</c:v>
                </c:pt>
                <c:pt idx="154">
                  <c:v>102</c:v>
                </c:pt>
                <c:pt idx="155">
                  <c:v>1555</c:v>
                </c:pt>
                <c:pt idx="156">
                  <c:v>108</c:v>
                </c:pt>
                <c:pt idx="157">
                  <c:v>60</c:v>
                </c:pt>
                <c:pt idx="158">
                  <c:v>108</c:v>
                </c:pt>
                <c:pt idx="159">
                  <c:v>73</c:v>
                </c:pt>
                <c:pt idx="160">
                  <c:v>245</c:v>
                </c:pt>
                <c:pt idx="161">
                  <c:v>4096</c:v>
                </c:pt>
                <c:pt idx="162">
                  <c:v>52</c:v>
                </c:pt>
                <c:pt idx="163">
                  <c:v>234</c:v>
                </c:pt>
                <c:pt idx="164">
                  <c:v>233</c:v>
                </c:pt>
                <c:pt idx="165">
                  <c:v>80</c:v>
                </c:pt>
                <c:pt idx="166">
                  <c:v>42</c:v>
                </c:pt>
                <c:pt idx="167">
                  <c:v>98</c:v>
                </c:pt>
                <c:pt idx="168">
                  <c:v>8078</c:v>
                </c:pt>
                <c:pt idx="169">
                  <c:v>11322</c:v>
                </c:pt>
                <c:pt idx="170">
                  <c:v>199</c:v>
                </c:pt>
                <c:pt idx="171">
                  <c:v>109</c:v>
                </c:pt>
                <c:pt idx="172">
                  <c:v>46</c:v>
                </c:pt>
                <c:pt idx="173">
                  <c:v>54</c:v>
                </c:pt>
                <c:pt idx="174">
                  <c:v>47</c:v>
                </c:pt>
                <c:pt idx="175">
                  <c:v>1079</c:v>
                </c:pt>
                <c:pt idx="176">
                  <c:v>224</c:v>
                </c:pt>
                <c:pt idx="177">
                  <c:v>44</c:v>
                </c:pt>
                <c:pt idx="178">
                  <c:v>93</c:v>
                </c:pt>
                <c:pt idx="179">
                  <c:v>56</c:v>
                </c:pt>
                <c:pt idx="180">
                  <c:v>37</c:v>
                </c:pt>
                <c:pt idx="181">
                  <c:v>102</c:v>
                </c:pt>
                <c:pt idx="182">
                  <c:v>39</c:v>
                </c:pt>
                <c:pt idx="183">
                  <c:v>772</c:v>
                </c:pt>
                <c:pt idx="184">
                  <c:v>48</c:v>
                </c:pt>
                <c:pt idx="185">
                  <c:v>66</c:v>
                </c:pt>
                <c:pt idx="186">
                  <c:v>1012</c:v>
                </c:pt>
                <c:pt idx="187">
                  <c:v>213</c:v>
                </c:pt>
                <c:pt idx="188">
                  <c:v>107</c:v>
                </c:pt>
                <c:pt idx="189">
                  <c:v>126</c:v>
                </c:pt>
                <c:pt idx="190">
                  <c:v>128</c:v>
                </c:pt>
                <c:pt idx="191">
                  <c:v>81</c:v>
                </c:pt>
                <c:pt idx="192">
                  <c:v>8918</c:v>
                </c:pt>
                <c:pt idx="193">
                  <c:v>189</c:v>
                </c:pt>
                <c:pt idx="194">
                  <c:v>887</c:v>
                </c:pt>
                <c:pt idx="195">
                  <c:v>4787</c:v>
                </c:pt>
                <c:pt idx="196">
                  <c:v>225</c:v>
                </c:pt>
                <c:pt idx="197">
                  <c:v>184</c:v>
                </c:pt>
                <c:pt idx="198">
                  <c:v>117</c:v>
                </c:pt>
                <c:pt idx="199">
                  <c:v>217</c:v>
                </c:pt>
                <c:pt idx="200">
                  <c:v>134</c:v>
                </c:pt>
                <c:pt idx="201">
                  <c:v>77</c:v>
                </c:pt>
                <c:pt idx="202">
                  <c:v>131</c:v>
                </c:pt>
                <c:pt idx="203">
                  <c:v>318</c:v>
                </c:pt>
                <c:pt idx="204">
                  <c:v>884</c:v>
                </c:pt>
                <c:pt idx="205">
                  <c:v>197</c:v>
                </c:pt>
                <c:pt idx="206">
                  <c:v>77</c:v>
                </c:pt>
                <c:pt idx="207">
                  <c:v>173</c:v>
                </c:pt>
                <c:pt idx="208">
                  <c:v>206</c:v>
                </c:pt>
                <c:pt idx="209">
                  <c:v>3646</c:v>
                </c:pt>
                <c:pt idx="210">
                  <c:v>238</c:v>
                </c:pt>
                <c:pt idx="211">
                  <c:v>183</c:v>
                </c:pt>
                <c:pt idx="212">
                  <c:v>204</c:v>
                </c:pt>
                <c:pt idx="213">
                  <c:v>206</c:v>
                </c:pt>
                <c:pt idx="214">
                  <c:v>212</c:v>
                </c:pt>
                <c:pt idx="215">
                  <c:v>98</c:v>
                </c:pt>
                <c:pt idx="216">
                  <c:v>154</c:v>
                </c:pt>
                <c:pt idx="217">
                  <c:v>676</c:v>
                </c:pt>
                <c:pt idx="218">
                  <c:v>115</c:v>
                </c:pt>
                <c:pt idx="219">
                  <c:v>107</c:v>
                </c:pt>
                <c:pt idx="220">
                  <c:v>5948</c:v>
                </c:pt>
                <c:pt idx="221">
                  <c:v>111</c:v>
                </c:pt>
                <c:pt idx="222">
                  <c:v>320</c:v>
                </c:pt>
                <c:pt idx="223">
                  <c:v>227</c:v>
                </c:pt>
                <c:pt idx="224">
                  <c:v>249</c:v>
                </c:pt>
                <c:pt idx="225">
                  <c:v>217</c:v>
                </c:pt>
                <c:pt idx="226">
                  <c:v>118</c:v>
                </c:pt>
                <c:pt idx="227">
                  <c:v>301</c:v>
                </c:pt>
                <c:pt idx="228">
                  <c:v>4665</c:v>
                </c:pt>
                <c:pt idx="229">
                  <c:v>219</c:v>
                </c:pt>
                <c:pt idx="230">
                  <c:v>60</c:v>
                </c:pt>
                <c:pt idx="231">
                  <c:v>218</c:v>
                </c:pt>
                <c:pt idx="232">
                  <c:v>3812</c:v>
                </c:pt>
                <c:pt idx="233">
                  <c:v>1473</c:v>
                </c:pt>
                <c:pt idx="234">
                  <c:v>179</c:v>
                </c:pt>
                <c:pt idx="235">
                  <c:v>153</c:v>
                </c:pt>
                <c:pt idx="236">
                  <c:v>182</c:v>
                </c:pt>
                <c:pt idx="237">
                  <c:v>55</c:v>
                </c:pt>
                <c:pt idx="238">
                  <c:v>734</c:v>
                </c:pt>
                <c:pt idx="239">
                  <c:v>205</c:v>
                </c:pt>
                <c:pt idx="240">
                  <c:v>127</c:v>
                </c:pt>
                <c:pt idx="241">
                  <c:v>1015</c:v>
                </c:pt>
                <c:pt idx="242">
                  <c:v>8722</c:v>
                </c:pt>
                <c:pt idx="243">
                  <c:v>97</c:v>
                </c:pt>
                <c:pt idx="244">
                  <c:v>32</c:v>
                </c:pt>
                <c:pt idx="245">
                  <c:v>87</c:v>
                </c:pt>
                <c:pt idx="246">
                  <c:v>207</c:v>
                </c:pt>
                <c:pt idx="247">
                  <c:v>46</c:v>
                </c:pt>
                <c:pt idx="248">
                  <c:v>236</c:v>
                </c:pt>
                <c:pt idx="249">
                  <c:v>8863</c:v>
                </c:pt>
                <c:pt idx="250">
                  <c:v>92</c:v>
                </c:pt>
                <c:pt idx="251">
                  <c:v>203</c:v>
                </c:pt>
                <c:pt idx="252">
                  <c:v>136</c:v>
                </c:pt>
                <c:pt idx="253">
                  <c:v>702</c:v>
                </c:pt>
                <c:pt idx="254">
                  <c:v>109</c:v>
                </c:pt>
                <c:pt idx="255">
                  <c:v>178</c:v>
                </c:pt>
                <c:pt idx="256">
                  <c:v>60</c:v>
                </c:pt>
                <c:pt idx="257">
                  <c:v>8006</c:v>
                </c:pt>
                <c:pt idx="258">
                  <c:v>79</c:v>
                </c:pt>
                <c:pt idx="259">
                  <c:v>43</c:v>
                </c:pt>
                <c:pt idx="260">
                  <c:v>144</c:v>
                </c:pt>
                <c:pt idx="261">
                  <c:v>107</c:v>
                </c:pt>
                <c:pt idx="262">
                  <c:v>222</c:v>
                </c:pt>
                <c:pt idx="263">
                  <c:v>183</c:v>
                </c:pt>
                <c:pt idx="264">
                  <c:v>5121</c:v>
                </c:pt>
                <c:pt idx="265">
                  <c:v>4173</c:v>
                </c:pt>
                <c:pt idx="266">
                  <c:v>59</c:v>
                </c:pt>
                <c:pt idx="267">
                  <c:v>105</c:v>
                </c:pt>
                <c:pt idx="268">
                  <c:v>540</c:v>
                </c:pt>
                <c:pt idx="269">
                  <c:v>169</c:v>
                </c:pt>
                <c:pt idx="270">
                  <c:v>2660</c:v>
                </c:pt>
                <c:pt idx="271">
                  <c:v>199</c:v>
                </c:pt>
                <c:pt idx="272">
                  <c:v>3912</c:v>
                </c:pt>
                <c:pt idx="273">
                  <c:v>3615</c:v>
                </c:pt>
                <c:pt idx="274">
                  <c:v>45</c:v>
                </c:pt>
                <c:pt idx="275">
                  <c:v>3946</c:v>
                </c:pt>
                <c:pt idx="276">
                  <c:v>55</c:v>
                </c:pt>
                <c:pt idx="277">
                  <c:v>102</c:v>
                </c:pt>
                <c:pt idx="278">
                  <c:v>96</c:v>
                </c:pt>
                <c:pt idx="279">
                  <c:v>176</c:v>
                </c:pt>
                <c:pt idx="280">
                  <c:v>99</c:v>
                </c:pt>
                <c:pt idx="281">
                  <c:v>5333</c:v>
                </c:pt>
                <c:pt idx="282">
                  <c:v>644</c:v>
                </c:pt>
                <c:pt idx="283">
                  <c:v>3456</c:v>
                </c:pt>
                <c:pt idx="284">
                  <c:v>4460</c:v>
                </c:pt>
                <c:pt idx="285">
                  <c:v>3418</c:v>
                </c:pt>
                <c:pt idx="286">
                  <c:v>97</c:v>
                </c:pt>
                <c:pt idx="287">
                  <c:v>4561</c:v>
                </c:pt>
                <c:pt idx="288">
                  <c:v>95</c:v>
                </c:pt>
                <c:pt idx="289">
                  <c:v>30</c:v>
                </c:pt>
                <c:pt idx="290">
                  <c:v>3722</c:v>
                </c:pt>
                <c:pt idx="291">
                  <c:v>659</c:v>
                </c:pt>
                <c:pt idx="292">
                  <c:v>227</c:v>
                </c:pt>
                <c:pt idx="293">
                  <c:v>43</c:v>
                </c:pt>
                <c:pt idx="294">
                  <c:v>32</c:v>
                </c:pt>
                <c:pt idx="295">
                  <c:v>107</c:v>
                </c:pt>
                <c:pt idx="296">
                  <c:v>985</c:v>
                </c:pt>
                <c:pt idx="297">
                  <c:v>128</c:v>
                </c:pt>
                <c:pt idx="298">
                  <c:v>54</c:v>
                </c:pt>
                <c:pt idx="299">
                  <c:v>1014</c:v>
                </c:pt>
                <c:pt idx="300">
                  <c:v>111</c:v>
                </c:pt>
                <c:pt idx="301">
                  <c:v>271</c:v>
                </c:pt>
                <c:pt idx="302">
                  <c:v>114</c:v>
                </c:pt>
                <c:pt idx="303">
                  <c:v>62</c:v>
                </c:pt>
                <c:pt idx="304">
                  <c:v>91</c:v>
                </c:pt>
                <c:pt idx="305">
                  <c:v>1213</c:v>
                </c:pt>
                <c:pt idx="306">
                  <c:v>88</c:v>
                </c:pt>
                <c:pt idx="307">
                  <c:v>108</c:v>
                </c:pt>
                <c:pt idx="308">
                  <c:v>79</c:v>
                </c:pt>
                <c:pt idx="309">
                  <c:v>586</c:v>
                </c:pt>
                <c:pt idx="310">
                  <c:v>32</c:v>
                </c:pt>
                <c:pt idx="311">
                  <c:v>1249</c:v>
                </c:pt>
                <c:pt idx="312">
                  <c:v>5357</c:v>
                </c:pt>
                <c:pt idx="313">
                  <c:v>34</c:v>
                </c:pt>
                <c:pt idx="314">
                  <c:v>107</c:v>
                </c:pt>
                <c:pt idx="315">
                  <c:v>893</c:v>
                </c:pt>
                <c:pt idx="316">
                  <c:v>277</c:v>
                </c:pt>
                <c:pt idx="317">
                  <c:v>97</c:v>
                </c:pt>
                <c:pt idx="318">
                  <c:v>746</c:v>
                </c:pt>
                <c:pt idx="319">
                  <c:v>5582</c:v>
                </c:pt>
                <c:pt idx="320">
                  <c:v>191</c:v>
                </c:pt>
                <c:pt idx="321">
                  <c:v>99</c:v>
                </c:pt>
                <c:pt idx="322">
                  <c:v>45</c:v>
                </c:pt>
                <c:pt idx="323">
                  <c:v>215</c:v>
                </c:pt>
                <c:pt idx="324">
                  <c:v>1133</c:v>
                </c:pt>
                <c:pt idx="325">
                  <c:v>60</c:v>
                </c:pt>
                <c:pt idx="326">
                  <c:v>100</c:v>
                </c:pt>
                <c:pt idx="327">
                  <c:v>33</c:v>
                </c:pt>
                <c:pt idx="328">
                  <c:v>59</c:v>
                </c:pt>
                <c:pt idx="329">
                  <c:v>93</c:v>
                </c:pt>
                <c:pt idx="330">
                  <c:v>224</c:v>
                </c:pt>
                <c:pt idx="331">
                  <c:v>217</c:v>
                </c:pt>
                <c:pt idx="332">
                  <c:v>58</c:v>
                </c:pt>
                <c:pt idx="333">
                  <c:v>5595</c:v>
                </c:pt>
                <c:pt idx="334">
                  <c:v>4004</c:v>
                </c:pt>
                <c:pt idx="335">
                  <c:v>618</c:v>
                </c:pt>
                <c:pt idx="336">
                  <c:v>104</c:v>
                </c:pt>
                <c:pt idx="337">
                  <c:v>839</c:v>
                </c:pt>
                <c:pt idx="338">
                  <c:v>5053</c:v>
                </c:pt>
                <c:pt idx="339">
                  <c:v>208</c:v>
                </c:pt>
                <c:pt idx="340">
                  <c:v>235</c:v>
                </c:pt>
                <c:pt idx="341">
                  <c:v>85</c:v>
                </c:pt>
                <c:pt idx="342">
                  <c:v>107</c:v>
                </c:pt>
                <c:pt idx="343">
                  <c:v>1101</c:v>
                </c:pt>
                <c:pt idx="344">
                  <c:v>272</c:v>
                </c:pt>
                <c:pt idx="345">
                  <c:v>83</c:v>
                </c:pt>
                <c:pt idx="346">
                  <c:v>1148</c:v>
                </c:pt>
                <c:pt idx="347">
                  <c:v>46</c:v>
                </c:pt>
                <c:pt idx="348">
                  <c:v>45</c:v>
                </c:pt>
                <c:pt idx="349">
                  <c:v>70</c:v>
                </c:pt>
                <c:pt idx="350">
                  <c:v>91</c:v>
                </c:pt>
                <c:pt idx="351">
                  <c:v>214</c:v>
                </c:pt>
                <c:pt idx="352">
                  <c:v>105</c:v>
                </c:pt>
                <c:pt idx="353">
                  <c:v>3488</c:v>
                </c:pt>
                <c:pt idx="354">
                  <c:v>107</c:v>
                </c:pt>
                <c:pt idx="355">
                  <c:v>702</c:v>
                </c:pt>
                <c:pt idx="356">
                  <c:v>103</c:v>
                </c:pt>
                <c:pt idx="357">
                  <c:v>116</c:v>
                </c:pt>
                <c:pt idx="358">
                  <c:v>81</c:v>
                </c:pt>
                <c:pt idx="359">
                  <c:v>1377</c:v>
                </c:pt>
                <c:pt idx="360">
                  <c:v>999</c:v>
                </c:pt>
                <c:pt idx="361">
                  <c:v>228</c:v>
                </c:pt>
                <c:pt idx="362">
                  <c:v>1350</c:v>
                </c:pt>
                <c:pt idx="363">
                  <c:v>41</c:v>
                </c:pt>
                <c:pt idx="364">
                  <c:v>208</c:v>
                </c:pt>
                <c:pt idx="365">
                  <c:v>96</c:v>
                </c:pt>
                <c:pt idx="366">
                  <c:v>48219</c:v>
                </c:pt>
                <c:pt idx="367">
                  <c:v>218</c:v>
                </c:pt>
                <c:pt idx="368">
                  <c:v>99</c:v>
                </c:pt>
                <c:pt idx="369">
                  <c:v>3737</c:v>
                </c:pt>
                <c:pt idx="370">
                  <c:v>84</c:v>
                </c:pt>
                <c:pt idx="371">
                  <c:v>3317</c:v>
                </c:pt>
                <c:pt idx="372">
                  <c:v>659</c:v>
                </c:pt>
                <c:pt idx="373">
                  <c:v>85</c:v>
                </c:pt>
                <c:pt idx="374">
                  <c:v>60</c:v>
                </c:pt>
                <c:pt idx="375">
                  <c:v>45</c:v>
                </c:pt>
                <c:pt idx="376">
                  <c:v>46</c:v>
                </c:pt>
                <c:pt idx="377">
                  <c:v>196</c:v>
                </c:pt>
                <c:pt idx="378">
                  <c:v>46</c:v>
                </c:pt>
                <c:pt idx="379">
                  <c:v>683</c:v>
                </c:pt>
                <c:pt idx="380">
                  <c:v>45</c:v>
                </c:pt>
                <c:pt idx="381">
                  <c:v>5491</c:v>
                </c:pt>
                <c:pt idx="382">
                  <c:v>65</c:v>
                </c:pt>
                <c:pt idx="383">
                  <c:v>32</c:v>
                </c:pt>
                <c:pt idx="384">
                  <c:v>73</c:v>
                </c:pt>
                <c:pt idx="385">
                  <c:v>222</c:v>
                </c:pt>
                <c:pt idx="386">
                  <c:v>97</c:v>
                </c:pt>
                <c:pt idx="387">
                  <c:v>4012</c:v>
                </c:pt>
                <c:pt idx="388">
                  <c:v>4099</c:v>
                </c:pt>
                <c:pt idx="389">
                  <c:v>168</c:v>
                </c:pt>
                <c:pt idx="390">
                  <c:v>37</c:v>
                </c:pt>
                <c:pt idx="391">
                  <c:v>240</c:v>
                </c:pt>
                <c:pt idx="392">
                  <c:v>340</c:v>
                </c:pt>
                <c:pt idx="393">
                  <c:v>1134</c:v>
                </c:pt>
                <c:pt idx="394">
                  <c:v>70</c:v>
                </c:pt>
                <c:pt idx="395">
                  <c:v>82</c:v>
                </c:pt>
                <c:pt idx="396">
                  <c:v>32</c:v>
                </c:pt>
                <c:pt idx="397">
                  <c:v>3818</c:v>
                </c:pt>
                <c:pt idx="398">
                  <c:v>105</c:v>
                </c:pt>
                <c:pt idx="399">
                  <c:v>165</c:v>
                </c:pt>
                <c:pt idx="400">
                  <c:v>240</c:v>
                </c:pt>
                <c:pt idx="401">
                  <c:v>121</c:v>
                </c:pt>
                <c:pt idx="402">
                  <c:v>4800</c:v>
                </c:pt>
                <c:pt idx="403">
                  <c:v>4448</c:v>
                </c:pt>
                <c:pt idx="404">
                  <c:v>97</c:v>
                </c:pt>
                <c:pt idx="405">
                  <c:v>45</c:v>
                </c:pt>
                <c:pt idx="406">
                  <c:v>262</c:v>
                </c:pt>
                <c:pt idx="407">
                  <c:v>96</c:v>
                </c:pt>
                <c:pt idx="408">
                  <c:v>229</c:v>
                </c:pt>
                <c:pt idx="409">
                  <c:v>44</c:v>
                </c:pt>
                <c:pt idx="410">
                  <c:v>110</c:v>
                </c:pt>
                <c:pt idx="411">
                  <c:v>43</c:v>
                </c:pt>
                <c:pt idx="412">
                  <c:v>3918</c:v>
                </c:pt>
                <c:pt idx="413">
                  <c:v>839</c:v>
                </c:pt>
                <c:pt idx="414">
                  <c:v>95</c:v>
                </c:pt>
                <c:pt idx="415">
                  <c:v>42</c:v>
                </c:pt>
                <c:pt idx="416">
                  <c:v>788</c:v>
                </c:pt>
                <c:pt idx="417">
                  <c:v>213</c:v>
                </c:pt>
                <c:pt idx="418">
                  <c:v>3272</c:v>
                </c:pt>
                <c:pt idx="419">
                  <c:v>118</c:v>
                </c:pt>
                <c:pt idx="420">
                  <c:v>102</c:v>
                </c:pt>
                <c:pt idx="421">
                  <c:v>1015</c:v>
                </c:pt>
                <c:pt idx="422">
                  <c:v>210</c:v>
                </c:pt>
                <c:pt idx="423">
                  <c:v>1281</c:v>
                </c:pt>
                <c:pt idx="424">
                  <c:v>3571</c:v>
                </c:pt>
                <c:pt idx="425">
                  <c:v>45</c:v>
                </c:pt>
                <c:pt idx="426">
                  <c:v>4643</c:v>
                </c:pt>
                <c:pt idx="427">
                  <c:v>218</c:v>
                </c:pt>
                <c:pt idx="428">
                  <c:v>722</c:v>
                </c:pt>
                <c:pt idx="429">
                  <c:v>210</c:v>
                </c:pt>
                <c:pt idx="430">
                  <c:v>84</c:v>
                </c:pt>
                <c:pt idx="431">
                  <c:v>193</c:v>
                </c:pt>
                <c:pt idx="432">
                  <c:v>6779</c:v>
                </c:pt>
                <c:pt idx="433">
                  <c:v>219</c:v>
                </c:pt>
                <c:pt idx="434">
                  <c:v>9035</c:v>
                </c:pt>
                <c:pt idx="435">
                  <c:v>68</c:v>
                </c:pt>
                <c:pt idx="436">
                  <c:v>249</c:v>
                </c:pt>
                <c:pt idx="437">
                  <c:v>189</c:v>
                </c:pt>
                <c:pt idx="438">
                  <c:v>1734</c:v>
                </c:pt>
                <c:pt idx="439">
                  <c:v>277</c:v>
                </c:pt>
                <c:pt idx="440">
                  <c:v>114</c:v>
                </c:pt>
                <c:pt idx="441">
                  <c:v>211</c:v>
                </c:pt>
                <c:pt idx="442">
                  <c:v>2921</c:v>
                </c:pt>
                <c:pt idx="443">
                  <c:v>129</c:v>
                </c:pt>
                <c:pt idx="444">
                  <c:v>114</c:v>
                </c:pt>
                <c:pt idx="445">
                  <c:v>7009</c:v>
                </c:pt>
                <c:pt idx="446">
                  <c:v>52</c:v>
                </c:pt>
                <c:pt idx="447">
                  <c:v>733</c:v>
                </c:pt>
                <c:pt idx="448">
                  <c:v>112</c:v>
                </c:pt>
                <c:pt idx="449">
                  <c:v>68</c:v>
                </c:pt>
                <c:pt idx="450">
                  <c:v>110</c:v>
                </c:pt>
                <c:pt idx="451">
                  <c:v>3910</c:v>
                </c:pt>
                <c:pt idx="452">
                  <c:v>796</c:v>
                </c:pt>
                <c:pt idx="453">
                  <c:v>390</c:v>
                </c:pt>
                <c:pt idx="454">
                  <c:v>87</c:v>
                </c:pt>
                <c:pt idx="455">
                  <c:v>6401</c:v>
                </c:pt>
                <c:pt idx="456">
                  <c:v>346</c:v>
                </c:pt>
                <c:pt idx="457">
                  <c:v>201</c:v>
                </c:pt>
                <c:pt idx="458">
                  <c:v>1366</c:v>
                </c:pt>
                <c:pt idx="459">
                  <c:v>754</c:v>
                </c:pt>
                <c:pt idx="460">
                  <c:v>96</c:v>
                </c:pt>
                <c:pt idx="461">
                  <c:v>30</c:v>
                </c:pt>
                <c:pt idx="462">
                  <c:v>306</c:v>
                </c:pt>
                <c:pt idx="463">
                  <c:v>66</c:v>
                </c:pt>
                <c:pt idx="464">
                  <c:v>98</c:v>
                </c:pt>
                <c:pt idx="465">
                  <c:v>188</c:v>
                </c:pt>
                <c:pt idx="466">
                  <c:v>31</c:v>
                </c:pt>
                <c:pt idx="467">
                  <c:v>65</c:v>
                </c:pt>
                <c:pt idx="468">
                  <c:v>68</c:v>
                </c:pt>
                <c:pt idx="469">
                  <c:v>73</c:v>
                </c:pt>
                <c:pt idx="470">
                  <c:v>172</c:v>
                </c:pt>
                <c:pt idx="471">
                  <c:v>753</c:v>
                </c:pt>
                <c:pt idx="472">
                  <c:v>4343</c:v>
                </c:pt>
                <c:pt idx="473">
                  <c:v>82</c:v>
                </c:pt>
                <c:pt idx="474">
                  <c:v>8997</c:v>
                </c:pt>
                <c:pt idx="475">
                  <c:v>32</c:v>
                </c:pt>
                <c:pt idx="476">
                  <c:v>72</c:v>
                </c:pt>
                <c:pt idx="477">
                  <c:v>193</c:v>
                </c:pt>
                <c:pt idx="478">
                  <c:v>4735</c:v>
                </c:pt>
                <c:pt idx="479">
                  <c:v>47</c:v>
                </c:pt>
                <c:pt idx="480">
                  <c:v>80</c:v>
                </c:pt>
                <c:pt idx="481">
                  <c:v>224</c:v>
                </c:pt>
                <c:pt idx="482">
                  <c:v>186</c:v>
                </c:pt>
                <c:pt idx="483">
                  <c:v>3582</c:v>
                </c:pt>
                <c:pt idx="484">
                  <c:v>72</c:v>
                </c:pt>
                <c:pt idx="485">
                  <c:v>177</c:v>
                </c:pt>
                <c:pt idx="486">
                  <c:v>101</c:v>
                </c:pt>
                <c:pt idx="487">
                  <c:v>2769</c:v>
                </c:pt>
                <c:pt idx="488">
                  <c:v>223</c:v>
                </c:pt>
                <c:pt idx="489">
                  <c:v>240</c:v>
                </c:pt>
                <c:pt idx="490">
                  <c:v>1062</c:v>
                </c:pt>
                <c:pt idx="491">
                  <c:v>74</c:v>
                </c:pt>
                <c:pt idx="492">
                  <c:v>7018</c:v>
                </c:pt>
                <c:pt idx="493">
                  <c:v>100</c:v>
                </c:pt>
                <c:pt idx="494">
                  <c:v>1037</c:v>
                </c:pt>
                <c:pt idx="495">
                  <c:v>201</c:v>
                </c:pt>
                <c:pt idx="496">
                  <c:v>123</c:v>
                </c:pt>
                <c:pt idx="497">
                  <c:v>113</c:v>
                </c:pt>
                <c:pt idx="498">
                  <c:v>5715</c:v>
                </c:pt>
                <c:pt idx="49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5-4AD5-A45E-08132816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Promedio Busqueda</a:t>
            </a:r>
            <a:r>
              <a:rPr lang="es-419" baseline="0"/>
              <a:t> en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Tiempo_Busqueda_Suma!$S$507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Tiempo_Busqueda_Suma!$R$508:$R$512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Tiempo_Busqueda_Suma!$S$508:$S$512</c:f>
              <c:numCache>
                <c:formatCode>General</c:formatCode>
                <c:ptCount val="5"/>
                <c:pt idx="0">
                  <c:v>63.335999999999999</c:v>
                </c:pt>
                <c:pt idx="1">
                  <c:v>101.114</c:v>
                </c:pt>
                <c:pt idx="2">
                  <c:v>218.74</c:v>
                </c:pt>
                <c:pt idx="3">
                  <c:v>849.83199999999999</c:v>
                </c:pt>
                <c:pt idx="4">
                  <c:v>2503.9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402B-89F9-18D9BC6101F5}"/>
            </c:ext>
          </c:extLst>
        </c:ser>
        <c:ser>
          <c:idx val="1"/>
          <c:order val="1"/>
          <c:tx>
            <c:strRef>
              <c:f>Tiempo_Busqueda_Suma!$T$507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Tiempo_Busqueda_Suma!$R$508:$R$512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Tiempo_Busqueda_Suma!$T$508:$T$512</c:f>
              <c:numCache>
                <c:formatCode>General</c:formatCode>
                <c:ptCount val="5"/>
                <c:pt idx="0">
                  <c:v>48.46</c:v>
                </c:pt>
                <c:pt idx="1">
                  <c:v>68.988</c:v>
                </c:pt>
                <c:pt idx="2">
                  <c:v>135.34399999999999</c:v>
                </c:pt>
                <c:pt idx="3">
                  <c:v>245.048</c:v>
                </c:pt>
                <c:pt idx="4">
                  <c:v>1253.2539999999999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3-402B-89F9-18D9BC61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Busqueda</a:t>
            </a:r>
            <a:r>
              <a:rPr lang="es-419" baseline="0"/>
              <a:t> en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Tiempo_Busqueda_Suma!$W$507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Tiempo_Busqueda_Suma!$V$508:$V$512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Tiempo_Busqueda_Suma!$W$508:$W$512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12</c:v>
                </c:pt>
                <c:pt idx="3">
                  <c:v>20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C-4EF2-AD5C-A0C6F3F625BA}"/>
            </c:ext>
          </c:extLst>
        </c:ser>
        <c:ser>
          <c:idx val="1"/>
          <c:order val="1"/>
          <c:tx>
            <c:strRef>
              <c:f>Tiempo_Busqueda_Suma!$X$507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Tiempo_Busqueda_Suma!$V$508:$V$512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Tiempo_Busqueda_Suma!$X$508:$X$512</c:f>
              <c:numCache>
                <c:formatCode>General</c:formatCode>
                <c:ptCount val="5"/>
                <c:pt idx="0">
                  <c:v>23</c:v>
                </c:pt>
                <c:pt idx="1">
                  <c:v>37</c:v>
                </c:pt>
                <c:pt idx="2">
                  <c:v>51</c:v>
                </c:pt>
                <c:pt idx="3">
                  <c:v>14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C-4EF2-AD5C-A0C6F3F62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Tiempo_Busqueda_Binaria_Sample!$C$3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Tiempo_Busqueda_Binaria_Sample!$B$4:$B$503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Tiempo_Busqueda_Binaria_Sample!$C$4:$C$503</c:f>
              <c:numCache>
                <c:formatCode>General</c:formatCode>
                <c:ptCount val="500"/>
                <c:pt idx="0">
                  <c:v>281</c:v>
                </c:pt>
                <c:pt idx="1">
                  <c:v>77</c:v>
                </c:pt>
                <c:pt idx="2">
                  <c:v>93</c:v>
                </c:pt>
                <c:pt idx="3">
                  <c:v>64</c:v>
                </c:pt>
                <c:pt idx="4">
                  <c:v>101</c:v>
                </c:pt>
                <c:pt idx="5">
                  <c:v>79</c:v>
                </c:pt>
                <c:pt idx="6">
                  <c:v>55</c:v>
                </c:pt>
                <c:pt idx="7">
                  <c:v>64</c:v>
                </c:pt>
                <c:pt idx="8">
                  <c:v>35</c:v>
                </c:pt>
                <c:pt idx="9">
                  <c:v>60</c:v>
                </c:pt>
                <c:pt idx="10">
                  <c:v>82</c:v>
                </c:pt>
                <c:pt idx="11">
                  <c:v>87</c:v>
                </c:pt>
                <c:pt idx="12">
                  <c:v>69</c:v>
                </c:pt>
                <c:pt idx="13">
                  <c:v>54</c:v>
                </c:pt>
                <c:pt idx="14">
                  <c:v>63</c:v>
                </c:pt>
                <c:pt idx="15">
                  <c:v>81</c:v>
                </c:pt>
                <c:pt idx="16">
                  <c:v>80</c:v>
                </c:pt>
                <c:pt idx="17">
                  <c:v>61</c:v>
                </c:pt>
                <c:pt idx="18">
                  <c:v>76</c:v>
                </c:pt>
                <c:pt idx="19">
                  <c:v>82</c:v>
                </c:pt>
                <c:pt idx="20">
                  <c:v>86</c:v>
                </c:pt>
                <c:pt idx="21">
                  <c:v>75</c:v>
                </c:pt>
                <c:pt idx="22">
                  <c:v>82</c:v>
                </c:pt>
                <c:pt idx="23">
                  <c:v>107</c:v>
                </c:pt>
                <c:pt idx="24">
                  <c:v>100</c:v>
                </c:pt>
                <c:pt idx="25">
                  <c:v>122</c:v>
                </c:pt>
                <c:pt idx="26">
                  <c:v>87</c:v>
                </c:pt>
                <c:pt idx="27">
                  <c:v>92</c:v>
                </c:pt>
                <c:pt idx="28">
                  <c:v>96</c:v>
                </c:pt>
                <c:pt idx="29">
                  <c:v>115</c:v>
                </c:pt>
                <c:pt idx="30">
                  <c:v>124</c:v>
                </c:pt>
                <c:pt idx="31">
                  <c:v>110</c:v>
                </c:pt>
                <c:pt idx="32">
                  <c:v>135</c:v>
                </c:pt>
                <c:pt idx="33">
                  <c:v>56</c:v>
                </c:pt>
                <c:pt idx="34">
                  <c:v>109</c:v>
                </c:pt>
                <c:pt idx="35">
                  <c:v>112</c:v>
                </c:pt>
                <c:pt idx="36">
                  <c:v>105</c:v>
                </c:pt>
                <c:pt idx="37">
                  <c:v>128</c:v>
                </c:pt>
                <c:pt idx="38">
                  <c:v>56</c:v>
                </c:pt>
                <c:pt idx="39">
                  <c:v>121</c:v>
                </c:pt>
                <c:pt idx="40">
                  <c:v>101</c:v>
                </c:pt>
                <c:pt idx="41">
                  <c:v>116</c:v>
                </c:pt>
                <c:pt idx="42">
                  <c:v>90</c:v>
                </c:pt>
                <c:pt idx="43">
                  <c:v>97</c:v>
                </c:pt>
                <c:pt idx="44">
                  <c:v>73</c:v>
                </c:pt>
                <c:pt idx="45">
                  <c:v>137</c:v>
                </c:pt>
                <c:pt idx="46">
                  <c:v>60</c:v>
                </c:pt>
                <c:pt idx="47">
                  <c:v>42</c:v>
                </c:pt>
                <c:pt idx="48">
                  <c:v>72</c:v>
                </c:pt>
                <c:pt idx="49">
                  <c:v>93</c:v>
                </c:pt>
                <c:pt idx="50">
                  <c:v>58</c:v>
                </c:pt>
                <c:pt idx="51">
                  <c:v>81</c:v>
                </c:pt>
                <c:pt idx="52">
                  <c:v>107</c:v>
                </c:pt>
                <c:pt idx="53">
                  <c:v>81</c:v>
                </c:pt>
                <c:pt idx="54">
                  <c:v>78</c:v>
                </c:pt>
                <c:pt idx="55">
                  <c:v>73</c:v>
                </c:pt>
                <c:pt idx="56">
                  <c:v>71</c:v>
                </c:pt>
                <c:pt idx="57">
                  <c:v>101</c:v>
                </c:pt>
                <c:pt idx="58">
                  <c:v>61</c:v>
                </c:pt>
                <c:pt idx="59">
                  <c:v>68</c:v>
                </c:pt>
                <c:pt idx="60">
                  <c:v>62</c:v>
                </c:pt>
                <c:pt idx="61">
                  <c:v>60</c:v>
                </c:pt>
                <c:pt idx="62">
                  <c:v>63</c:v>
                </c:pt>
                <c:pt idx="63">
                  <c:v>73</c:v>
                </c:pt>
                <c:pt idx="64">
                  <c:v>67</c:v>
                </c:pt>
                <c:pt idx="65">
                  <c:v>86</c:v>
                </c:pt>
                <c:pt idx="66">
                  <c:v>63</c:v>
                </c:pt>
                <c:pt idx="67">
                  <c:v>58</c:v>
                </c:pt>
                <c:pt idx="68">
                  <c:v>33</c:v>
                </c:pt>
                <c:pt idx="69">
                  <c:v>61</c:v>
                </c:pt>
                <c:pt idx="70">
                  <c:v>80</c:v>
                </c:pt>
                <c:pt idx="71">
                  <c:v>83</c:v>
                </c:pt>
                <c:pt idx="72">
                  <c:v>75</c:v>
                </c:pt>
                <c:pt idx="73">
                  <c:v>86</c:v>
                </c:pt>
                <c:pt idx="74">
                  <c:v>93</c:v>
                </c:pt>
                <c:pt idx="75">
                  <c:v>52</c:v>
                </c:pt>
                <c:pt idx="76">
                  <c:v>67</c:v>
                </c:pt>
                <c:pt idx="77">
                  <c:v>73</c:v>
                </c:pt>
                <c:pt idx="78">
                  <c:v>56</c:v>
                </c:pt>
                <c:pt idx="79">
                  <c:v>73</c:v>
                </c:pt>
                <c:pt idx="80">
                  <c:v>80</c:v>
                </c:pt>
                <c:pt idx="81">
                  <c:v>62</c:v>
                </c:pt>
                <c:pt idx="82">
                  <c:v>84</c:v>
                </c:pt>
                <c:pt idx="83">
                  <c:v>75</c:v>
                </c:pt>
                <c:pt idx="84">
                  <c:v>77</c:v>
                </c:pt>
                <c:pt idx="85">
                  <c:v>62</c:v>
                </c:pt>
                <c:pt idx="86">
                  <c:v>95</c:v>
                </c:pt>
                <c:pt idx="87">
                  <c:v>88</c:v>
                </c:pt>
                <c:pt idx="88">
                  <c:v>81</c:v>
                </c:pt>
                <c:pt idx="89">
                  <c:v>79</c:v>
                </c:pt>
                <c:pt idx="90">
                  <c:v>56</c:v>
                </c:pt>
                <c:pt idx="91">
                  <c:v>64</c:v>
                </c:pt>
                <c:pt idx="92">
                  <c:v>92</c:v>
                </c:pt>
                <c:pt idx="93">
                  <c:v>68</c:v>
                </c:pt>
                <c:pt idx="94">
                  <c:v>106</c:v>
                </c:pt>
                <c:pt idx="95">
                  <c:v>90</c:v>
                </c:pt>
                <c:pt idx="96">
                  <c:v>85</c:v>
                </c:pt>
                <c:pt idx="97">
                  <c:v>37</c:v>
                </c:pt>
                <c:pt idx="98">
                  <c:v>79</c:v>
                </c:pt>
                <c:pt idx="99">
                  <c:v>83</c:v>
                </c:pt>
                <c:pt idx="100">
                  <c:v>41</c:v>
                </c:pt>
                <c:pt idx="101">
                  <c:v>82</c:v>
                </c:pt>
                <c:pt idx="102">
                  <c:v>89</c:v>
                </c:pt>
                <c:pt idx="103">
                  <c:v>60</c:v>
                </c:pt>
                <c:pt idx="104">
                  <c:v>67</c:v>
                </c:pt>
                <c:pt idx="105">
                  <c:v>84</c:v>
                </c:pt>
                <c:pt idx="106">
                  <c:v>91</c:v>
                </c:pt>
                <c:pt idx="107">
                  <c:v>93</c:v>
                </c:pt>
                <c:pt idx="108">
                  <c:v>71</c:v>
                </c:pt>
                <c:pt idx="109">
                  <c:v>81</c:v>
                </c:pt>
                <c:pt idx="110">
                  <c:v>52</c:v>
                </c:pt>
                <c:pt idx="111">
                  <c:v>59</c:v>
                </c:pt>
                <c:pt idx="112">
                  <c:v>90</c:v>
                </c:pt>
                <c:pt idx="113">
                  <c:v>72</c:v>
                </c:pt>
                <c:pt idx="114">
                  <c:v>78</c:v>
                </c:pt>
                <c:pt idx="115">
                  <c:v>91</c:v>
                </c:pt>
                <c:pt idx="116">
                  <c:v>43</c:v>
                </c:pt>
                <c:pt idx="117">
                  <c:v>69</c:v>
                </c:pt>
                <c:pt idx="118">
                  <c:v>115</c:v>
                </c:pt>
                <c:pt idx="119">
                  <c:v>115</c:v>
                </c:pt>
                <c:pt idx="120">
                  <c:v>104</c:v>
                </c:pt>
                <c:pt idx="121">
                  <c:v>92</c:v>
                </c:pt>
                <c:pt idx="122">
                  <c:v>80</c:v>
                </c:pt>
                <c:pt idx="123">
                  <c:v>107</c:v>
                </c:pt>
                <c:pt idx="124">
                  <c:v>97</c:v>
                </c:pt>
                <c:pt idx="125">
                  <c:v>83</c:v>
                </c:pt>
                <c:pt idx="126">
                  <c:v>82</c:v>
                </c:pt>
                <c:pt idx="127">
                  <c:v>87</c:v>
                </c:pt>
                <c:pt idx="128">
                  <c:v>90</c:v>
                </c:pt>
                <c:pt idx="129">
                  <c:v>68</c:v>
                </c:pt>
                <c:pt idx="130">
                  <c:v>93</c:v>
                </c:pt>
                <c:pt idx="131">
                  <c:v>110</c:v>
                </c:pt>
                <c:pt idx="132">
                  <c:v>110</c:v>
                </c:pt>
                <c:pt idx="133">
                  <c:v>88</c:v>
                </c:pt>
                <c:pt idx="134">
                  <c:v>88</c:v>
                </c:pt>
                <c:pt idx="135">
                  <c:v>77</c:v>
                </c:pt>
                <c:pt idx="136">
                  <c:v>64</c:v>
                </c:pt>
                <c:pt idx="137">
                  <c:v>66</c:v>
                </c:pt>
                <c:pt idx="138">
                  <c:v>92</c:v>
                </c:pt>
                <c:pt idx="139">
                  <c:v>83</c:v>
                </c:pt>
                <c:pt idx="140">
                  <c:v>91</c:v>
                </c:pt>
                <c:pt idx="141">
                  <c:v>96</c:v>
                </c:pt>
                <c:pt idx="142">
                  <c:v>69</c:v>
                </c:pt>
                <c:pt idx="143">
                  <c:v>85</c:v>
                </c:pt>
                <c:pt idx="144">
                  <c:v>94</c:v>
                </c:pt>
                <c:pt idx="145">
                  <c:v>74</c:v>
                </c:pt>
                <c:pt idx="146">
                  <c:v>62</c:v>
                </c:pt>
                <c:pt idx="147">
                  <c:v>78</c:v>
                </c:pt>
                <c:pt idx="148">
                  <c:v>47</c:v>
                </c:pt>
                <c:pt idx="149">
                  <c:v>81</c:v>
                </c:pt>
                <c:pt idx="150">
                  <c:v>76</c:v>
                </c:pt>
                <c:pt idx="151">
                  <c:v>78</c:v>
                </c:pt>
                <c:pt idx="152">
                  <c:v>69</c:v>
                </c:pt>
                <c:pt idx="153">
                  <c:v>45</c:v>
                </c:pt>
                <c:pt idx="154">
                  <c:v>53</c:v>
                </c:pt>
                <c:pt idx="155">
                  <c:v>48</c:v>
                </c:pt>
                <c:pt idx="156">
                  <c:v>88</c:v>
                </c:pt>
                <c:pt idx="157">
                  <c:v>61</c:v>
                </c:pt>
                <c:pt idx="158">
                  <c:v>33</c:v>
                </c:pt>
                <c:pt idx="159">
                  <c:v>102</c:v>
                </c:pt>
                <c:pt idx="160">
                  <c:v>84</c:v>
                </c:pt>
                <c:pt idx="161">
                  <c:v>63</c:v>
                </c:pt>
                <c:pt idx="162">
                  <c:v>81</c:v>
                </c:pt>
                <c:pt idx="163">
                  <c:v>122</c:v>
                </c:pt>
                <c:pt idx="164">
                  <c:v>52</c:v>
                </c:pt>
                <c:pt idx="165">
                  <c:v>97</c:v>
                </c:pt>
                <c:pt idx="166">
                  <c:v>101</c:v>
                </c:pt>
                <c:pt idx="167">
                  <c:v>78</c:v>
                </c:pt>
                <c:pt idx="168">
                  <c:v>65</c:v>
                </c:pt>
                <c:pt idx="169">
                  <c:v>81</c:v>
                </c:pt>
                <c:pt idx="170">
                  <c:v>104</c:v>
                </c:pt>
                <c:pt idx="171">
                  <c:v>58</c:v>
                </c:pt>
                <c:pt idx="172">
                  <c:v>136</c:v>
                </c:pt>
                <c:pt idx="173">
                  <c:v>116</c:v>
                </c:pt>
                <c:pt idx="174">
                  <c:v>72</c:v>
                </c:pt>
                <c:pt idx="175">
                  <c:v>110</c:v>
                </c:pt>
                <c:pt idx="176">
                  <c:v>106</c:v>
                </c:pt>
                <c:pt idx="177">
                  <c:v>118</c:v>
                </c:pt>
                <c:pt idx="178">
                  <c:v>126</c:v>
                </c:pt>
                <c:pt idx="179">
                  <c:v>95</c:v>
                </c:pt>
                <c:pt idx="180">
                  <c:v>123</c:v>
                </c:pt>
                <c:pt idx="181">
                  <c:v>114</c:v>
                </c:pt>
                <c:pt idx="182">
                  <c:v>71</c:v>
                </c:pt>
                <c:pt idx="183">
                  <c:v>89</c:v>
                </c:pt>
                <c:pt idx="184">
                  <c:v>65</c:v>
                </c:pt>
                <c:pt idx="185">
                  <c:v>80</c:v>
                </c:pt>
                <c:pt idx="186">
                  <c:v>87</c:v>
                </c:pt>
                <c:pt idx="187">
                  <c:v>94</c:v>
                </c:pt>
                <c:pt idx="188">
                  <c:v>93</c:v>
                </c:pt>
                <c:pt idx="189">
                  <c:v>71</c:v>
                </c:pt>
                <c:pt idx="190">
                  <c:v>83</c:v>
                </c:pt>
                <c:pt idx="191">
                  <c:v>76</c:v>
                </c:pt>
                <c:pt idx="192">
                  <c:v>99</c:v>
                </c:pt>
                <c:pt idx="193">
                  <c:v>113</c:v>
                </c:pt>
                <c:pt idx="194">
                  <c:v>78</c:v>
                </c:pt>
                <c:pt idx="195">
                  <c:v>44</c:v>
                </c:pt>
                <c:pt idx="196">
                  <c:v>50</c:v>
                </c:pt>
                <c:pt idx="197">
                  <c:v>62</c:v>
                </c:pt>
                <c:pt idx="198">
                  <c:v>66</c:v>
                </c:pt>
                <c:pt idx="199">
                  <c:v>95</c:v>
                </c:pt>
                <c:pt idx="200">
                  <c:v>70</c:v>
                </c:pt>
                <c:pt idx="201">
                  <c:v>95</c:v>
                </c:pt>
                <c:pt idx="202">
                  <c:v>91</c:v>
                </c:pt>
                <c:pt idx="203">
                  <c:v>88</c:v>
                </c:pt>
                <c:pt idx="204">
                  <c:v>72</c:v>
                </c:pt>
                <c:pt idx="205">
                  <c:v>73</c:v>
                </c:pt>
                <c:pt idx="206">
                  <c:v>68</c:v>
                </c:pt>
                <c:pt idx="207">
                  <c:v>85</c:v>
                </c:pt>
                <c:pt idx="208">
                  <c:v>77</c:v>
                </c:pt>
                <c:pt idx="209">
                  <c:v>74</c:v>
                </c:pt>
                <c:pt idx="210">
                  <c:v>96</c:v>
                </c:pt>
                <c:pt idx="211">
                  <c:v>80</c:v>
                </c:pt>
                <c:pt idx="212">
                  <c:v>74</c:v>
                </c:pt>
                <c:pt idx="213">
                  <c:v>76</c:v>
                </c:pt>
                <c:pt idx="214">
                  <c:v>96</c:v>
                </c:pt>
                <c:pt idx="215">
                  <c:v>65</c:v>
                </c:pt>
                <c:pt idx="216">
                  <c:v>54</c:v>
                </c:pt>
                <c:pt idx="217">
                  <c:v>42</c:v>
                </c:pt>
                <c:pt idx="218">
                  <c:v>31</c:v>
                </c:pt>
                <c:pt idx="219">
                  <c:v>54</c:v>
                </c:pt>
                <c:pt idx="220">
                  <c:v>134</c:v>
                </c:pt>
                <c:pt idx="221">
                  <c:v>59</c:v>
                </c:pt>
                <c:pt idx="222">
                  <c:v>96</c:v>
                </c:pt>
                <c:pt idx="223">
                  <c:v>108</c:v>
                </c:pt>
                <c:pt idx="224">
                  <c:v>37</c:v>
                </c:pt>
                <c:pt idx="225">
                  <c:v>51</c:v>
                </c:pt>
                <c:pt idx="226">
                  <c:v>69</c:v>
                </c:pt>
                <c:pt idx="227">
                  <c:v>122</c:v>
                </c:pt>
                <c:pt idx="228">
                  <c:v>113</c:v>
                </c:pt>
                <c:pt idx="229">
                  <c:v>97</c:v>
                </c:pt>
                <c:pt idx="230">
                  <c:v>64</c:v>
                </c:pt>
                <c:pt idx="231">
                  <c:v>61</c:v>
                </c:pt>
                <c:pt idx="232">
                  <c:v>77</c:v>
                </c:pt>
                <c:pt idx="233">
                  <c:v>75</c:v>
                </c:pt>
                <c:pt idx="234">
                  <c:v>79</c:v>
                </c:pt>
                <c:pt idx="235">
                  <c:v>73</c:v>
                </c:pt>
                <c:pt idx="236">
                  <c:v>100</c:v>
                </c:pt>
                <c:pt idx="237">
                  <c:v>48</c:v>
                </c:pt>
                <c:pt idx="238">
                  <c:v>71</c:v>
                </c:pt>
                <c:pt idx="239">
                  <c:v>66</c:v>
                </c:pt>
                <c:pt idx="240">
                  <c:v>53</c:v>
                </c:pt>
                <c:pt idx="241">
                  <c:v>83</c:v>
                </c:pt>
                <c:pt idx="242">
                  <c:v>102</c:v>
                </c:pt>
                <c:pt idx="243">
                  <c:v>94</c:v>
                </c:pt>
                <c:pt idx="244">
                  <c:v>91</c:v>
                </c:pt>
                <c:pt idx="245">
                  <c:v>95</c:v>
                </c:pt>
                <c:pt idx="246">
                  <c:v>75</c:v>
                </c:pt>
                <c:pt idx="247">
                  <c:v>85</c:v>
                </c:pt>
                <c:pt idx="248">
                  <c:v>93</c:v>
                </c:pt>
                <c:pt idx="249">
                  <c:v>90</c:v>
                </c:pt>
                <c:pt idx="250">
                  <c:v>92</c:v>
                </c:pt>
                <c:pt idx="251">
                  <c:v>90</c:v>
                </c:pt>
                <c:pt idx="252">
                  <c:v>70</c:v>
                </c:pt>
                <c:pt idx="253">
                  <c:v>80</c:v>
                </c:pt>
                <c:pt idx="254">
                  <c:v>43</c:v>
                </c:pt>
                <c:pt idx="255">
                  <c:v>65</c:v>
                </c:pt>
                <c:pt idx="256">
                  <c:v>93</c:v>
                </c:pt>
                <c:pt idx="257">
                  <c:v>80</c:v>
                </c:pt>
                <c:pt idx="258">
                  <c:v>55</c:v>
                </c:pt>
                <c:pt idx="259">
                  <c:v>76</c:v>
                </c:pt>
                <c:pt idx="260">
                  <c:v>73</c:v>
                </c:pt>
                <c:pt idx="261">
                  <c:v>77</c:v>
                </c:pt>
                <c:pt idx="262">
                  <c:v>73</c:v>
                </c:pt>
                <c:pt idx="263">
                  <c:v>59</c:v>
                </c:pt>
                <c:pt idx="264">
                  <c:v>73</c:v>
                </c:pt>
                <c:pt idx="265">
                  <c:v>67</c:v>
                </c:pt>
                <c:pt idx="266">
                  <c:v>74</c:v>
                </c:pt>
                <c:pt idx="267">
                  <c:v>55</c:v>
                </c:pt>
                <c:pt idx="268">
                  <c:v>81</c:v>
                </c:pt>
                <c:pt idx="269">
                  <c:v>44</c:v>
                </c:pt>
                <c:pt idx="270">
                  <c:v>74</c:v>
                </c:pt>
                <c:pt idx="271">
                  <c:v>82</c:v>
                </c:pt>
                <c:pt idx="272">
                  <c:v>74</c:v>
                </c:pt>
                <c:pt idx="273">
                  <c:v>76</c:v>
                </c:pt>
                <c:pt idx="274">
                  <c:v>81</c:v>
                </c:pt>
                <c:pt idx="275">
                  <c:v>91</c:v>
                </c:pt>
                <c:pt idx="276">
                  <c:v>34</c:v>
                </c:pt>
                <c:pt idx="277">
                  <c:v>93</c:v>
                </c:pt>
                <c:pt idx="278">
                  <c:v>95</c:v>
                </c:pt>
                <c:pt idx="279">
                  <c:v>84</c:v>
                </c:pt>
                <c:pt idx="280">
                  <c:v>85</c:v>
                </c:pt>
                <c:pt idx="281">
                  <c:v>81</c:v>
                </c:pt>
                <c:pt idx="282">
                  <c:v>80</c:v>
                </c:pt>
                <c:pt idx="283">
                  <c:v>90</c:v>
                </c:pt>
                <c:pt idx="284">
                  <c:v>94</c:v>
                </c:pt>
                <c:pt idx="285">
                  <c:v>80</c:v>
                </c:pt>
                <c:pt idx="286">
                  <c:v>63</c:v>
                </c:pt>
                <c:pt idx="287">
                  <c:v>64</c:v>
                </c:pt>
                <c:pt idx="288">
                  <c:v>56</c:v>
                </c:pt>
                <c:pt idx="289">
                  <c:v>56</c:v>
                </c:pt>
                <c:pt idx="290">
                  <c:v>66</c:v>
                </c:pt>
                <c:pt idx="291">
                  <c:v>80</c:v>
                </c:pt>
                <c:pt idx="292">
                  <c:v>91</c:v>
                </c:pt>
                <c:pt idx="293">
                  <c:v>83</c:v>
                </c:pt>
                <c:pt idx="294">
                  <c:v>85</c:v>
                </c:pt>
                <c:pt idx="295">
                  <c:v>63</c:v>
                </c:pt>
                <c:pt idx="296">
                  <c:v>55</c:v>
                </c:pt>
                <c:pt idx="297">
                  <c:v>117</c:v>
                </c:pt>
                <c:pt idx="298">
                  <c:v>86</c:v>
                </c:pt>
                <c:pt idx="299">
                  <c:v>61</c:v>
                </c:pt>
                <c:pt idx="300">
                  <c:v>73</c:v>
                </c:pt>
                <c:pt idx="301">
                  <c:v>79</c:v>
                </c:pt>
                <c:pt idx="302">
                  <c:v>77</c:v>
                </c:pt>
                <c:pt idx="303">
                  <c:v>71</c:v>
                </c:pt>
                <c:pt idx="304">
                  <c:v>61</c:v>
                </c:pt>
                <c:pt idx="305">
                  <c:v>79</c:v>
                </c:pt>
                <c:pt idx="306">
                  <c:v>52</c:v>
                </c:pt>
                <c:pt idx="307">
                  <c:v>104</c:v>
                </c:pt>
                <c:pt idx="308">
                  <c:v>45</c:v>
                </c:pt>
                <c:pt idx="309">
                  <c:v>69</c:v>
                </c:pt>
                <c:pt idx="310">
                  <c:v>79</c:v>
                </c:pt>
                <c:pt idx="311">
                  <c:v>53</c:v>
                </c:pt>
                <c:pt idx="312">
                  <c:v>41</c:v>
                </c:pt>
                <c:pt idx="313">
                  <c:v>80</c:v>
                </c:pt>
                <c:pt idx="314">
                  <c:v>57</c:v>
                </c:pt>
                <c:pt idx="315">
                  <c:v>69</c:v>
                </c:pt>
                <c:pt idx="316">
                  <c:v>73</c:v>
                </c:pt>
                <c:pt idx="317">
                  <c:v>79</c:v>
                </c:pt>
                <c:pt idx="318">
                  <c:v>44</c:v>
                </c:pt>
                <c:pt idx="319">
                  <c:v>89</c:v>
                </c:pt>
                <c:pt idx="320">
                  <c:v>85</c:v>
                </c:pt>
                <c:pt idx="321">
                  <c:v>104</c:v>
                </c:pt>
                <c:pt idx="322">
                  <c:v>94</c:v>
                </c:pt>
                <c:pt idx="323">
                  <c:v>185</c:v>
                </c:pt>
                <c:pt idx="324">
                  <c:v>95</c:v>
                </c:pt>
                <c:pt idx="325">
                  <c:v>56</c:v>
                </c:pt>
                <c:pt idx="326">
                  <c:v>62</c:v>
                </c:pt>
                <c:pt idx="327">
                  <c:v>99</c:v>
                </c:pt>
                <c:pt idx="328">
                  <c:v>86</c:v>
                </c:pt>
                <c:pt idx="329">
                  <c:v>30</c:v>
                </c:pt>
                <c:pt idx="330">
                  <c:v>84</c:v>
                </c:pt>
                <c:pt idx="331">
                  <c:v>83</c:v>
                </c:pt>
                <c:pt idx="332">
                  <c:v>94</c:v>
                </c:pt>
                <c:pt idx="333">
                  <c:v>142</c:v>
                </c:pt>
                <c:pt idx="334">
                  <c:v>83</c:v>
                </c:pt>
                <c:pt idx="335">
                  <c:v>74</c:v>
                </c:pt>
                <c:pt idx="336">
                  <c:v>65</c:v>
                </c:pt>
                <c:pt idx="337">
                  <c:v>106</c:v>
                </c:pt>
                <c:pt idx="338">
                  <c:v>57</c:v>
                </c:pt>
                <c:pt idx="339">
                  <c:v>44</c:v>
                </c:pt>
                <c:pt idx="340">
                  <c:v>68</c:v>
                </c:pt>
                <c:pt idx="341">
                  <c:v>60</c:v>
                </c:pt>
                <c:pt idx="342">
                  <c:v>51</c:v>
                </c:pt>
                <c:pt idx="343">
                  <c:v>91</c:v>
                </c:pt>
                <c:pt idx="344">
                  <c:v>74</c:v>
                </c:pt>
                <c:pt idx="345">
                  <c:v>71</c:v>
                </c:pt>
                <c:pt idx="346">
                  <c:v>51</c:v>
                </c:pt>
                <c:pt idx="347">
                  <c:v>79</c:v>
                </c:pt>
                <c:pt idx="348">
                  <c:v>67</c:v>
                </c:pt>
                <c:pt idx="349">
                  <c:v>66</c:v>
                </c:pt>
                <c:pt idx="350">
                  <c:v>76</c:v>
                </c:pt>
                <c:pt idx="351">
                  <c:v>47</c:v>
                </c:pt>
                <c:pt idx="352">
                  <c:v>75</c:v>
                </c:pt>
                <c:pt idx="353">
                  <c:v>58</c:v>
                </c:pt>
                <c:pt idx="354">
                  <c:v>113</c:v>
                </c:pt>
                <c:pt idx="355">
                  <c:v>117</c:v>
                </c:pt>
                <c:pt idx="356">
                  <c:v>85</c:v>
                </c:pt>
                <c:pt idx="357">
                  <c:v>134</c:v>
                </c:pt>
                <c:pt idx="358">
                  <c:v>73</c:v>
                </c:pt>
                <c:pt idx="359">
                  <c:v>64</c:v>
                </c:pt>
                <c:pt idx="360">
                  <c:v>80</c:v>
                </c:pt>
                <c:pt idx="361">
                  <c:v>62</c:v>
                </c:pt>
                <c:pt idx="362">
                  <c:v>66</c:v>
                </c:pt>
                <c:pt idx="363">
                  <c:v>72</c:v>
                </c:pt>
                <c:pt idx="364">
                  <c:v>105</c:v>
                </c:pt>
                <c:pt idx="365">
                  <c:v>92</c:v>
                </c:pt>
                <c:pt idx="366">
                  <c:v>53</c:v>
                </c:pt>
                <c:pt idx="367">
                  <c:v>54</c:v>
                </c:pt>
                <c:pt idx="368">
                  <c:v>84</c:v>
                </c:pt>
                <c:pt idx="369">
                  <c:v>35</c:v>
                </c:pt>
                <c:pt idx="370">
                  <c:v>70</c:v>
                </c:pt>
                <c:pt idx="371">
                  <c:v>98</c:v>
                </c:pt>
                <c:pt idx="372">
                  <c:v>85</c:v>
                </c:pt>
                <c:pt idx="373">
                  <c:v>72</c:v>
                </c:pt>
                <c:pt idx="374">
                  <c:v>64</c:v>
                </c:pt>
                <c:pt idx="375">
                  <c:v>71</c:v>
                </c:pt>
                <c:pt idx="376">
                  <c:v>86</c:v>
                </c:pt>
                <c:pt idx="377">
                  <c:v>35</c:v>
                </c:pt>
                <c:pt idx="378">
                  <c:v>81</c:v>
                </c:pt>
                <c:pt idx="379">
                  <c:v>72</c:v>
                </c:pt>
                <c:pt idx="380">
                  <c:v>79</c:v>
                </c:pt>
                <c:pt idx="381">
                  <c:v>42</c:v>
                </c:pt>
                <c:pt idx="382">
                  <c:v>84</c:v>
                </c:pt>
                <c:pt idx="383">
                  <c:v>93</c:v>
                </c:pt>
                <c:pt idx="384">
                  <c:v>84</c:v>
                </c:pt>
                <c:pt idx="385">
                  <c:v>89</c:v>
                </c:pt>
                <c:pt idx="386">
                  <c:v>81</c:v>
                </c:pt>
                <c:pt idx="387">
                  <c:v>87</c:v>
                </c:pt>
                <c:pt idx="388">
                  <c:v>95</c:v>
                </c:pt>
                <c:pt idx="389">
                  <c:v>62</c:v>
                </c:pt>
                <c:pt idx="390">
                  <c:v>63</c:v>
                </c:pt>
                <c:pt idx="391">
                  <c:v>74</c:v>
                </c:pt>
                <c:pt idx="392">
                  <c:v>65</c:v>
                </c:pt>
                <c:pt idx="393">
                  <c:v>74</c:v>
                </c:pt>
                <c:pt idx="394">
                  <c:v>74</c:v>
                </c:pt>
                <c:pt idx="395">
                  <c:v>90</c:v>
                </c:pt>
                <c:pt idx="396">
                  <c:v>92</c:v>
                </c:pt>
                <c:pt idx="397">
                  <c:v>34</c:v>
                </c:pt>
                <c:pt idx="398">
                  <c:v>93</c:v>
                </c:pt>
                <c:pt idx="399">
                  <c:v>96</c:v>
                </c:pt>
                <c:pt idx="400">
                  <c:v>54</c:v>
                </c:pt>
                <c:pt idx="401">
                  <c:v>59</c:v>
                </c:pt>
                <c:pt idx="402">
                  <c:v>93</c:v>
                </c:pt>
                <c:pt idx="403">
                  <c:v>104</c:v>
                </c:pt>
                <c:pt idx="404">
                  <c:v>101</c:v>
                </c:pt>
                <c:pt idx="405">
                  <c:v>97</c:v>
                </c:pt>
                <c:pt idx="406">
                  <c:v>95</c:v>
                </c:pt>
                <c:pt idx="407">
                  <c:v>84</c:v>
                </c:pt>
                <c:pt idx="408">
                  <c:v>95</c:v>
                </c:pt>
                <c:pt idx="409">
                  <c:v>92</c:v>
                </c:pt>
                <c:pt idx="410">
                  <c:v>67</c:v>
                </c:pt>
                <c:pt idx="411">
                  <c:v>75</c:v>
                </c:pt>
                <c:pt idx="412">
                  <c:v>94</c:v>
                </c:pt>
                <c:pt idx="413">
                  <c:v>92</c:v>
                </c:pt>
                <c:pt idx="414">
                  <c:v>49</c:v>
                </c:pt>
                <c:pt idx="415">
                  <c:v>98</c:v>
                </c:pt>
                <c:pt idx="416">
                  <c:v>114</c:v>
                </c:pt>
                <c:pt idx="417">
                  <c:v>124</c:v>
                </c:pt>
                <c:pt idx="418">
                  <c:v>97</c:v>
                </c:pt>
                <c:pt idx="419">
                  <c:v>74</c:v>
                </c:pt>
                <c:pt idx="420">
                  <c:v>52</c:v>
                </c:pt>
                <c:pt idx="421">
                  <c:v>35</c:v>
                </c:pt>
                <c:pt idx="422">
                  <c:v>81</c:v>
                </c:pt>
                <c:pt idx="423">
                  <c:v>63</c:v>
                </c:pt>
                <c:pt idx="424">
                  <c:v>92</c:v>
                </c:pt>
                <c:pt idx="425">
                  <c:v>82</c:v>
                </c:pt>
                <c:pt idx="426">
                  <c:v>64</c:v>
                </c:pt>
                <c:pt idx="427">
                  <c:v>54</c:v>
                </c:pt>
                <c:pt idx="428">
                  <c:v>90</c:v>
                </c:pt>
                <c:pt idx="429">
                  <c:v>47</c:v>
                </c:pt>
                <c:pt idx="430">
                  <c:v>73</c:v>
                </c:pt>
                <c:pt idx="431">
                  <c:v>72</c:v>
                </c:pt>
                <c:pt idx="432">
                  <c:v>65</c:v>
                </c:pt>
                <c:pt idx="433">
                  <c:v>97</c:v>
                </c:pt>
                <c:pt idx="434">
                  <c:v>34</c:v>
                </c:pt>
                <c:pt idx="435">
                  <c:v>80</c:v>
                </c:pt>
                <c:pt idx="436">
                  <c:v>69</c:v>
                </c:pt>
                <c:pt idx="437">
                  <c:v>76</c:v>
                </c:pt>
                <c:pt idx="438">
                  <c:v>62</c:v>
                </c:pt>
                <c:pt idx="439">
                  <c:v>47</c:v>
                </c:pt>
                <c:pt idx="440">
                  <c:v>64</c:v>
                </c:pt>
                <c:pt idx="441">
                  <c:v>53</c:v>
                </c:pt>
                <c:pt idx="442">
                  <c:v>88</c:v>
                </c:pt>
                <c:pt idx="443">
                  <c:v>82</c:v>
                </c:pt>
                <c:pt idx="444">
                  <c:v>70</c:v>
                </c:pt>
                <c:pt idx="445">
                  <c:v>83</c:v>
                </c:pt>
                <c:pt idx="446">
                  <c:v>76</c:v>
                </c:pt>
                <c:pt idx="447">
                  <c:v>73</c:v>
                </c:pt>
                <c:pt idx="448">
                  <c:v>42</c:v>
                </c:pt>
                <c:pt idx="449">
                  <c:v>69</c:v>
                </c:pt>
                <c:pt idx="450">
                  <c:v>61</c:v>
                </c:pt>
                <c:pt idx="451">
                  <c:v>63</c:v>
                </c:pt>
                <c:pt idx="452">
                  <c:v>76</c:v>
                </c:pt>
                <c:pt idx="453">
                  <c:v>67</c:v>
                </c:pt>
                <c:pt idx="454">
                  <c:v>82</c:v>
                </c:pt>
                <c:pt idx="455">
                  <c:v>76</c:v>
                </c:pt>
                <c:pt idx="456">
                  <c:v>93</c:v>
                </c:pt>
                <c:pt idx="457">
                  <c:v>91</c:v>
                </c:pt>
                <c:pt idx="458">
                  <c:v>80</c:v>
                </c:pt>
                <c:pt idx="459">
                  <c:v>98</c:v>
                </c:pt>
                <c:pt idx="460">
                  <c:v>103</c:v>
                </c:pt>
                <c:pt idx="461">
                  <c:v>83</c:v>
                </c:pt>
                <c:pt idx="462">
                  <c:v>79</c:v>
                </c:pt>
                <c:pt idx="463">
                  <c:v>78</c:v>
                </c:pt>
                <c:pt idx="464">
                  <c:v>64</c:v>
                </c:pt>
                <c:pt idx="465">
                  <c:v>73</c:v>
                </c:pt>
                <c:pt idx="466">
                  <c:v>107</c:v>
                </c:pt>
                <c:pt idx="467">
                  <c:v>131</c:v>
                </c:pt>
                <c:pt idx="468">
                  <c:v>103</c:v>
                </c:pt>
                <c:pt idx="469">
                  <c:v>106</c:v>
                </c:pt>
                <c:pt idx="470">
                  <c:v>113</c:v>
                </c:pt>
                <c:pt idx="471">
                  <c:v>116</c:v>
                </c:pt>
                <c:pt idx="472">
                  <c:v>109</c:v>
                </c:pt>
                <c:pt idx="473">
                  <c:v>112</c:v>
                </c:pt>
                <c:pt idx="474">
                  <c:v>58</c:v>
                </c:pt>
                <c:pt idx="475">
                  <c:v>73</c:v>
                </c:pt>
                <c:pt idx="476">
                  <c:v>73</c:v>
                </c:pt>
                <c:pt idx="477">
                  <c:v>45</c:v>
                </c:pt>
                <c:pt idx="478">
                  <c:v>110</c:v>
                </c:pt>
                <c:pt idx="479">
                  <c:v>43</c:v>
                </c:pt>
                <c:pt idx="480">
                  <c:v>87</c:v>
                </c:pt>
                <c:pt idx="481">
                  <c:v>63</c:v>
                </c:pt>
                <c:pt idx="482">
                  <c:v>70</c:v>
                </c:pt>
                <c:pt idx="483">
                  <c:v>74</c:v>
                </c:pt>
                <c:pt idx="484">
                  <c:v>72</c:v>
                </c:pt>
                <c:pt idx="485">
                  <c:v>71</c:v>
                </c:pt>
                <c:pt idx="486">
                  <c:v>73</c:v>
                </c:pt>
                <c:pt idx="487">
                  <c:v>57</c:v>
                </c:pt>
                <c:pt idx="488">
                  <c:v>68</c:v>
                </c:pt>
                <c:pt idx="489">
                  <c:v>73</c:v>
                </c:pt>
                <c:pt idx="490">
                  <c:v>47</c:v>
                </c:pt>
                <c:pt idx="491">
                  <c:v>114</c:v>
                </c:pt>
                <c:pt idx="492">
                  <c:v>102</c:v>
                </c:pt>
                <c:pt idx="493">
                  <c:v>115</c:v>
                </c:pt>
                <c:pt idx="494">
                  <c:v>90</c:v>
                </c:pt>
                <c:pt idx="495">
                  <c:v>120</c:v>
                </c:pt>
                <c:pt idx="496">
                  <c:v>90</c:v>
                </c:pt>
                <c:pt idx="497">
                  <c:v>198</c:v>
                </c:pt>
                <c:pt idx="498">
                  <c:v>146</c:v>
                </c:pt>
                <c:pt idx="49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9-4E7D-A171-4DC8965263AD}"/>
            </c:ext>
          </c:extLst>
        </c:ser>
        <c:ser>
          <c:idx val="1"/>
          <c:order val="1"/>
          <c:tx>
            <c:strRef>
              <c:f>Tiempo_Busqueda_Binaria_Sample!$D$3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Tiempo_Busqueda_Binaria_Sample!$B$4:$B$503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Tiempo_Busqueda_Binaria_Sample!$D$4:$D$503</c:f>
              <c:numCache>
                <c:formatCode>General</c:formatCode>
                <c:ptCount val="500"/>
                <c:pt idx="0">
                  <c:v>80</c:v>
                </c:pt>
                <c:pt idx="1">
                  <c:v>84</c:v>
                </c:pt>
                <c:pt idx="2">
                  <c:v>57</c:v>
                </c:pt>
                <c:pt idx="3">
                  <c:v>57</c:v>
                </c:pt>
                <c:pt idx="4">
                  <c:v>85</c:v>
                </c:pt>
                <c:pt idx="5">
                  <c:v>95</c:v>
                </c:pt>
                <c:pt idx="6">
                  <c:v>68</c:v>
                </c:pt>
                <c:pt idx="7">
                  <c:v>53</c:v>
                </c:pt>
                <c:pt idx="8">
                  <c:v>75</c:v>
                </c:pt>
                <c:pt idx="9">
                  <c:v>79</c:v>
                </c:pt>
                <c:pt idx="10">
                  <c:v>40</c:v>
                </c:pt>
                <c:pt idx="11">
                  <c:v>74</c:v>
                </c:pt>
                <c:pt idx="12">
                  <c:v>65</c:v>
                </c:pt>
                <c:pt idx="13">
                  <c:v>79</c:v>
                </c:pt>
                <c:pt idx="14">
                  <c:v>54</c:v>
                </c:pt>
                <c:pt idx="15">
                  <c:v>43</c:v>
                </c:pt>
                <c:pt idx="16">
                  <c:v>65</c:v>
                </c:pt>
                <c:pt idx="17">
                  <c:v>64</c:v>
                </c:pt>
                <c:pt idx="18">
                  <c:v>53</c:v>
                </c:pt>
                <c:pt idx="19">
                  <c:v>81</c:v>
                </c:pt>
                <c:pt idx="20">
                  <c:v>68</c:v>
                </c:pt>
                <c:pt idx="21">
                  <c:v>64</c:v>
                </c:pt>
                <c:pt idx="22">
                  <c:v>77</c:v>
                </c:pt>
                <c:pt idx="23">
                  <c:v>59</c:v>
                </c:pt>
                <c:pt idx="24">
                  <c:v>119</c:v>
                </c:pt>
                <c:pt idx="25">
                  <c:v>3732</c:v>
                </c:pt>
                <c:pt idx="26">
                  <c:v>112</c:v>
                </c:pt>
                <c:pt idx="27">
                  <c:v>110</c:v>
                </c:pt>
                <c:pt idx="28">
                  <c:v>264</c:v>
                </c:pt>
                <c:pt idx="29">
                  <c:v>60</c:v>
                </c:pt>
                <c:pt idx="30">
                  <c:v>111</c:v>
                </c:pt>
                <c:pt idx="31">
                  <c:v>110</c:v>
                </c:pt>
                <c:pt idx="32">
                  <c:v>77</c:v>
                </c:pt>
                <c:pt idx="33">
                  <c:v>105</c:v>
                </c:pt>
                <c:pt idx="34">
                  <c:v>231</c:v>
                </c:pt>
                <c:pt idx="35">
                  <c:v>113</c:v>
                </c:pt>
                <c:pt idx="36">
                  <c:v>96</c:v>
                </c:pt>
                <c:pt idx="37">
                  <c:v>54</c:v>
                </c:pt>
                <c:pt idx="38">
                  <c:v>115</c:v>
                </c:pt>
                <c:pt idx="39">
                  <c:v>97</c:v>
                </c:pt>
                <c:pt idx="40">
                  <c:v>64</c:v>
                </c:pt>
                <c:pt idx="41">
                  <c:v>88</c:v>
                </c:pt>
                <c:pt idx="42">
                  <c:v>226</c:v>
                </c:pt>
                <c:pt idx="43">
                  <c:v>80</c:v>
                </c:pt>
                <c:pt idx="44">
                  <c:v>79</c:v>
                </c:pt>
                <c:pt idx="45">
                  <c:v>174</c:v>
                </c:pt>
                <c:pt idx="46">
                  <c:v>96</c:v>
                </c:pt>
                <c:pt idx="47">
                  <c:v>85</c:v>
                </c:pt>
                <c:pt idx="48">
                  <c:v>73</c:v>
                </c:pt>
                <c:pt idx="49">
                  <c:v>66</c:v>
                </c:pt>
                <c:pt idx="50">
                  <c:v>73</c:v>
                </c:pt>
                <c:pt idx="51">
                  <c:v>56</c:v>
                </c:pt>
                <c:pt idx="52">
                  <c:v>95</c:v>
                </c:pt>
                <c:pt idx="53">
                  <c:v>123</c:v>
                </c:pt>
                <c:pt idx="54">
                  <c:v>98</c:v>
                </c:pt>
                <c:pt idx="55">
                  <c:v>65</c:v>
                </c:pt>
                <c:pt idx="56">
                  <c:v>55</c:v>
                </c:pt>
                <c:pt idx="57">
                  <c:v>55</c:v>
                </c:pt>
                <c:pt idx="58">
                  <c:v>70</c:v>
                </c:pt>
                <c:pt idx="59">
                  <c:v>75</c:v>
                </c:pt>
                <c:pt idx="60">
                  <c:v>66</c:v>
                </c:pt>
                <c:pt idx="61">
                  <c:v>70</c:v>
                </c:pt>
                <c:pt idx="62">
                  <c:v>68</c:v>
                </c:pt>
                <c:pt idx="63">
                  <c:v>88</c:v>
                </c:pt>
                <c:pt idx="64">
                  <c:v>74</c:v>
                </c:pt>
                <c:pt idx="65">
                  <c:v>90</c:v>
                </c:pt>
                <c:pt idx="66">
                  <c:v>50</c:v>
                </c:pt>
                <c:pt idx="67">
                  <c:v>78</c:v>
                </c:pt>
                <c:pt idx="68">
                  <c:v>65</c:v>
                </c:pt>
                <c:pt idx="69">
                  <c:v>38</c:v>
                </c:pt>
                <c:pt idx="70">
                  <c:v>38</c:v>
                </c:pt>
                <c:pt idx="71">
                  <c:v>66</c:v>
                </c:pt>
                <c:pt idx="72">
                  <c:v>54</c:v>
                </c:pt>
                <c:pt idx="73">
                  <c:v>37</c:v>
                </c:pt>
                <c:pt idx="74">
                  <c:v>38</c:v>
                </c:pt>
                <c:pt idx="75">
                  <c:v>49</c:v>
                </c:pt>
                <c:pt idx="76">
                  <c:v>38</c:v>
                </c:pt>
                <c:pt idx="77">
                  <c:v>53</c:v>
                </c:pt>
                <c:pt idx="78">
                  <c:v>40</c:v>
                </c:pt>
                <c:pt idx="79">
                  <c:v>37</c:v>
                </c:pt>
                <c:pt idx="80">
                  <c:v>64</c:v>
                </c:pt>
                <c:pt idx="81">
                  <c:v>101</c:v>
                </c:pt>
                <c:pt idx="82">
                  <c:v>69</c:v>
                </c:pt>
                <c:pt idx="83">
                  <c:v>70</c:v>
                </c:pt>
                <c:pt idx="84">
                  <c:v>60</c:v>
                </c:pt>
                <c:pt idx="85">
                  <c:v>46</c:v>
                </c:pt>
                <c:pt idx="86">
                  <c:v>93</c:v>
                </c:pt>
                <c:pt idx="87">
                  <c:v>55</c:v>
                </c:pt>
                <c:pt idx="88">
                  <c:v>36</c:v>
                </c:pt>
                <c:pt idx="89">
                  <c:v>67</c:v>
                </c:pt>
                <c:pt idx="90">
                  <c:v>61</c:v>
                </c:pt>
                <c:pt idx="91">
                  <c:v>87</c:v>
                </c:pt>
                <c:pt idx="92">
                  <c:v>51</c:v>
                </c:pt>
                <c:pt idx="93">
                  <c:v>56</c:v>
                </c:pt>
                <c:pt idx="94">
                  <c:v>68</c:v>
                </c:pt>
                <c:pt idx="95">
                  <c:v>55</c:v>
                </c:pt>
                <c:pt idx="96">
                  <c:v>76</c:v>
                </c:pt>
                <c:pt idx="97">
                  <c:v>68</c:v>
                </c:pt>
                <c:pt idx="98">
                  <c:v>59</c:v>
                </c:pt>
                <c:pt idx="99">
                  <c:v>39</c:v>
                </c:pt>
                <c:pt idx="100">
                  <c:v>46</c:v>
                </c:pt>
                <c:pt idx="101">
                  <c:v>54</c:v>
                </c:pt>
                <c:pt idx="102">
                  <c:v>56</c:v>
                </c:pt>
                <c:pt idx="103">
                  <c:v>37</c:v>
                </c:pt>
                <c:pt idx="104">
                  <c:v>47</c:v>
                </c:pt>
                <c:pt idx="105">
                  <c:v>71</c:v>
                </c:pt>
                <c:pt idx="106">
                  <c:v>36</c:v>
                </c:pt>
                <c:pt idx="107">
                  <c:v>57</c:v>
                </c:pt>
                <c:pt idx="108">
                  <c:v>39</c:v>
                </c:pt>
                <c:pt idx="109">
                  <c:v>64</c:v>
                </c:pt>
                <c:pt idx="110">
                  <c:v>68</c:v>
                </c:pt>
                <c:pt idx="111">
                  <c:v>66</c:v>
                </c:pt>
                <c:pt idx="112">
                  <c:v>44</c:v>
                </c:pt>
                <c:pt idx="113">
                  <c:v>68</c:v>
                </c:pt>
                <c:pt idx="114">
                  <c:v>88</c:v>
                </c:pt>
                <c:pt idx="115">
                  <c:v>57</c:v>
                </c:pt>
                <c:pt idx="116">
                  <c:v>56</c:v>
                </c:pt>
                <c:pt idx="117">
                  <c:v>74</c:v>
                </c:pt>
                <c:pt idx="118">
                  <c:v>69</c:v>
                </c:pt>
                <c:pt idx="119">
                  <c:v>97</c:v>
                </c:pt>
                <c:pt idx="120">
                  <c:v>135</c:v>
                </c:pt>
                <c:pt idx="121">
                  <c:v>87</c:v>
                </c:pt>
                <c:pt idx="122">
                  <c:v>69</c:v>
                </c:pt>
                <c:pt idx="123">
                  <c:v>52</c:v>
                </c:pt>
                <c:pt idx="124">
                  <c:v>47</c:v>
                </c:pt>
                <c:pt idx="125">
                  <c:v>31</c:v>
                </c:pt>
                <c:pt idx="126">
                  <c:v>36</c:v>
                </c:pt>
                <c:pt idx="127">
                  <c:v>66</c:v>
                </c:pt>
                <c:pt idx="128">
                  <c:v>54</c:v>
                </c:pt>
                <c:pt idx="129">
                  <c:v>58</c:v>
                </c:pt>
                <c:pt idx="130">
                  <c:v>54</c:v>
                </c:pt>
                <c:pt idx="131">
                  <c:v>77</c:v>
                </c:pt>
                <c:pt idx="132">
                  <c:v>54</c:v>
                </c:pt>
                <c:pt idx="133">
                  <c:v>59</c:v>
                </c:pt>
                <c:pt idx="134">
                  <c:v>32</c:v>
                </c:pt>
                <c:pt idx="135">
                  <c:v>54</c:v>
                </c:pt>
                <c:pt idx="136">
                  <c:v>31</c:v>
                </c:pt>
                <c:pt idx="137">
                  <c:v>52</c:v>
                </c:pt>
                <c:pt idx="138">
                  <c:v>61</c:v>
                </c:pt>
                <c:pt idx="139">
                  <c:v>64</c:v>
                </c:pt>
                <c:pt idx="140">
                  <c:v>66</c:v>
                </c:pt>
                <c:pt idx="141">
                  <c:v>51</c:v>
                </c:pt>
                <c:pt idx="142">
                  <c:v>75</c:v>
                </c:pt>
                <c:pt idx="143">
                  <c:v>39</c:v>
                </c:pt>
                <c:pt idx="144">
                  <c:v>38</c:v>
                </c:pt>
                <c:pt idx="145">
                  <c:v>65</c:v>
                </c:pt>
                <c:pt idx="146">
                  <c:v>56</c:v>
                </c:pt>
                <c:pt idx="147">
                  <c:v>53</c:v>
                </c:pt>
                <c:pt idx="148">
                  <c:v>68</c:v>
                </c:pt>
                <c:pt idx="149">
                  <c:v>40</c:v>
                </c:pt>
                <c:pt idx="150">
                  <c:v>32</c:v>
                </c:pt>
                <c:pt idx="151">
                  <c:v>56</c:v>
                </c:pt>
                <c:pt idx="152">
                  <c:v>49</c:v>
                </c:pt>
                <c:pt idx="153">
                  <c:v>30</c:v>
                </c:pt>
                <c:pt idx="154">
                  <c:v>68</c:v>
                </c:pt>
                <c:pt idx="155">
                  <c:v>58</c:v>
                </c:pt>
                <c:pt idx="156">
                  <c:v>59</c:v>
                </c:pt>
                <c:pt idx="157">
                  <c:v>36</c:v>
                </c:pt>
                <c:pt idx="158">
                  <c:v>57</c:v>
                </c:pt>
                <c:pt idx="159">
                  <c:v>57</c:v>
                </c:pt>
                <c:pt idx="160">
                  <c:v>36</c:v>
                </c:pt>
                <c:pt idx="161">
                  <c:v>57</c:v>
                </c:pt>
                <c:pt idx="162">
                  <c:v>83</c:v>
                </c:pt>
                <c:pt idx="163">
                  <c:v>74</c:v>
                </c:pt>
                <c:pt idx="164">
                  <c:v>110</c:v>
                </c:pt>
                <c:pt idx="165">
                  <c:v>60</c:v>
                </c:pt>
                <c:pt idx="166">
                  <c:v>42</c:v>
                </c:pt>
                <c:pt idx="167">
                  <c:v>74</c:v>
                </c:pt>
                <c:pt idx="168">
                  <c:v>64</c:v>
                </c:pt>
                <c:pt idx="169">
                  <c:v>44</c:v>
                </c:pt>
                <c:pt idx="170">
                  <c:v>74</c:v>
                </c:pt>
                <c:pt idx="171">
                  <c:v>87</c:v>
                </c:pt>
                <c:pt idx="172">
                  <c:v>65</c:v>
                </c:pt>
                <c:pt idx="173">
                  <c:v>106</c:v>
                </c:pt>
                <c:pt idx="174">
                  <c:v>76</c:v>
                </c:pt>
                <c:pt idx="175">
                  <c:v>58</c:v>
                </c:pt>
                <c:pt idx="176">
                  <c:v>55</c:v>
                </c:pt>
                <c:pt idx="177">
                  <c:v>54</c:v>
                </c:pt>
                <c:pt idx="178">
                  <c:v>282</c:v>
                </c:pt>
                <c:pt idx="179">
                  <c:v>95</c:v>
                </c:pt>
                <c:pt idx="180">
                  <c:v>47</c:v>
                </c:pt>
                <c:pt idx="181">
                  <c:v>93</c:v>
                </c:pt>
                <c:pt idx="182">
                  <c:v>88</c:v>
                </c:pt>
                <c:pt idx="183">
                  <c:v>66</c:v>
                </c:pt>
                <c:pt idx="184">
                  <c:v>86</c:v>
                </c:pt>
                <c:pt idx="185">
                  <c:v>162</c:v>
                </c:pt>
                <c:pt idx="186">
                  <c:v>78</c:v>
                </c:pt>
                <c:pt idx="187">
                  <c:v>57</c:v>
                </c:pt>
                <c:pt idx="188">
                  <c:v>78</c:v>
                </c:pt>
                <c:pt idx="189">
                  <c:v>38</c:v>
                </c:pt>
                <c:pt idx="190">
                  <c:v>43</c:v>
                </c:pt>
                <c:pt idx="191">
                  <c:v>67</c:v>
                </c:pt>
                <c:pt idx="192">
                  <c:v>62</c:v>
                </c:pt>
                <c:pt idx="193">
                  <c:v>59</c:v>
                </c:pt>
                <c:pt idx="194">
                  <c:v>38</c:v>
                </c:pt>
                <c:pt idx="195">
                  <c:v>67</c:v>
                </c:pt>
                <c:pt idx="196">
                  <c:v>54</c:v>
                </c:pt>
                <c:pt idx="197">
                  <c:v>52</c:v>
                </c:pt>
                <c:pt idx="198">
                  <c:v>53</c:v>
                </c:pt>
                <c:pt idx="199">
                  <c:v>55</c:v>
                </c:pt>
                <c:pt idx="200">
                  <c:v>38</c:v>
                </c:pt>
                <c:pt idx="201">
                  <c:v>74</c:v>
                </c:pt>
                <c:pt idx="202">
                  <c:v>42</c:v>
                </c:pt>
                <c:pt idx="203">
                  <c:v>57</c:v>
                </c:pt>
                <c:pt idx="204">
                  <c:v>56</c:v>
                </c:pt>
                <c:pt idx="205">
                  <c:v>47</c:v>
                </c:pt>
                <c:pt idx="206">
                  <c:v>38</c:v>
                </c:pt>
                <c:pt idx="207">
                  <c:v>78</c:v>
                </c:pt>
                <c:pt idx="208">
                  <c:v>47</c:v>
                </c:pt>
                <c:pt idx="209">
                  <c:v>54</c:v>
                </c:pt>
                <c:pt idx="210">
                  <c:v>78</c:v>
                </c:pt>
                <c:pt idx="211">
                  <c:v>38</c:v>
                </c:pt>
                <c:pt idx="212">
                  <c:v>79</c:v>
                </c:pt>
                <c:pt idx="213">
                  <c:v>53</c:v>
                </c:pt>
                <c:pt idx="214">
                  <c:v>44</c:v>
                </c:pt>
                <c:pt idx="215">
                  <c:v>58</c:v>
                </c:pt>
                <c:pt idx="216">
                  <c:v>38</c:v>
                </c:pt>
                <c:pt idx="217">
                  <c:v>42</c:v>
                </c:pt>
                <c:pt idx="218">
                  <c:v>47</c:v>
                </c:pt>
                <c:pt idx="219">
                  <c:v>78</c:v>
                </c:pt>
                <c:pt idx="220">
                  <c:v>1705</c:v>
                </c:pt>
                <c:pt idx="221">
                  <c:v>107</c:v>
                </c:pt>
                <c:pt idx="222">
                  <c:v>104</c:v>
                </c:pt>
                <c:pt idx="223">
                  <c:v>94</c:v>
                </c:pt>
                <c:pt idx="224">
                  <c:v>60</c:v>
                </c:pt>
                <c:pt idx="225">
                  <c:v>77</c:v>
                </c:pt>
                <c:pt idx="226">
                  <c:v>72</c:v>
                </c:pt>
                <c:pt idx="227">
                  <c:v>75</c:v>
                </c:pt>
                <c:pt idx="228">
                  <c:v>79</c:v>
                </c:pt>
                <c:pt idx="229">
                  <c:v>38</c:v>
                </c:pt>
                <c:pt idx="230">
                  <c:v>55</c:v>
                </c:pt>
                <c:pt idx="231">
                  <c:v>33</c:v>
                </c:pt>
                <c:pt idx="232">
                  <c:v>55</c:v>
                </c:pt>
                <c:pt idx="233">
                  <c:v>33</c:v>
                </c:pt>
                <c:pt idx="234">
                  <c:v>49</c:v>
                </c:pt>
                <c:pt idx="235">
                  <c:v>55</c:v>
                </c:pt>
                <c:pt idx="236">
                  <c:v>46</c:v>
                </c:pt>
                <c:pt idx="237">
                  <c:v>43</c:v>
                </c:pt>
                <c:pt idx="238">
                  <c:v>43</c:v>
                </c:pt>
                <c:pt idx="239">
                  <c:v>55</c:v>
                </c:pt>
                <c:pt idx="240">
                  <c:v>67</c:v>
                </c:pt>
                <c:pt idx="241">
                  <c:v>33</c:v>
                </c:pt>
                <c:pt idx="242">
                  <c:v>53</c:v>
                </c:pt>
                <c:pt idx="243">
                  <c:v>50</c:v>
                </c:pt>
                <c:pt idx="244">
                  <c:v>41</c:v>
                </c:pt>
                <c:pt idx="245">
                  <c:v>52</c:v>
                </c:pt>
                <c:pt idx="246">
                  <c:v>64</c:v>
                </c:pt>
                <c:pt idx="247">
                  <c:v>52</c:v>
                </c:pt>
                <c:pt idx="248">
                  <c:v>57</c:v>
                </c:pt>
                <c:pt idx="249">
                  <c:v>38</c:v>
                </c:pt>
                <c:pt idx="250">
                  <c:v>50</c:v>
                </c:pt>
                <c:pt idx="251">
                  <c:v>67</c:v>
                </c:pt>
                <c:pt idx="252">
                  <c:v>93</c:v>
                </c:pt>
                <c:pt idx="253">
                  <c:v>61</c:v>
                </c:pt>
                <c:pt idx="254">
                  <c:v>37</c:v>
                </c:pt>
                <c:pt idx="255">
                  <c:v>72</c:v>
                </c:pt>
                <c:pt idx="256">
                  <c:v>39</c:v>
                </c:pt>
                <c:pt idx="257">
                  <c:v>47</c:v>
                </c:pt>
                <c:pt idx="258">
                  <c:v>36</c:v>
                </c:pt>
                <c:pt idx="259">
                  <c:v>46</c:v>
                </c:pt>
                <c:pt idx="260">
                  <c:v>71</c:v>
                </c:pt>
                <c:pt idx="261">
                  <c:v>56</c:v>
                </c:pt>
                <c:pt idx="262">
                  <c:v>67</c:v>
                </c:pt>
                <c:pt idx="263">
                  <c:v>93</c:v>
                </c:pt>
                <c:pt idx="264">
                  <c:v>59</c:v>
                </c:pt>
                <c:pt idx="265">
                  <c:v>72</c:v>
                </c:pt>
                <c:pt idx="266">
                  <c:v>36</c:v>
                </c:pt>
                <c:pt idx="267">
                  <c:v>45</c:v>
                </c:pt>
                <c:pt idx="268">
                  <c:v>86</c:v>
                </c:pt>
                <c:pt idx="269">
                  <c:v>67</c:v>
                </c:pt>
                <c:pt idx="270">
                  <c:v>35</c:v>
                </c:pt>
                <c:pt idx="271">
                  <c:v>44</c:v>
                </c:pt>
                <c:pt idx="272">
                  <c:v>38</c:v>
                </c:pt>
                <c:pt idx="273">
                  <c:v>456</c:v>
                </c:pt>
                <c:pt idx="274">
                  <c:v>38</c:v>
                </c:pt>
                <c:pt idx="275">
                  <c:v>60</c:v>
                </c:pt>
                <c:pt idx="276">
                  <c:v>86</c:v>
                </c:pt>
                <c:pt idx="277">
                  <c:v>55</c:v>
                </c:pt>
                <c:pt idx="278">
                  <c:v>42</c:v>
                </c:pt>
                <c:pt idx="279">
                  <c:v>77</c:v>
                </c:pt>
                <c:pt idx="280">
                  <c:v>38</c:v>
                </c:pt>
                <c:pt idx="281">
                  <c:v>38</c:v>
                </c:pt>
                <c:pt idx="282">
                  <c:v>84</c:v>
                </c:pt>
                <c:pt idx="283">
                  <c:v>85</c:v>
                </c:pt>
                <c:pt idx="284">
                  <c:v>55</c:v>
                </c:pt>
                <c:pt idx="285">
                  <c:v>52</c:v>
                </c:pt>
                <c:pt idx="286">
                  <c:v>154</c:v>
                </c:pt>
                <c:pt idx="287">
                  <c:v>169</c:v>
                </c:pt>
                <c:pt idx="288">
                  <c:v>88</c:v>
                </c:pt>
                <c:pt idx="289">
                  <c:v>38</c:v>
                </c:pt>
                <c:pt idx="290">
                  <c:v>48</c:v>
                </c:pt>
                <c:pt idx="291">
                  <c:v>52</c:v>
                </c:pt>
                <c:pt idx="292">
                  <c:v>67</c:v>
                </c:pt>
                <c:pt idx="293">
                  <c:v>38</c:v>
                </c:pt>
                <c:pt idx="294">
                  <c:v>66</c:v>
                </c:pt>
                <c:pt idx="295">
                  <c:v>43</c:v>
                </c:pt>
                <c:pt idx="296">
                  <c:v>65</c:v>
                </c:pt>
                <c:pt idx="297">
                  <c:v>38</c:v>
                </c:pt>
                <c:pt idx="298">
                  <c:v>68</c:v>
                </c:pt>
                <c:pt idx="299">
                  <c:v>68</c:v>
                </c:pt>
                <c:pt idx="300">
                  <c:v>92</c:v>
                </c:pt>
                <c:pt idx="301">
                  <c:v>38</c:v>
                </c:pt>
                <c:pt idx="302">
                  <c:v>56</c:v>
                </c:pt>
                <c:pt idx="303">
                  <c:v>77</c:v>
                </c:pt>
                <c:pt idx="304">
                  <c:v>71</c:v>
                </c:pt>
                <c:pt idx="305">
                  <c:v>57</c:v>
                </c:pt>
                <c:pt idx="306">
                  <c:v>67</c:v>
                </c:pt>
                <c:pt idx="307">
                  <c:v>69</c:v>
                </c:pt>
                <c:pt idx="308">
                  <c:v>75</c:v>
                </c:pt>
                <c:pt idx="309">
                  <c:v>72</c:v>
                </c:pt>
                <c:pt idx="310">
                  <c:v>38</c:v>
                </c:pt>
                <c:pt idx="311">
                  <c:v>55</c:v>
                </c:pt>
                <c:pt idx="312">
                  <c:v>67</c:v>
                </c:pt>
                <c:pt idx="313">
                  <c:v>41</c:v>
                </c:pt>
                <c:pt idx="314">
                  <c:v>47</c:v>
                </c:pt>
                <c:pt idx="315">
                  <c:v>70</c:v>
                </c:pt>
                <c:pt idx="316">
                  <c:v>69</c:v>
                </c:pt>
                <c:pt idx="317">
                  <c:v>101</c:v>
                </c:pt>
                <c:pt idx="318">
                  <c:v>74</c:v>
                </c:pt>
                <c:pt idx="319">
                  <c:v>53</c:v>
                </c:pt>
                <c:pt idx="320">
                  <c:v>100</c:v>
                </c:pt>
                <c:pt idx="321">
                  <c:v>69</c:v>
                </c:pt>
                <c:pt idx="322">
                  <c:v>58</c:v>
                </c:pt>
                <c:pt idx="323">
                  <c:v>131</c:v>
                </c:pt>
                <c:pt idx="324">
                  <c:v>88</c:v>
                </c:pt>
                <c:pt idx="325">
                  <c:v>63</c:v>
                </c:pt>
                <c:pt idx="326">
                  <c:v>37</c:v>
                </c:pt>
                <c:pt idx="327">
                  <c:v>55</c:v>
                </c:pt>
                <c:pt idx="328">
                  <c:v>32</c:v>
                </c:pt>
                <c:pt idx="329">
                  <c:v>44</c:v>
                </c:pt>
                <c:pt idx="330">
                  <c:v>244</c:v>
                </c:pt>
                <c:pt idx="331">
                  <c:v>90</c:v>
                </c:pt>
                <c:pt idx="332">
                  <c:v>112</c:v>
                </c:pt>
                <c:pt idx="333">
                  <c:v>147</c:v>
                </c:pt>
                <c:pt idx="334">
                  <c:v>111</c:v>
                </c:pt>
                <c:pt idx="335">
                  <c:v>211</c:v>
                </c:pt>
                <c:pt idx="336">
                  <c:v>61</c:v>
                </c:pt>
                <c:pt idx="337">
                  <c:v>67</c:v>
                </c:pt>
                <c:pt idx="338">
                  <c:v>44</c:v>
                </c:pt>
                <c:pt idx="339">
                  <c:v>39</c:v>
                </c:pt>
                <c:pt idx="340">
                  <c:v>67</c:v>
                </c:pt>
                <c:pt idx="341">
                  <c:v>40</c:v>
                </c:pt>
                <c:pt idx="342">
                  <c:v>52</c:v>
                </c:pt>
                <c:pt idx="343">
                  <c:v>63</c:v>
                </c:pt>
                <c:pt idx="344">
                  <c:v>37</c:v>
                </c:pt>
                <c:pt idx="345">
                  <c:v>33</c:v>
                </c:pt>
                <c:pt idx="346">
                  <c:v>64</c:v>
                </c:pt>
                <c:pt idx="347">
                  <c:v>65</c:v>
                </c:pt>
                <c:pt idx="348">
                  <c:v>44</c:v>
                </c:pt>
                <c:pt idx="349">
                  <c:v>30</c:v>
                </c:pt>
                <c:pt idx="350">
                  <c:v>65</c:v>
                </c:pt>
                <c:pt idx="351">
                  <c:v>91</c:v>
                </c:pt>
                <c:pt idx="352">
                  <c:v>83</c:v>
                </c:pt>
                <c:pt idx="353">
                  <c:v>53</c:v>
                </c:pt>
                <c:pt idx="354">
                  <c:v>50</c:v>
                </c:pt>
                <c:pt idx="355">
                  <c:v>41</c:v>
                </c:pt>
                <c:pt idx="356">
                  <c:v>75</c:v>
                </c:pt>
                <c:pt idx="357">
                  <c:v>70</c:v>
                </c:pt>
                <c:pt idx="358">
                  <c:v>37</c:v>
                </c:pt>
                <c:pt idx="359">
                  <c:v>67</c:v>
                </c:pt>
                <c:pt idx="360">
                  <c:v>66</c:v>
                </c:pt>
                <c:pt idx="361">
                  <c:v>58</c:v>
                </c:pt>
                <c:pt idx="362">
                  <c:v>67</c:v>
                </c:pt>
                <c:pt idx="363">
                  <c:v>46</c:v>
                </c:pt>
                <c:pt idx="364">
                  <c:v>80</c:v>
                </c:pt>
                <c:pt idx="365">
                  <c:v>64</c:v>
                </c:pt>
                <c:pt idx="366">
                  <c:v>67</c:v>
                </c:pt>
                <c:pt idx="367">
                  <c:v>57</c:v>
                </c:pt>
                <c:pt idx="368">
                  <c:v>38</c:v>
                </c:pt>
                <c:pt idx="369">
                  <c:v>74</c:v>
                </c:pt>
                <c:pt idx="370">
                  <c:v>45</c:v>
                </c:pt>
                <c:pt idx="371">
                  <c:v>38</c:v>
                </c:pt>
                <c:pt idx="372">
                  <c:v>42</c:v>
                </c:pt>
                <c:pt idx="373">
                  <c:v>68</c:v>
                </c:pt>
                <c:pt idx="374">
                  <c:v>66</c:v>
                </c:pt>
                <c:pt idx="375">
                  <c:v>41</c:v>
                </c:pt>
                <c:pt idx="376">
                  <c:v>40</c:v>
                </c:pt>
                <c:pt idx="377">
                  <c:v>41</c:v>
                </c:pt>
                <c:pt idx="378">
                  <c:v>37</c:v>
                </c:pt>
                <c:pt idx="379">
                  <c:v>67</c:v>
                </c:pt>
                <c:pt idx="380">
                  <c:v>52</c:v>
                </c:pt>
                <c:pt idx="381">
                  <c:v>67</c:v>
                </c:pt>
                <c:pt idx="382">
                  <c:v>67</c:v>
                </c:pt>
                <c:pt idx="383">
                  <c:v>54</c:v>
                </c:pt>
                <c:pt idx="384">
                  <c:v>75</c:v>
                </c:pt>
                <c:pt idx="385">
                  <c:v>53</c:v>
                </c:pt>
                <c:pt idx="386">
                  <c:v>37</c:v>
                </c:pt>
                <c:pt idx="387">
                  <c:v>78</c:v>
                </c:pt>
                <c:pt idx="388">
                  <c:v>36</c:v>
                </c:pt>
                <c:pt idx="389">
                  <c:v>56</c:v>
                </c:pt>
                <c:pt idx="390">
                  <c:v>38</c:v>
                </c:pt>
                <c:pt idx="391">
                  <c:v>62</c:v>
                </c:pt>
                <c:pt idx="392">
                  <c:v>56</c:v>
                </c:pt>
                <c:pt idx="393">
                  <c:v>74</c:v>
                </c:pt>
                <c:pt idx="394">
                  <c:v>57</c:v>
                </c:pt>
                <c:pt idx="395">
                  <c:v>62</c:v>
                </c:pt>
                <c:pt idx="396">
                  <c:v>38</c:v>
                </c:pt>
                <c:pt idx="397">
                  <c:v>36</c:v>
                </c:pt>
                <c:pt idx="398">
                  <c:v>54</c:v>
                </c:pt>
                <c:pt idx="399">
                  <c:v>70</c:v>
                </c:pt>
                <c:pt idx="400">
                  <c:v>44</c:v>
                </c:pt>
                <c:pt idx="401">
                  <c:v>53</c:v>
                </c:pt>
                <c:pt idx="402">
                  <c:v>76</c:v>
                </c:pt>
                <c:pt idx="403">
                  <c:v>59</c:v>
                </c:pt>
                <c:pt idx="404">
                  <c:v>89</c:v>
                </c:pt>
                <c:pt idx="405">
                  <c:v>41</c:v>
                </c:pt>
                <c:pt idx="406">
                  <c:v>77</c:v>
                </c:pt>
                <c:pt idx="407">
                  <c:v>31</c:v>
                </c:pt>
                <c:pt idx="408">
                  <c:v>32</c:v>
                </c:pt>
                <c:pt idx="409">
                  <c:v>75</c:v>
                </c:pt>
                <c:pt idx="410">
                  <c:v>36</c:v>
                </c:pt>
                <c:pt idx="411">
                  <c:v>91</c:v>
                </c:pt>
                <c:pt idx="412">
                  <c:v>49</c:v>
                </c:pt>
                <c:pt idx="413">
                  <c:v>77</c:v>
                </c:pt>
                <c:pt idx="414">
                  <c:v>73</c:v>
                </c:pt>
                <c:pt idx="415">
                  <c:v>66</c:v>
                </c:pt>
                <c:pt idx="416">
                  <c:v>102</c:v>
                </c:pt>
                <c:pt idx="417">
                  <c:v>80</c:v>
                </c:pt>
                <c:pt idx="418">
                  <c:v>109</c:v>
                </c:pt>
                <c:pt idx="419">
                  <c:v>96</c:v>
                </c:pt>
                <c:pt idx="420">
                  <c:v>66</c:v>
                </c:pt>
                <c:pt idx="421">
                  <c:v>59</c:v>
                </c:pt>
                <c:pt idx="422">
                  <c:v>2302</c:v>
                </c:pt>
                <c:pt idx="423">
                  <c:v>88</c:v>
                </c:pt>
                <c:pt idx="424">
                  <c:v>55</c:v>
                </c:pt>
                <c:pt idx="425">
                  <c:v>37</c:v>
                </c:pt>
                <c:pt idx="426">
                  <c:v>41</c:v>
                </c:pt>
                <c:pt idx="427">
                  <c:v>59</c:v>
                </c:pt>
                <c:pt idx="428">
                  <c:v>122</c:v>
                </c:pt>
                <c:pt idx="429">
                  <c:v>85</c:v>
                </c:pt>
                <c:pt idx="430">
                  <c:v>65</c:v>
                </c:pt>
                <c:pt idx="431">
                  <c:v>71</c:v>
                </c:pt>
                <c:pt idx="432">
                  <c:v>83</c:v>
                </c:pt>
                <c:pt idx="433">
                  <c:v>35</c:v>
                </c:pt>
                <c:pt idx="434">
                  <c:v>56</c:v>
                </c:pt>
                <c:pt idx="435">
                  <c:v>64</c:v>
                </c:pt>
                <c:pt idx="436">
                  <c:v>75</c:v>
                </c:pt>
                <c:pt idx="437">
                  <c:v>37</c:v>
                </c:pt>
                <c:pt idx="438">
                  <c:v>44</c:v>
                </c:pt>
                <c:pt idx="439">
                  <c:v>86</c:v>
                </c:pt>
                <c:pt idx="440">
                  <c:v>39</c:v>
                </c:pt>
                <c:pt idx="441">
                  <c:v>66</c:v>
                </c:pt>
                <c:pt idx="442">
                  <c:v>59</c:v>
                </c:pt>
                <c:pt idx="443">
                  <c:v>74</c:v>
                </c:pt>
                <c:pt idx="444">
                  <c:v>45</c:v>
                </c:pt>
                <c:pt idx="445">
                  <c:v>64</c:v>
                </c:pt>
                <c:pt idx="446">
                  <c:v>65</c:v>
                </c:pt>
                <c:pt idx="447">
                  <c:v>38</c:v>
                </c:pt>
                <c:pt idx="448">
                  <c:v>55</c:v>
                </c:pt>
                <c:pt idx="449">
                  <c:v>54</c:v>
                </c:pt>
                <c:pt idx="450">
                  <c:v>55</c:v>
                </c:pt>
                <c:pt idx="451">
                  <c:v>45</c:v>
                </c:pt>
                <c:pt idx="452">
                  <c:v>67</c:v>
                </c:pt>
                <c:pt idx="453">
                  <c:v>39</c:v>
                </c:pt>
                <c:pt idx="454">
                  <c:v>55</c:v>
                </c:pt>
                <c:pt idx="455">
                  <c:v>46</c:v>
                </c:pt>
                <c:pt idx="456">
                  <c:v>50</c:v>
                </c:pt>
                <c:pt idx="457">
                  <c:v>64</c:v>
                </c:pt>
                <c:pt idx="458">
                  <c:v>581</c:v>
                </c:pt>
                <c:pt idx="459">
                  <c:v>98</c:v>
                </c:pt>
                <c:pt idx="460">
                  <c:v>74</c:v>
                </c:pt>
                <c:pt idx="461">
                  <c:v>56</c:v>
                </c:pt>
                <c:pt idx="462">
                  <c:v>62</c:v>
                </c:pt>
                <c:pt idx="463">
                  <c:v>81</c:v>
                </c:pt>
                <c:pt idx="464">
                  <c:v>43</c:v>
                </c:pt>
                <c:pt idx="465">
                  <c:v>90</c:v>
                </c:pt>
                <c:pt idx="466">
                  <c:v>74</c:v>
                </c:pt>
                <c:pt idx="467">
                  <c:v>111</c:v>
                </c:pt>
                <c:pt idx="468">
                  <c:v>70</c:v>
                </c:pt>
                <c:pt idx="469">
                  <c:v>98</c:v>
                </c:pt>
                <c:pt idx="470">
                  <c:v>97</c:v>
                </c:pt>
                <c:pt idx="471">
                  <c:v>168</c:v>
                </c:pt>
                <c:pt idx="472">
                  <c:v>83</c:v>
                </c:pt>
                <c:pt idx="473">
                  <c:v>67</c:v>
                </c:pt>
                <c:pt idx="474">
                  <c:v>37</c:v>
                </c:pt>
                <c:pt idx="475">
                  <c:v>65</c:v>
                </c:pt>
                <c:pt idx="476">
                  <c:v>80</c:v>
                </c:pt>
                <c:pt idx="477">
                  <c:v>71</c:v>
                </c:pt>
                <c:pt idx="478">
                  <c:v>48</c:v>
                </c:pt>
                <c:pt idx="479">
                  <c:v>99</c:v>
                </c:pt>
                <c:pt idx="480">
                  <c:v>31</c:v>
                </c:pt>
                <c:pt idx="481">
                  <c:v>67</c:v>
                </c:pt>
                <c:pt idx="482">
                  <c:v>55</c:v>
                </c:pt>
                <c:pt idx="483">
                  <c:v>75</c:v>
                </c:pt>
                <c:pt idx="484">
                  <c:v>32</c:v>
                </c:pt>
                <c:pt idx="485">
                  <c:v>36</c:v>
                </c:pt>
                <c:pt idx="486">
                  <c:v>56</c:v>
                </c:pt>
                <c:pt idx="487">
                  <c:v>46</c:v>
                </c:pt>
                <c:pt idx="488">
                  <c:v>59</c:v>
                </c:pt>
                <c:pt idx="489">
                  <c:v>47</c:v>
                </c:pt>
                <c:pt idx="490">
                  <c:v>49</c:v>
                </c:pt>
                <c:pt idx="491">
                  <c:v>49</c:v>
                </c:pt>
                <c:pt idx="492">
                  <c:v>74</c:v>
                </c:pt>
                <c:pt idx="493">
                  <c:v>53</c:v>
                </c:pt>
                <c:pt idx="494">
                  <c:v>54</c:v>
                </c:pt>
                <c:pt idx="495">
                  <c:v>61</c:v>
                </c:pt>
                <c:pt idx="496">
                  <c:v>92</c:v>
                </c:pt>
                <c:pt idx="497">
                  <c:v>96</c:v>
                </c:pt>
                <c:pt idx="498">
                  <c:v>163</c:v>
                </c:pt>
                <c:pt idx="49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9-4E7D-A171-4DC89652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Tiempo_Busqueda_Binaria_Sample!$F$3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Tiempo_Busqueda_Binaria_Sample!$E$4:$E$503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Tiempo_Busqueda_Binaria_Sample!$F$4:$F$503</c:f>
              <c:numCache>
                <c:formatCode>General</c:formatCode>
                <c:ptCount val="500"/>
                <c:pt idx="0">
                  <c:v>159</c:v>
                </c:pt>
                <c:pt idx="1">
                  <c:v>125</c:v>
                </c:pt>
                <c:pt idx="2">
                  <c:v>115</c:v>
                </c:pt>
                <c:pt idx="3">
                  <c:v>123</c:v>
                </c:pt>
                <c:pt idx="4">
                  <c:v>87</c:v>
                </c:pt>
                <c:pt idx="5">
                  <c:v>95</c:v>
                </c:pt>
                <c:pt idx="6">
                  <c:v>102</c:v>
                </c:pt>
                <c:pt idx="7">
                  <c:v>161</c:v>
                </c:pt>
                <c:pt idx="8">
                  <c:v>85</c:v>
                </c:pt>
                <c:pt idx="9">
                  <c:v>182</c:v>
                </c:pt>
                <c:pt idx="10">
                  <c:v>98</c:v>
                </c:pt>
                <c:pt idx="11">
                  <c:v>101</c:v>
                </c:pt>
                <c:pt idx="12">
                  <c:v>121</c:v>
                </c:pt>
                <c:pt idx="13">
                  <c:v>175</c:v>
                </c:pt>
                <c:pt idx="14">
                  <c:v>78</c:v>
                </c:pt>
                <c:pt idx="15">
                  <c:v>93</c:v>
                </c:pt>
                <c:pt idx="16">
                  <c:v>97</c:v>
                </c:pt>
                <c:pt idx="17">
                  <c:v>91</c:v>
                </c:pt>
                <c:pt idx="18">
                  <c:v>112</c:v>
                </c:pt>
                <c:pt idx="19">
                  <c:v>355</c:v>
                </c:pt>
                <c:pt idx="20">
                  <c:v>140</c:v>
                </c:pt>
                <c:pt idx="21">
                  <c:v>102</c:v>
                </c:pt>
                <c:pt idx="22">
                  <c:v>135</c:v>
                </c:pt>
                <c:pt idx="23">
                  <c:v>85</c:v>
                </c:pt>
                <c:pt idx="24">
                  <c:v>94</c:v>
                </c:pt>
                <c:pt idx="25">
                  <c:v>74</c:v>
                </c:pt>
                <c:pt idx="26">
                  <c:v>87</c:v>
                </c:pt>
                <c:pt idx="27">
                  <c:v>145</c:v>
                </c:pt>
                <c:pt idx="28">
                  <c:v>64</c:v>
                </c:pt>
                <c:pt idx="29">
                  <c:v>138</c:v>
                </c:pt>
                <c:pt idx="30">
                  <c:v>161</c:v>
                </c:pt>
                <c:pt idx="31">
                  <c:v>166</c:v>
                </c:pt>
                <c:pt idx="32">
                  <c:v>108</c:v>
                </c:pt>
                <c:pt idx="33">
                  <c:v>91</c:v>
                </c:pt>
                <c:pt idx="34">
                  <c:v>73</c:v>
                </c:pt>
                <c:pt idx="35">
                  <c:v>93</c:v>
                </c:pt>
                <c:pt idx="36">
                  <c:v>94</c:v>
                </c:pt>
                <c:pt idx="37">
                  <c:v>89</c:v>
                </c:pt>
                <c:pt idx="38">
                  <c:v>84</c:v>
                </c:pt>
                <c:pt idx="39">
                  <c:v>104</c:v>
                </c:pt>
                <c:pt idx="40">
                  <c:v>100</c:v>
                </c:pt>
                <c:pt idx="41">
                  <c:v>67</c:v>
                </c:pt>
                <c:pt idx="42">
                  <c:v>158</c:v>
                </c:pt>
                <c:pt idx="43">
                  <c:v>165</c:v>
                </c:pt>
                <c:pt idx="44">
                  <c:v>63</c:v>
                </c:pt>
                <c:pt idx="45">
                  <c:v>77</c:v>
                </c:pt>
                <c:pt idx="46">
                  <c:v>87</c:v>
                </c:pt>
                <c:pt idx="47">
                  <c:v>107</c:v>
                </c:pt>
                <c:pt idx="48">
                  <c:v>108</c:v>
                </c:pt>
                <c:pt idx="49">
                  <c:v>146</c:v>
                </c:pt>
                <c:pt idx="50">
                  <c:v>63</c:v>
                </c:pt>
                <c:pt idx="51">
                  <c:v>62</c:v>
                </c:pt>
                <c:pt idx="52">
                  <c:v>84</c:v>
                </c:pt>
                <c:pt idx="53">
                  <c:v>100</c:v>
                </c:pt>
                <c:pt idx="54">
                  <c:v>97</c:v>
                </c:pt>
                <c:pt idx="55">
                  <c:v>76</c:v>
                </c:pt>
                <c:pt idx="56">
                  <c:v>62</c:v>
                </c:pt>
                <c:pt idx="57">
                  <c:v>93</c:v>
                </c:pt>
                <c:pt idx="58">
                  <c:v>137</c:v>
                </c:pt>
                <c:pt idx="59">
                  <c:v>150</c:v>
                </c:pt>
                <c:pt idx="60">
                  <c:v>235</c:v>
                </c:pt>
                <c:pt idx="61">
                  <c:v>156</c:v>
                </c:pt>
                <c:pt idx="62">
                  <c:v>64</c:v>
                </c:pt>
                <c:pt idx="63">
                  <c:v>178</c:v>
                </c:pt>
                <c:pt idx="64">
                  <c:v>127</c:v>
                </c:pt>
                <c:pt idx="65">
                  <c:v>79</c:v>
                </c:pt>
                <c:pt idx="66">
                  <c:v>125</c:v>
                </c:pt>
                <c:pt idx="67">
                  <c:v>108</c:v>
                </c:pt>
                <c:pt idx="68">
                  <c:v>315</c:v>
                </c:pt>
                <c:pt idx="69">
                  <c:v>133</c:v>
                </c:pt>
                <c:pt idx="70">
                  <c:v>95</c:v>
                </c:pt>
                <c:pt idx="71">
                  <c:v>61</c:v>
                </c:pt>
                <c:pt idx="72">
                  <c:v>112</c:v>
                </c:pt>
                <c:pt idx="73">
                  <c:v>166</c:v>
                </c:pt>
                <c:pt idx="74">
                  <c:v>198</c:v>
                </c:pt>
                <c:pt idx="75">
                  <c:v>232</c:v>
                </c:pt>
                <c:pt idx="76">
                  <c:v>175</c:v>
                </c:pt>
                <c:pt idx="77">
                  <c:v>85</c:v>
                </c:pt>
                <c:pt idx="78">
                  <c:v>109</c:v>
                </c:pt>
                <c:pt idx="79">
                  <c:v>265</c:v>
                </c:pt>
                <c:pt idx="80">
                  <c:v>66</c:v>
                </c:pt>
                <c:pt idx="81">
                  <c:v>69</c:v>
                </c:pt>
                <c:pt idx="82">
                  <c:v>95</c:v>
                </c:pt>
                <c:pt idx="83">
                  <c:v>79</c:v>
                </c:pt>
                <c:pt idx="84">
                  <c:v>97</c:v>
                </c:pt>
                <c:pt idx="85">
                  <c:v>96</c:v>
                </c:pt>
                <c:pt idx="86">
                  <c:v>87</c:v>
                </c:pt>
                <c:pt idx="87">
                  <c:v>96</c:v>
                </c:pt>
                <c:pt idx="88">
                  <c:v>77</c:v>
                </c:pt>
                <c:pt idx="89">
                  <c:v>103</c:v>
                </c:pt>
                <c:pt idx="90">
                  <c:v>74</c:v>
                </c:pt>
                <c:pt idx="91">
                  <c:v>187</c:v>
                </c:pt>
                <c:pt idx="92">
                  <c:v>109</c:v>
                </c:pt>
                <c:pt idx="93">
                  <c:v>249</c:v>
                </c:pt>
                <c:pt idx="94">
                  <c:v>87</c:v>
                </c:pt>
                <c:pt idx="95">
                  <c:v>72</c:v>
                </c:pt>
                <c:pt idx="96">
                  <c:v>102</c:v>
                </c:pt>
                <c:pt idx="97">
                  <c:v>75</c:v>
                </c:pt>
                <c:pt idx="98">
                  <c:v>83</c:v>
                </c:pt>
                <c:pt idx="99">
                  <c:v>97</c:v>
                </c:pt>
                <c:pt idx="100">
                  <c:v>92</c:v>
                </c:pt>
                <c:pt idx="101">
                  <c:v>96</c:v>
                </c:pt>
                <c:pt idx="102">
                  <c:v>100</c:v>
                </c:pt>
                <c:pt idx="103">
                  <c:v>120</c:v>
                </c:pt>
                <c:pt idx="104">
                  <c:v>140</c:v>
                </c:pt>
                <c:pt idx="105">
                  <c:v>137</c:v>
                </c:pt>
                <c:pt idx="106">
                  <c:v>133</c:v>
                </c:pt>
                <c:pt idx="107">
                  <c:v>131</c:v>
                </c:pt>
                <c:pt idx="108">
                  <c:v>128</c:v>
                </c:pt>
                <c:pt idx="109">
                  <c:v>104</c:v>
                </c:pt>
                <c:pt idx="110">
                  <c:v>89</c:v>
                </c:pt>
                <c:pt idx="111">
                  <c:v>82</c:v>
                </c:pt>
                <c:pt idx="112">
                  <c:v>127</c:v>
                </c:pt>
                <c:pt idx="113">
                  <c:v>103</c:v>
                </c:pt>
                <c:pt idx="114">
                  <c:v>144</c:v>
                </c:pt>
                <c:pt idx="115">
                  <c:v>124</c:v>
                </c:pt>
                <c:pt idx="116">
                  <c:v>148</c:v>
                </c:pt>
                <c:pt idx="117">
                  <c:v>179</c:v>
                </c:pt>
                <c:pt idx="118">
                  <c:v>80</c:v>
                </c:pt>
                <c:pt idx="119">
                  <c:v>100</c:v>
                </c:pt>
                <c:pt idx="120">
                  <c:v>105</c:v>
                </c:pt>
                <c:pt idx="121">
                  <c:v>97</c:v>
                </c:pt>
                <c:pt idx="122">
                  <c:v>118</c:v>
                </c:pt>
                <c:pt idx="123">
                  <c:v>92</c:v>
                </c:pt>
                <c:pt idx="124">
                  <c:v>91</c:v>
                </c:pt>
                <c:pt idx="125">
                  <c:v>193</c:v>
                </c:pt>
                <c:pt idx="126">
                  <c:v>102</c:v>
                </c:pt>
                <c:pt idx="127">
                  <c:v>107</c:v>
                </c:pt>
                <c:pt idx="128">
                  <c:v>88</c:v>
                </c:pt>
                <c:pt idx="129">
                  <c:v>89</c:v>
                </c:pt>
                <c:pt idx="130">
                  <c:v>63</c:v>
                </c:pt>
                <c:pt idx="131">
                  <c:v>120</c:v>
                </c:pt>
                <c:pt idx="132">
                  <c:v>105</c:v>
                </c:pt>
                <c:pt idx="133">
                  <c:v>78</c:v>
                </c:pt>
                <c:pt idx="134">
                  <c:v>116</c:v>
                </c:pt>
                <c:pt idx="135">
                  <c:v>76</c:v>
                </c:pt>
                <c:pt idx="136">
                  <c:v>113</c:v>
                </c:pt>
                <c:pt idx="137">
                  <c:v>108</c:v>
                </c:pt>
                <c:pt idx="138">
                  <c:v>111</c:v>
                </c:pt>
                <c:pt idx="139">
                  <c:v>74</c:v>
                </c:pt>
                <c:pt idx="140">
                  <c:v>95</c:v>
                </c:pt>
                <c:pt idx="141">
                  <c:v>75</c:v>
                </c:pt>
                <c:pt idx="142">
                  <c:v>92</c:v>
                </c:pt>
                <c:pt idx="143">
                  <c:v>108</c:v>
                </c:pt>
                <c:pt idx="144">
                  <c:v>135</c:v>
                </c:pt>
                <c:pt idx="145">
                  <c:v>171</c:v>
                </c:pt>
                <c:pt idx="146">
                  <c:v>129</c:v>
                </c:pt>
                <c:pt idx="147">
                  <c:v>106</c:v>
                </c:pt>
                <c:pt idx="148">
                  <c:v>93</c:v>
                </c:pt>
                <c:pt idx="149">
                  <c:v>81</c:v>
                </c:pt>
                <c:pt idx="150">
                  <c:v>78</c:v>
                </c:pt>
                <c:pt idx="151">
                  <c:v>75</c:v>
                </c:pt>
                <c:pt idx="152">
                  <c:v>258</c:v>
                </c:pt>
                <c:pt idx="153">
                  <c:v>204</c:v>
                </c:pt>
                <c:pt idx="154">
                  <c:v>76</c:v>
                </c:pt>
                <c:pt idx="155">
                  <c:v>104</c:v>
                </c:pt>
                <c:pt idx="156">
                  <c:v>101</c:v>
                </c:pt>
                <c:pt idx="157">
                  <c:v>85</c:v>
                </c:pt>
                <c:pt idx="158">
                  <c:v>92</c:v>
                </c:pt>
                <c:pt idx="159">
                  <c:v>135</c:v>
                </c:pt>
                <c:pt idx="160">
                  <c:v>84</c:v>
                </c:pt>
                <c:pt idx="161">
                  <c:v>105</c:v>
                </c:pt>
                <c:pt idx="162">
                  <c:v>99</c:v>
                </c:pt>
                <c:pt idx="163">
                  <c:v>105</c:v>
                </c:pt>
                <c:pt idx="164">
                  <c:v>73</c:v>
                </c:pt>
                <c:pt idx="165">
                  <c:v>97</c:v>
                </c:pt>
                <c:pt idx="166">
                  <c:v>112</c:v>
                </c:pt>
                <c:pt idx="167">
                  <c:v>82</c:v>
                </c:pt>
                <c:pt idx="168">
                  <c:v>92</c:v>
                </c:pt>
                <c:pt idx="169">
                  <c:v>63</c:v>
                </c:pt>
                <c:pt idx="170">
                  <c:v>128</c:v>
                </c:pt>
                <c:pt idx="171">
                  <c:v>72</c:v>
                </c:pt>
                <c:pt idx="172">
                  <c:v>120</c:v>
                </c:pt>
                <c:pt idx="173">
                  <c:v>66</c:v>
                </c:pt>
                <c:pt idx="174">
                  <c:v>85</c:v>
                </c:pt>
                <c:pt idx="175">
                  <c:v>67</c:v>
                </c:pt>
                <c:pt idx="176">
                  <c:v>92</c:v>
                </c:pt>
                <c:pt idx="177">
                  <c:v>89</c:v>
                </c:pt>
                <c:pt idx="178">
                  <c:v>146</c:v>
                </c:pt>
                <c:pt idx="179">
                  <c:v>77</c:v>
                </c:pt>
                <c:pt idx="180">
                  <c:v>93</c:v>
                </c:pt>
                <c:pt idx="181">
                  <c:v>35</c:v>
                </c:pt>
                <c:pt idx="182">
                  <c:v>76</c:v>
                </c:pt>
                <c:pt idx="183">
                  <c:v>80</c:v>
                </c:pt>
                <c:pt idx="184">
                  <c:v>91</c:v>
                </c:pt>
                <c:pt idx="185">
                  <c:v>98</c:v>
                </c:pt>
                <c:pt idx="186">
                  <c:v>132</c:v>
                </c:pt>
                <c:pt idx="187">
                  <c:v>74</c:v>
                </c:pt>
                <c:pt idx="188">
                  <c:v>94</c:v>
                </c:pt>
                <c:pt idx="189">
                  <c:v>72</c:v>
                </c:pt>
                <c:pt idx="190">
                  <c:v>87</c:v>
                </c:pt>
                <c:pt idx="191">
                  <c:v>101</c:v>
                </c:pt>
                <c:pt idx="192">
                  <c:v>101</c:v>
                </c:pt>
                <c:pt idx="193">
                  <c:v>112</c:v>
                </c:pt>
                <c:pt idx="194">
                  <c:v>110</c:v>
                </c:pt>
                <c:pt idx="195">
                  <c:v>75</c:v>
                </c:pt>
                <c:pt idx="196">
                  <c:v>69</c:v>
                </c:pt>
                <c:pt idx="197">
                  <c:v>73</c:v>
                </c:pt>
                <c:pt idx="198">
                  <c:v>74</c:v>
                </c:pt>
                <c:pt idx="199">
                  <c:v>72</c:v>
                </c:pt>
                <c:pt idx="200">
                  <c:v>90</c:v>
                </c:pt>
                <c:pt idx="201">
                  <c:v>203</c:v>
                </c:pt>
                <c:pt idx="202">
                  <c:v>74</c:v>
                </c:pt>
                <c:pt idx="203">
                  <c:v>89</c:v>
                </c:pt>
                <c:pt idx="204">
                  <c:v>61</c:v>
                </c:pt>
                <c:pt idx="205">
                  <c:v>94</c:v>
                </c:pt>
                <c:pt idx="206">
                  <c:v>103</c:v>
                </c:pt>
                <c:pt idx="207">
                  <c:v>94</c:v>
                </c:pt>
                <c:pt idx="208">
                  <c:v>104</c:v>
                </c:pt>
                <c:pt idx="209">
                  <c:v>90</c:v>
                </c:pt>
                <c:pt idx="210">
                  <c:v>91</c:v>
                </c:pt>
                <c:pt idx="211">
                  <c:v>116</c:v>
                </c:pt>
                <c:pt idx="212">
                  <c:v>264</c:v>
                </c:pt>
                <c:pt idx="213">
                  <c:v>92</c:v>
                </c:pt>
                <c:pt idx="214">
                  <c:v>87</c:v>
                </c:pt>
                <c:pt idx="215">
                  <c:v>74</c:v>
                </c:pt>
                <c:pt idx="216">
                  <c:v>75</c:v>
                </c:pt>
                <c:pt idx="217">
                  <c:v>55</c:v>
                </c:pt>
                <c:pt idx="218">
                  <c:v>122</c:v>
                </c:pt>
                <c:pt idx="219">
                  <c:v>122</c:v>
                </c:pt>
                <c:pt idx="220">
                  <c:v>85</c:v>
                </c:pt>
                <c:pt idx="221">
                  <c:v>92</c:v>
                </c:pt>
                <c:pt idx="222">
                  <c:v>139</c:v>
                </c:pt>
                <c:pt idx="223">
                  <c:v>113</c:v>
                </c:pt>
                <c:pt idx="224">
                  <c:v>114</c:v>
                </c:pt>
                <c:pt idx="225">
                  <c:v>73</c:v>
                </c:pt>
                <c:pt idx="226">
                  <c:v>108</c:v>
                </c:pt>
                <c:pt idx="227">
                  <c:v>73</c:v>
                </c:pt>
                <c:pt idx="228">
                  <c:v>98</c:v>
                </c:pt>
                <c:pt idx="229">
                  <c:v>72</c:v>
                </c:pt>
                <c:pt idx="230">
                  <c:v>81</c:v>
                </c:pt>
                <c:pt idx="231">
                  <c:v>95</c:v>
                </c:pt>
                <c:pt idx="232">
                  <c:v>97</c:v>
                </c:pt>
                <c:pt idx="233">
                  <c:v>56</c:v>
                </c:pt>
                <c:pt idx="234">
                  <c:v>93</c:v>
                </c:pt>
                <c:pt idx="235">
                  <c:v>101</c:v>
                </c:pt>
                <c:pt idx="236">
                  <c:v>110</c:v>
                </c:pt>
                <c:pt idx="237">
                  <c:v>79</c:v>
                </c:pt>
                <c:pt idx="238">
                  <c:v>75</c:v>
                </c:pt>
                <c:pt idx="239">
                  <c:v>99</c:v>
                </c:pt>
                <c:pt idx="240">
                  <c:v>93</c:v>
                </c:pt>
                <c:pt idx="241">
                  <c:v>91</c:v>
                </c:pt>
                <c:pt idx="242">
                  <c:v>84</c:v>
                </c:pt>
                <c:pt idx="243">
                  <c:v>73</c:v>
                </c:pt>
                <c:pt idx="244">
                  <c:v>92</c:v>
                </c:pt>
                <c:pt idx="245">
                  <c:v>81</c:v>
                </c:pt>
                <c:pt idx="246">
                  <c:v>148</c:v>
                </c:pt>
                <c:pt idx="247">
                  <c:v>102</c:v>
                </c:pt>
                <c:pt idx="248">
                  <c:v>85</c:v>
                </c:pt>
                <c:pt idx="249">
                  <c:v>72</c:v>
                </c:pt>
                <c:pt idx="250">
                  <c:v>94</c:v>
                </c:pt>
                <c:pt idx="251">
                  <c:v>84</c:v>
                </c:pt>
                <c:pt idx="252">
                  <c:v>138</c:v>
                </c:pt>
                <c:pt idx="253">
                  <c:v>83</c:v>
                </c:pt>
                <c:pt idx="254">
                  <c:v>1205</c:v>
                </c:pt>
                <c:pt idx="255">
                  <c:v>83</c:v>
                </c:pt>
                <c:pt idx="256">
                  <c:v>93</c:v>
                </c:pt>
                <c:pt idx="257">
                  <c:v>95</c:v>
                </c:pt>
                <c:pt idx="258">
                  <c:v>126</c:v>
                </c:pt>
                <c:pt idx="259">
                  <c:v>59</c:v>
                </c:pt>
                <c:pt idx="260">
                  <c:v>90</c:v>
                </c:pt>
                <c:pt idx="261">
                  <c:v>98</c:v>
                </c:pt>
                <c:pt idx="262">
                  <c:v>101</c:v>
                </c:pt>
                <c:pt idx="263">
                  <c:v>81</c:v>
                </c:pt>
                <c:pt idx="264">
                  <c:v>113</c:v>
                </c:pt>
                <c:pt idx="265">
                  <c:v>96</c:v>
                </c:pt>
                <c:pt idx="266">
                  <c:v>86</c:v>
                </c:pt>
                <c:pt idx="267">
                  <c:v>110</c:v>
                </c:pt>
                <c:pt idx="268">
                  <c:v>99</c:v>
                </c:pt>
                <c:pt idx="269">
                  <c:v>110</c:v>
                </c:pt>
                <c:pt idx="270">
                  <c:v>74</c:v>
                </c:pt>
                <c:pt idx="271">
                  <c:v>73</c:v>
                </c:pt>
                <c:pt idx="272">
                  <c:v>102</c:v>
                </c:pt>
                <c:pt idx="273">
                  <c:v>73</c:v>
                </c:pt>
                <c:pt idx="274">
                  <c:v>99</c:v>
                </c:pt>
                <c:pt idx="275">
                  <c:v>100</c:v>
                </c:pt>
                <c:pt idx="276">
                  <c:v>94</c:v>
                </c:pt>
                <c:pt idx="277">
                  <c:v>91</c:v>
                </c:pt>
                <c:pt idx="278">
                  <c:v>78</c:v>
                </c:pt>
                <c:pt idx="279">
                  <c:v>90</c:v>
                </c:pt>
                <c:pt idx="280">
                  <c:v>123</c:v>
                </c:pt>
                <c:pt idx="281">
                  <c:v>84</c:v>
                </c:pt>
                <c:pt idx="282">
                  <c:v>85</c:v>
                </c:pt>
                <c:pt idx="283">
                  <c:v>73</c:v>
                </c:pt>
                <c:pt idx="284">
                  <c:v>100</c:v>
                </c:pt>
                <c:pt idx="285">
                  <c:v>82</c:v>
                </c:pt>
                <c:pt idx="286">
                  <c:v>65</c:v>
                </c:pt>
                <c:pt idx="287">
                  <c:v>74</c:v>
                </c:pt>
                <c:pt idx="288">
                  <c:v>110</c:v>
                </c:pt>
                <c:pt idx="289">
                  <c:v>79</c:v>
                </c:pt>
                <c:pt idx="290">
                  <c:v>98</c:v>
                </c:pt>
                <c:pt idx="291">
                  <c:v>68</c:v>
                </c:pt>
                <c:pt idx="292">
                  <c:v>142</c:v>
                </c:pt>
                <c:pt idx="293">
                  <c:v>123</c:v>
                </c:pt>
                <c:pt idx="294">
                  <c:v>108</c:v>
                </c:pt>
                <c:pt idx="295">
                  <c:v>86</c:v>
                </c:pt>
                <c:pt idx="296">
                  <c:v>95</c:v>
                </c:pt>
                <c:pt idx="297">
                  <c:v>114</c:v>
                </c:pt>
                <c:pt idx="298">
                  <c:v>95</c:v>
                </c:pt>
                <c:pt idx="299">
                  <c:v>44</c:v>
                </c:pt>
                <c:pt idx="300">
                  <c:v>73</c:v>
                </c:pt>
                <c:pt idx="301">
                  <c:v>87</c:v>
                </c:pt>
                <c:pt idx="302">
                  <c:v>77</c:v>
                </c:pt>
                <c:pt idx="303">
                  <c:v>76</c:v>
                </c:pt>
                <c:pt idx="304">
                  <c:v>85</c:v>
                </c:pt>
                <c:pt idx="305">
                  <c:v>104</c:v>
                </c:pt>
                <c:pt idx="306">
                  <c:v>100</c:v>
                </c:pt>
                <c:pt idx="307">
                  <c:v>75</c:v>
                </c:pt>
                <c:pt idx="308">
                  <c:v>88</c:v>
                </c:pt>
                <c:pt idx="309">
                  <c:v>69</c:v>
                </c:pt>
                <c:pt idx="310">
                  <c:v>111</c:v>
                </c:pt>
                <c:pt idx="311">
                  <c:v>147</c:v>
                </c:pt>
                <c:pt idx="312">
                  <c:v>135</c:v>
                </c:pt>
                <c:pt idx="313">
                  <c:v>159</c:v>
                </c:pt>
                <c:pt idx="314">
                  <c:v>131</c:v>
                </c:pt>
                <c:pt idx="315">
                  <c:v>90</c:v>
                </c:pt>
                <c:pt idx="316">
                  <c:v>78</c:v>
                </c:pt>
                <c:pt idx="317">
                  <c:v>72</c:v>
                </c:pt>
                <c:pt idx="318">
                  <c:v>76</c:v>
                </c:pt>
                <c:pt idx="319">
                  <c:v>81</c:v>
                </c:pt>
                <c:pt idx="320">
                  <c:v>83</c:v>
                </c:pt>
                <c:pt idx="321">
                  <c:v>72</c:v>
                </c:pt>
                <c:pt idx="322">
                  <c:v>62</c:v>
                </c:pt>
                <c:pt idx="323">
                  <c:v>87</c:v>
                </c:pt>
                <c:pt idx="324">
                  <c:v>86</c:v>
                </c:pt>
                <c:pt idx="325">
                  <c:v>105</c:v>
                </c:pt>
                <c:pt idx="326">
                  <c:v>87</c:v>
                </c:pt>
                <c:pt idx="327">
                  <c:v>108</c:v>
                </c:pt>
                <c:pt idx="328">
                  <c:v>67</c:v>
                </c:pt>
                <c:pt idx="329">
                  <c:v>88</c:v>
                </c:pt>
                <c:pt idx="330">
                  <c:v>93</c:v>
                </c:pt>
                <c:pt idx="331">
                  <c:v>110</c:v>
                </c:pt>
                <c:pt idx="332">
                  <c:v>105</c:v>
                </c:pt>
                <c:pt idx="333">
                  <c:v>79</c:v>
                </c:pt>
                <c:pt idx="334">
                  <c:v>102</c:v>
                </c:pt>
                <c:pt idx="335">
                  <c:v>77</c:v>
                </c:pt>
                <c:pt idx="336">
                  <c:v>146</c:v>
                </c:pt>
                <c:pt idx="337">
                  <c:v>93</c:v>
                </c:pt>
                <c:pt idx="338">
                  <c:v>89</c:v>
                </c:pt>
                <c:pt idx="339">
                  <c:v>75</c:v>
                </c:pt>
                <c:pt idx="340">
                  <c:v>111</c:v>
                </c:pt>
                <c:pt idx="341">
                  <c:v>62</c:v>
                </c:pt>
                <c:pt idx="342">
                  <c:v>96</c:v>
                </c:pt>
                <c:pt idx="343">
                  <c:v>109</c:v>
                </c:pt>
                <c:pt idx="344">
                  <c:v>54</c:v>
                </c:pt>
                <c:pt idx="345">
                  <c:v>71</c:v>
                </c:pt>
                <c:pt idx="346">
                  <c:v>80</c:v>
                </c:pt>
                <c:pt idx="347">
                  <c:v>92</c:v>
                </c:pt>
                <c:pt idx="348">
                  <c:v>74</c:v>
                </c:pt>
                <c:pt idx="349">
                  <c:v>83</c:v>
                </c:pt>
                <c:pt idx="350">
                  <c:v>74</c:v>
                </c:pt>
                <c:pt idx="351">
                  <c:v>80</c:v>
                </c:pt>
                <c:pt idx="352">
                  <c:v>86</c:v>
                </c:pt>
                <c:pt idx="353">
                  <c:v>91</c:v>
                </c:pt>
                <c:pt idx="354">
                  <c:v>91</c:v>
                </c:pt>
                <c:pt idx="355">
                  <c:v>90</c:v>
                </c:pt>
                <c:pt idx="356">
                  <c:v>101</c:v>
                </c:pt>
                <c:pt idx="357">
                  <c:v>78</c:v>
                </c:pt>
                <c:pt idx="358">
                  <c:v>120</c:v>
                </c:pt>
                <c:pt idx="359">
                  <c:v>96</c:v>
                </c:pt>
                <c:pt idx="360">
                  <c:v>95</c:v>
                </c:pt>
                <c:pt idx="361">
                  <c:v>98</c:v>
                </c:pt>
                <c:pt idx="362">
                  <c:v>81</c:v>
                </c:pt>
                <c:pt idx="363">
                  <c:v>107</c:v>
                </c:pt>
                <c:pt idx="364">
                  <c:v>109</c:v>
                </c:pt>
                <c:pt idx="365">
                  <c:v>126</c:v>
                </c:pt>
                <c:pt idx="366">
                  <c:v>81</c:v>
                </c:pt>
                <c:pt idx="367">
                  <c:v>76</c:v>
                </c:pt>
                <c:pt idx="368">
                  <c:v>123</c:v>
                </c:pt>
                <c:pt idx="369">
                  <c:v>97</c:v>
                </c:pt>
                <c:pt idx="370">
                  <c:v>67</c:v>
                </c:pt>
                <c:pt idx="371">
                  <c:v>108</c:v>
                </c:pt>
                <c:pt idx="372">
                  <c:v>73</c:v>
                </c:pt>
                <c:pt idx="373">
                  <c:v>77</c:v>
                </c:pt>
                <c:pt idx="374">
                  <c:v>68</c:v>
                </c:pt>
                <c:pt idx="375">
                  <c:v>73</c:v>
                </c:pt>
                <c:pt idx="376">
                  <c:v>104</c:v>
                </c:pt>
                <c:pt idx="377">
                  <c:v>106</c:v>
                </c:pt>
                <c:pt idx="378">
                  <c:v>104</c:v>
                </c:pt>
                <c:pt idx="379">
                  <c:v>67</c:v>
                </c:pt>
                <c:pt idx="380">
                  <c:v>145</c:v>
                </c:pt>
                <c:pt idx="381">
                  <c:v>76</c:v>
                </c:pt>
                <c:pt idx="382">
                  <c:v>133</c:v>
                </c:pt>
                <c:pt idx="383">
                  <c:v>102</c:v>
                </c:pt>
                <c:pt idx="384">
                  <c:v>79</c:v>
                </c:pt>
                <c:pt idx="385">
                  <c:v>88</c:v>
                </c:pt>
                <c:pt idx="386">
                  <c:v>89</c:v>
                </c:pt>
                <c:pt idx="387">
                  <c:v>63</c:v>
                </c:pt>
                <c:pt idx="388">
                  <c:v>139</c:v>
                </c:pt>
                <c:pt idx="389">
                  <c:v>140</c:v>
                </c:pt>
                <c:pt idx="390">
                  <c:v>91</c:v>
                </c:pt>
                <c:pt idx="391">
                  <c:v>84</c:v>
                </c:pt>
                <c:pt idx="392">
                  <c:v>97</c:v>
                </c:pt>
                <c:pt idx="393">
                  <c:v>96</c:v>
                </c:pt>
                <c:pt idx="394">
                  <c:v>82</c:v>
                </c:pt>
                <c:pt idx="395">
                  <c:v>87</c:v>
                </c:pt>
                <c:pt idx="396">
                  <c:v>136</c:v>
                </c:pt>
                <c:pt idx="397">
                  <c:v>43</c:v>
                </c:pt>
                <c:pt idx="398">
                  <c:v>94</c:v>
                </c:pt>
                <c:pt idx="399">
                  <c:v>87</c:v>
                </c:pt>
                <c:pt idx="400">
                  <c:v>90</c:v>
                </c:pt>
                <c:pt idx="401">
                  <c:v>112</c:v>
                </c:pt>
                <c:pt idx="402">
                  <c:v>84</c:v>
                </c:pt>
                <c:pt idx="403">
                  <c:v>94</c:v>
                </c:pt>
                <c:pt idx="404">
                  <c:v>125</c:v>
                </c:pt>
                <c:pt idx="405">
                  <c:v>101</c:v>
                </c:pt>
                <c:pt idx="406">
                  <c:v>88</c:v>
                </c:pt>
                <c:pt idx="407">
                  <c:v>105</c:v>
                </c:pt>
                <c:pt idx="408">
                  <c:v>68</c:v>
                </c:pt>
                <c:pt idx="409">
                  <c:v>83</c:v>
                </c:pt>
                <c:pt idx="410">
                  <c:v>88</c:v>
                </c:pt>
                <c:pt idx="411">
                  <c:v>130</c:v>
                </c:pt>
                <c:pt idx="412">
                  <c:v>76</c:v>
                </c:pt>
                <c:pt idx="413">
                  <c:v>104</c:v>
                </c:pt>
                <c:pt idx="414">
                  <c:v>297</c:v>
                </c:pt>
                <c:pt idx="415">
                  <c:v>72</c:v>
                </c:pt>
                <c:pt idx="416">
                  <c:v>74</c:v>
                </c:pt>
                <c:pt idx="417">
                  <c:v>72</c:v>
                </c:pt>
                <c:pt idx="418">
                  <c:v>94</c:v>
                </c:pt>
                <c:pt idx="419">
                  <c:v>100</c:v>
                </c:pt>
                <c:pt idx="420">
                  <c:v>70</c:v>
                </c:pt>
                <c:pt idx="421">
                  <c:v>66</c:v>
                </c:pt>
                <c:pt idx="422">
                  <c:v>66</c:v>
                </c:pt>
                <c:pt idx="423">
                  <c:v>107</c:v>
                </c:pt>
                <c:pt idx="424">
                  <c:v>97</c:v>
                </c:pt>
                <c:pt idx="425">
                  <c:v>101</c:v>
                </c:pt>
                <c:pt idx="426">
                  <c:v>119</c:v>
                </c:pt>
                <c:pt idx="427">
                  <c:v>123</c:v>
                </c:pt>
                <c:pt idx="428">
                  <c:v>127</c:v>
                </c:pt>
                <c:pt idx="429">
                  <c:v>151</c:v>
                </c:pt>
                <c:pt idx="430">
                  <c:v>89</c:v>
                </c:pt>
                <c:pt idx="431">
                  <c:v>189</c:v>
                </c:pt>
                <c:pt idx="432">
                  <c:v>134</c:v>
                </c:pt>
                <c:pt idx="433">
                  <c:v>102</c:v>
                </c:pt>
                <c:pt idx="434">
                  <c:v>95</c:v>
                </c:pt>
                <c:pt idx="435">
                  <c:v>79</c:v>
                </c:pt>
                <c:pt idx="436">
                  <c:v>81</c:v>
                </c:pt>
                <c:pt idx="437">
                  <c:v>137</c:v>
                </c:pt>
                <c:pt idx="438">
                  <c:v>82</c:v>
                </c:pt>
                <c:pt idx="439">
                  <c:v>76</c:v>
                </c:pt>
                <c:pt idx="440">
                  <c:v>120</c:v>
                </c:pt>
                <c:pt idx="441">
                  <c:v>93</c:v>
                </c:pt>
                <c:pt idx="442">
                  <c:v>125</c:v>
                </c:pt>
                <c:pt idx="443">
                  <c:v>112</c:v>
                </c:pt>
                <c:pt idx="444">
                  <c:v>93</c:v>
                </c:pt>
                <c:pt idx="445">
                  <c:v>89</c:v>
                </c:pt>
                <c:pt idx="446">
                  <c:v>206</c:v>
                </c:pt>
                <c:pt idx="447">
                  <c:v>120</c:v>
                </c:pt>
                <c:pt idx="448">
                  <c:v>217</c:v>
                </c:pt>
                <c:pt idx="449">
                  <c:v>84</c:v>
                </c:pt>
                <c:pt idx="450">
                  <c:v>85</c:v>
                </c:pt>
                <c:pt idx="451">
                  <c:v>57</c:v>
                </c:pt>
                <c:pt idx="452">
                  <c:v>75</c:v>
                </c:pt>
                <c:pt idx="453">
                  <c:v>98</c:v>
                </c:pt>
                <c:pt idx="454">
                  <c:v>80</c:v>
                </c:pt>
                <c:pt idx="455">
                  <c:v>117</c:v>
                </c:pt>
                <c:pt idx="456">
                  <c:v>95</c:v>
                </c:pt>
                <c:pt idx="457">
                  <c:v>75</c:v>
                </c:pt>
                <c:pt idx="458">
                  <c:v>140</c:v>
                </c:pt>
                <c:pt idx="459">
                  <c:v>165</c:v>
                </c:pt>
                <c:pt idx="460">
                  <c:v>123</c:v>
                </c:pt>
                <c:pt idx="461">
                  <c:v>75</c:v>
                </c:pt>
                <c:pt idx="462">
                  <c:v>81</c:v>
                </c:pt>
                <c:pt idx="463">
                  <c:v>111</c:v>
                </c:pt>
                <c:pt idx="464">
                  <c:v>97</c:v>
                </c:pt>
                <c:pt idx="465">
                  <c:v>122</c:v>
                </c:pt>
                <c:pt idx="466">
                  <c:v>81</c:v>
                </c:pt>
                <c:pt idx="467">
                  <c:v>133</c:v>
                </c:pt>
                <c:pt idx="468">
                  <c:v>306</c:v>
                </c:pt>
                <c:pt idx="469">
                  <c:v>169</c:v>
                </c:pt>
                <c:pt idx="470">
                  <c:v>170</c:v>
                </c:pt>
                <c:pt idx="471">
                  <c:v>145</c:v>
                </c:pt>
                <c:pt idx="472">
                  <c:v>135</c:v>
                </c:pt>
                <c:pt idx="473">
                  <c:v>87</c:v>
                </c:pt>
                <c:pt idx="474">
                  <c:v>100</c:v>
                </c:pt>
                <c:pt idx="475">
                  <c:v>140</c:v>
                </c:pt>
                <c:pt idx="476">
                  <c:v>100</c:v>
                </c:pt>
                <c:pt idx="477">
                  <c:v>105</c:v>
                </c:pt>
                <c:pt idx="478">
                  <c:v>99</c:v>
                </c:pt>
                <c:pt idx="479">
                  <c:v>110</c:v>
                </c:pt>
                <c:pt idx="480">
                  <c:v>95</c:v>
                </c:pt>
                <c:pt idx="481">
                  <c:v>99</c:v>
                </c:pt>
                <c:pt idx="482">
                  <c:v>76</c:v>
                </c:pt>
                <c:pt idx="483">
                  <c:v>104</c:v>
                </c:pt>
                <c:pt idx="484">
                  <c:v>76</c:v>
                </c:pt>
                <c:pt idx="485">
                  <c:v>124</c:v>
                </c:pt>
                <c:pt idx="486">
                  <c:v>116</c:v>
                </c:pt>
                <c:pt idx="487">
                  <c:v>96</c:v>
                </c:pt>
                <c:pt idx="488">
                  <c:v>85</c:v>
                </c:pt>
                <c:pt idx="489">
                  <c:v>72</c:v>
                </c:pt>
                <c:pt idx="490">
                  <c:v>94</c:v>
                </c:pt>
                <c:pt idx="491">
                  <c:v>106</c:v>
                </c:pt>
                <c:pt idx="492">
                  <c:v>75</c:v>
                </c:pt>
                <c:pt idx="493">
                  <c:v>142</c:v>
                </c:pt>
                <c:pt idx="494">
                  <c:v>103</c:v>
                </c:pt>
                <c:pt idx="495">
                  <c:v>93</c:v>
                </c:pt>
                <c:pt idx="496">
                  <c:v>85</c:v>
                </c:pt>
                <c:pt idx="497">
                  <c:v>162</c:v>
                </c:pt>
                <c:pt idx="498">
                  <c:v>98</c:v>
                </c:pt>
                <c:pt idx="499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1-40AF-8BD8-535C34543CC2}"/>
            </c:ext>
          </c:extLst>
        </c:ser>
        <c:ser>
          <c:idx val="1"/>
          <c:order val="1"/>
          <c:tx>
            <c:strRef>
              <c:f>Tiempo_Busqueda_Binaria_Sample!$G$3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Tiempo_Busqueda_Binaria_Sample!$E$4:$E$503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Tiempo_Busqueda_Binaria_Sample!$G$4:$G$503</c:f>
              <c:numCache>
                <c:formatCode>General</c:formatCode>
                <c:ptCount val="500"/>
                <c:pt idx="0">
                  <c:v>177</c:v>
                </c:pt>
                <c:pt idx="1">
                  <c:v>94</c:v>
                </c:pt>
                <c:pt idx="2">
                  <c:v>104</c:v>
                </c:pt>
                <c:pt idx="3">
                  <c:v>134</c:v>
                </c:pt>
                <c:pt idx="4">
                  <c:v>101</c:v>
                </c:pt>
                <c:pt idx="5">
                  <c:v>185</c:v>
                </c:pt>
                <c:pt idx="6">
                  <c:v>103</c:v>
                </c:pt>
                <c:pt idx="7">
                  <c:v>254</c:v>
                </c:pt>
                <c:pt idx="8">
                  <c:v>261</c:v>
                </c:pt>
                <c:pt idx="9">
                  <c:v>91</c:v>
                </c:pt>
                <c:pt idx="10">
                  <c:v>69</c:v>
                </c:pt>
                <c:pt idx="11">
                  <c:v>54</c:v>
                </c:pt>
                <c:pt idx="12">
                  <c:v>194</c:v>
                </c:pt>
                <c:pt idx="13">
                  <c:v>73</c:v>
                </c:pt>
                <c:pt idx="14">
                  <c:v>43</c:v>
                </c:pt>
                <c:pt idx="15">
                  <c:v>93</c:v>
                </c:pt>
                <c:pt idx="16">
                  <c:v>590</c:v>
                </c:pt>
                <c:pt idx="17">
                  <c:v>61</c:v>
                </c:pt>
                <c:pt idx="18">
                  <c:v>62</c:v>
                </c:pt>
                <c:pt idx="19">
                  <c:v>97</c:v>
                </c:pt>
                <c:pt idx="20">
                  <c:v>317</c:v>
                </c:pt>
                <c:pt idx="21">
                  <c:v>83</c:v>
                </c:pt>
                <c:pt idx="22">
                  <c:v>457</c:v>
                </c:pt>
                <c:pt idx="23">
                  <c:v>90</c:v>
                </c:pt>
                <c:pt idx="24">
                  <c:v>300</c:v>
                </c:pt>
                <c:pt idx="25">
                  <c:v>37</c:v>
                </c:pt>
                <c:pt idx="26">
                  <c:v>125</c:v>
                </c:pt>
                <c:pt idx="27">
                  <c:v>76</c:v>
                </c:pt>
                <c:pt idx="28">
                  <c:v>73</c:v>
                </c:pt>
                <c:pt idx="29">
                  <c:v>88</c:v>
                </c:pt>
                <c:pt idx="30">
                  <c:v>55</c:v>
                </c:pt>
                <c:pt idx="31">
                  <c:v>433</c:v>
                </c:pt>
                <c:pt idx="32">
                  <c:v>74</c:v>
                </c:pt>
                <c:pt idx="33">
                  <c:v>84</c:v>
                </c:pt>
                <c:pt idx="34">
                  <c:v>213</c:v>
                </c:pt>
                <c:pt idx="35">
                  <c:v>114</c:v>
                </c:pt>
                <c:pt idx="36">
                  <c:v>443</c:v>
                </c:pt>
                <c:pt idx="37">
                  <c:v>46</c:v>
                </c:pt>
                <c:pt idx="38">
                  <c:v>82</c:v>
                </c:pt>
                <c:pt idx="39">
                  <c:v>126</c:v>
                </c:pt>
                <c:pt idx="40">
                  <c:v>57</c:v>
                </c:pt>
                <c:pt idx="41">
                  <c:v>199</c:v>
                </c:pt>
                <c:pt idx="42">
                  <c:v>128</c:v>
                </c:pt>
                <c:pt idx="43">
                  <c:v>70</c:v>
                </c:pt>
                <c:pt idx="44">
                  <c:v>37</c:v>
                </c:pt>
                <c:pt idx="45">
                  <c:v>58</c:v>
                </c:pt>
                <c:pt idx="46">
                  <c:v>56</c:v>
                </c:pt>
                <c:pt idx="47">
                  <c:v>47</c:v>
                </c:pt>
                <c:pt idx="48">
                  <c:v>3534</c:v>
                </c:pt>
                <c:pt idx="49">
                  <c:v>81</c:v>
                </c:pt>
                <c:pt idx="50">
                  <c:v>136</c:v>
                </c:pt>
                <c:pt idx="51">
                  <c:v>82</c:v>
                </c:pt>
                <c:pt idx="52">
                  <c:v>258</c:v>
                </c:pt>
                <c:pt idx="53">
                  <c:v>36</c:v>
                </c:pt>
                <c:pt idx="54">
                  <c:v>69</c:v>
                </c:pt>
                <c:pt idx="55">
                  <c:v>117</c:v>
                </c:pt>
                <c:pt idx="56">
                  <c:v>36</c:v>
                </c:pt>
                <c:pt idx="57">
                  <c:v>1439</c:v>
                </c:pt>
                <c:pt idx="58">
                  <c:v>141</c:v>
                </c:pt>
                <c:pt idx="59">
                  <c:v>128</c:v>
                </c:pt>
                <c:pt idx="60">
                  <c:v>453</c:v>
                </c:pt>
                <c:pt idx="61">
                  <c:v>92</c:v>
                </c:pt>
                <c:pt idx="62">
                  <c:v>43</c:v>
                </c:pt>
                <c:pt idx="63">
                  <c:v>133</c:v>
                </c:pt>
                <c:pt idx="64">
                  <c:v>46</c:v>
                </c:pt>
                <c:pt idx="65">
                  <c:v>150</c:v>
                </c:pt>
                <c:pt idx="66">
                  <c:v>64</c:v>
                </c:pt>
                <c:pt idx="67">
                  <c:v>135</c:v>
                </c:pt>
                <c:pt idx="68">
                  <c:v>110</c:v>
                </c:pt>
                <c:pt idx="69">
                  <c:v>223</c:v>
                </c:pt>
                <c:pt idx="70">
                  <c:v>106</c:v>
                </c:pt>
                <c:pt idx="71">
                  <c:v>57</c:v>
                </c:pt>
                <c:pt idx="72">
                  <c:v>209</c:v>
                </c:pt>
                <c:pt idx="73">
                  <c:v>73</c:v>
                </c:pt>
                <c:pt idx="74">
                  <c:v>477</c:v>
                </c:pt>
                <c:pt idx="75">
                  <c:v>1608</c:v>
                </c:pt>
                <c:pt idx="76">
                  <c:v>93</c:v>
                </c:pt>
                <c:pt idx="77">
                  <c:v>53</c:v>
                </c:pt>
                <c:pt idx="78">
                  <c:v>64</c:v>
                </c:pt>
                <c:pt idx="79">
                  <c:v>280</c:v>
                </c:pt>
                <c:pt idx="80">
                  <c:v>195</c:v>
                </c:pt>
                <c:pt idx="81">
                  <c:v>696</c:v>
                </c:pt>
                <c:pt idx="82">
                  <c:v>77</c:v>
                </c:pt>
                <c:pt idx="83">
                  <c:v>78</c:v>
                </c:pt>
                <c:pt idx="84">
                  <c:v>67</c:v>
                </c:pt>
                <c:pt idx="85">
                  <c:v>59</c:v>
                </c:pt>
                <c:pt idx="86">
                  <c:v>54</c:v>
                </c:pt>
                <c:pt idx="87">
                  <c:v>105</c:v>
                </c:pt>
                <c:pt idx="88">
                  <c:v>84</c:v>
                </c:pt>
                <c:pt idx="89">
                  <c:v>47</c:v>
                </c:pt>
                <c:pt idx="90">
                  <c:v>153</c:v>
                </c:pt>
                <c:pt idx="91">
                  <c:v>194</c:v>
                </c:pt>
                <c:pt idx="92">
                  <c:v>73</c:v>
                </c:pt>
                <c:pt idx="93">
                  <c:v>271</c:v>
                </c:pt>
                <c:pt idx="94">
                  <c:v>153</c:v>
                </c:pt>
                <c:pt idx="95">
                  <c:v>57</c:v>
                </c:pt>
                <c:pt idx="96">
                  <c:v>63</c:v>
                </c:pt>
                <c:pt idx="97">
                  <c:v>75</c:v>
                </c:pt>
                <c:pt idx="98">
                  <c:v>72</c:v>
                </c:pt>
                <c:pt idx="99">
                  <c:v>41</c:v>
                </c:pt>
                <c:pt idx="100">
                  <c:v>36</c:v>
                </c:pt>
                <c:pt idx="101">
                  <c:v>63</c:v>
                </c:pt>
                <c:pt idx="102">
                  <c:v>68</c:v>
                </c:pt>
                <c:pt idx="103">
                  <c:v>78</c:v>
                </c:pt>
                <c:pt idx="104">
                  <c:v>99</c:v>
                </c:pt>
                <c:pt idx="105">
                  <c:v>214</c:v>
                </c:pt>
                <c:pt idx="106">
                  <c:v>74</c:v>
                </c:pt>
                <c:pt idx="107">
                  <c:v>146</c:v>
                </c:pt>
                <c:pt idx="108">
                  <c:v>98</c:v>
                </c:pt>
                <c:pt idx="109">
                  <c:v>36</c:v>
                </c:pt>
                <c:pt idx="110">
                  <c:v>112</c:v>
                </c:pt>
                <c:pt idx="111">
                  <c:v>116</c:v>
                </c:pt>
                <c:pt idx="112">
                  <c:v>361</c:v>
                </c:pt>
                <c:pt idx="113">
                  <c:v>511</c:v>
                </c:pt>
                <c:pt idx="114">
                  <c:v>71</c:v>
                </c:pt>
                <c:pt idx="115">
                  <c:v>51</c:v>
                </c:pt>
                <c:pt idx="116">
                  <c:v>123</c:v>
                </c:pt>
                <c:pt idx="117">
                  <c:v>58</c:v>
                </c:pt>
                <c:pt idx="118">
                  <c:v>346</c:v>
                </c:pt>
                <c:pt idx="119">
                  <c:v>101</c:v>
                </c:pt>
                <c:pt idx="120">
                  <c:v>46</c:v>
                </c:pt>
                <c:pt idx="121">
                  <c:v>417</c:v>
                </c:pt>
                <c:pt idx="122">
                  <c:v>151</c:v>
                </c:pt>
                <c:pt idx="123">
                  <c:v>112</c:v>
                </c:pt>
                <c:pt idx="124">
                  <c:v>251</c:v>
                </c:pt>
                <c:pt idx="125">
                  <c:v>129</c:v>
                </c:pt>
                <c:pt idx="126">
                  <c:v>43</c:v>
                </c:pt>
                <c:pt idx="127">
                  <c:v>58</c:v>
                </c:pt>
                <c:pt idx="128">
                  <c:v>63</c:v>
                </c:pt>
                <c:pt idx="129">
                  <c:v>37</c:v>
                </c:pt>
                <c:pt idx="130">
                  <c:v>26</c:v>
                </c:pt>
                <c:pt idx="131">
                  <c:v>126</c:v>
                </c:pt>
                <c:pt idx="132">
                  <c:v>87</c:v>
                </c:pt>
                <c:pt idx="133">
                  <c:v>93</c:v>
                </c:pt>
                <c:pt idx="134">
                  <c:v>57</c:v>
                </c:pt>
                <c:pt idx="135">
                  <c:v>70</c:v>
                </c:pt>
                <c:pt idx="136">
                  <c:v>57</c:v>
                </c:pt>
                <c:pt idx="137">
                  <c:v>138</c:v>
                </c:pt>
                <c:pt idx="138">
                  <c:v>47</c:v>
                </c:pt>
                <c:pt idx="139">
                  <c:v>88</c:v>
                </c:pt>
                <c:pt idx="140">
                  <c:v>294</c:v>
                </c:pt>
                <c:pt idx="141">
                  <c:v>32</c:v>
                </c:pt>
                <c:pt idx="142">
                  <c:v>187</c:v>
                </c:pt>
                <c:pt idx="143">
                  <c:v>85</c:v>
                </c:pt>
                <c:pt idx="144">
                  <c:v>381</c:v>
                </c:pt>
                <c:pt idx="145">
                  <c:v>199</c:v>
                </c:pt>
                <c:pt idx="146">
                  <c:v>82</c:v>
                </c:pt>
                <c:pt idx="147">
                  <c:v>83</c:v>
                </c:pt>
                <c:pt idx="148">
                  <c:v>218</c:v>
                </c:pt>
                <c:pt idx="149">
                  <c:v>78</c:v>
                </c:pt>
                <c:pt idx="150">
                  <c:v>50</c:v>
                </c:pt>
                <c:pt idx="151">
                  <c:v>95</c:v>
                </c:pt>
                <c:pt idx="152">
                  <c:v>85</c:v>
                </c:pt>
                <c:pt idx="153">
                  <c:v>373</c:v>
                </c:pt>
                <c:pt idx="154">
                  <c:v>36</c:v>
                </c:pt>
                <c:pt idx="155">
                  <c:v>481</c:v>
                </c:pt>
                <c:pt idx="156">
                  <c:v>81</c:v>
                </c:pt>
                <c:pt idx="157">
                  <c:v>59</c:v>
                </c:pt>
                <c:pt idx="158">
                  <c:v>101</c:v>
                </c:pt>
                <c:pt idx="159">
                  <c:v>65</c:v>
                </c:pt>
                <c:pt idx="160">
                  <c:v>76</c:v>
                </c:pt>
                <c:pt idx="161">
                  <c:v>64</c:v>
                </c:pt>
                <c:pt idx="162">
                  <c:v>94</c:v>
                </c:pt>
                <c:pt idx="163">
                  <c:v>40</c:v>
                </c:pt>
                <c:pt idx="164">
                  <c:v>96</c:v>
                </c:pt>
                <c:pt idx="165">
                  <c:v>54</c:v>
                </c:pt>
                <c:pt idx="166">
                  <c:v>107</c:v>
                </c:pt>
                <c:pt idx="167">
                  <c:v>89</c:v>
                </c:pt>
                <c:pt idx="168">
                  <c:v>94</c:v>
                </c:pt>
                <c:pt idx="169">
                  <c:v>85</c:v>
                </c:pt>
                <c:pt idx="170">
                  <c:v>55</c:v>
                </c:pt>
                <c:pt idx="171">
                  <c:v>66</c:v>
                </c:pt>
                <c:pt idx="172">
                  <c:v>67</c:v>
                </c:pt>
                <c:pt idx="173">
                  <c:v>75</c:v>
                </c:pt>
                <c:pt idx="174">
                  <c:v>37</c:v>
                </c:pt>
                <c:pt idx="175">
                  <c:v>90</c:v>
                </c:pt>
                <c:pt idx="176">
                  <c:v>65</c:v>
                </c:pt>
                <c:pt idx="177">
                  <c:v>90</c:v>
                </c:pt>
                <c:pt idx="178">
                  <c:v>72</c:v>
                </c:pt>
                <c:pt idx="179">
                  <c:v>67</c:v>
                </c:pt>
                <c:pt idx="180">
                  <c:v>110</c:v>
                </c:pt>
                <c:pt idx="181">
                  <c:v>62</c:v>
                </c:pt>
                <c:pt idx="182">
                  <c:v>99</c:v>
                </c:pt>
                <c:pt idx="183">
                  <c:v>81</c:v>
                </c:pt>
                <c:pt idx="184">
                  <c:v>90</c:v>
                </c:pt>
                <c:pt idx="185">
                  <c:v>64</c:v>
                </c:pt>
                <c:pt idx="186">
                  <c:v>81</c:v>
                </c:pt>
                <c:pt idx="187">
                  <c:v>65</c:v>
                </c:pt>
                <c:pt idx="188">
                  <c:v>66</c:v>
                </c:pt>
                <c:pt idx="189">
                  <c:v>75</c:v>
                </c:pt>
                <c:pt idx="190">
                  <c:v>37</c:v>
                </c:pt>
                <c:pt idx="191">
                  <c:v>94</c:v>
                </c:pt>
                <c:pt idx="192">
                  <c:v>70</c:v>
                </c:pt>
                <c:pt idx="193">
                  <c:v>75</c:v>
                </c:pt>
                <c:pt idx="194">
                  <c:v>42</c:v>
                </c:pt>
                <c:pt idx="195">
                  <c:v>54</c:v>
                </c:pt>
                <c:pt idx="196">
                  <c:v>103</c:v>
                </c:pt>
                <c:pt idx="197">
                  <c:v>56</c:v>
                </c:pt>
                <c:pt idx="198">
                  <c:v>98</c:v>
                </c:pt>
                <c:pt idx="199">
                  <c:v>36</c:v>
                </c:pt>
                <c:pt idx="200">
                  <c:v>287</c:v>
                </c:pt>
                <c:pt idx="201">
                  <c:v>80</c:v>
                </c:pt>
                <c:pt idx="202">
                  <c:v>132</c:v>
                </c:pt>
                <c:pt idx="203">
                  <c:v>86</c:v>
                </c:pt>
                <c:pt idx="204">
                  <c:v>122</c:v>
                </c:pt>
                <c:pt idx="205">
                  <c:v>54</c:v>
                </c:pt>
                <c:pt idx="206">
                  <c:v>60</c:v>
                </c:pt>
                <c:pt idx="207">
                  <c:v>76</c:v>
                </c:pt>
                <c:pt idx="208">
                  <c:v>48</c:v>
                </c:pt>
                <c:pt idx="209">
                  <c:v>36</c:v>
                </c:pt>
                <c:pt idx="210">
                  <c:v>84</c:v>
                </c:pt>
                <c:pt idx="211">
                  <c:v>53</c:v>
                </c:pt>
                <c:pt idx="212">
                  <c:v>92</c:v>
                </c:pt>
                <c:pt idx="213">
                  <c:v>88</c:v>
                </c:pt>
                <c:pt idx="214">
                  <c:v>51</c:v>
                </c:pt>
                <c:pt idx="215">
                  <c:v>75</c:v>
                </c:pt>
                <c:pt idx="216">
                  <c:v>38</c:v>
                </c:pt>
                <c:pt idx="217">
                  <c:v>35</c:v>
                </c:pt>
                <c:pt idx="218">
                  <c:v>70</c:v>
                </c:pt>
                <c:pt idx="219">
                  <c:v>83</c:v>
                </c:pt>
                <c:pt idx="220">
                  <c:v>60</c:v>
                </c:pt>
                <c:pt idx="221">
                  <c:v>337</c:v>
                </c:pt>
                <c:pt idx="222">
                  <c:v>46</c:v>
                </c:pt>
                <c:pt idx="223">
                  <c:v>71</c:v>
                </c:pt>
                <c:pt idx="224">
                  <c:v>68</c:v>
                </c:pt>
                <c:pt idx="225">
                  <c:v>136</c:v>
                </c:pt>
                <c:pt idx="226">
                  <c:v>47</c:v>
                </c:pt>
                <c:pt idx="227">
                  <c:v>56</c:v>
                </c:pt>
                <c:pt idx="228">
                  <c:v>64</c:v>
                </c:pt>
                <c:pt idx="229">
                  <c:v>50</c:v>
                </c:pt>
                <c:pt idx="230">
                  <c:v>35</c:v>
                </c:pt>
                <c:pt idx="231">
                  <c:v>68</c:v>
                </c:pt>
                <c:pt idx="232">
                  <c:v>63</c:v>
                </c:pt>
                <c:pt idx="233">
                  <c:v>44</c:v>
                </c:pt>
                <c:pt idx="234">
                  <c:v>93</c:v>
                </c:pt>
                <c:pt idx="235">
                  <c:v>96</c:v>
                </c:pt>
                <c:pt idx="236">
                  <c:v>103</c:v>
                </c:pt>
                <c:pt idx="237">
                  <c:v>51</c:v>
                </c:pt>
                <c:pt idx="238">
                  <c:v>75</c:v>
                </c:pt>
                <c:pt idx="239">
                  <c:v>99</c:v>
                </c:pt>
                <c:pt idx="240">
                  <c:v>49</c:v>
                </c:pt>
                <c:pt idx="241">
                  <c:v>67</c:v>
                </c:pt>
                <c:pt idx="242">
                  <c:v>49</c:v>
                </c:pt>
                <c:pt idx="243">
                  <c:v>103</c:v>
                </c:pt>
                <c:pt idx="244">
                  <c:v>68</c:v>
                </c:pt>
                <c:pt idx="245">
                  <c:v>76</c:v>
                </c:pt>
                <c:pt idx="246">
                  <c:v>55</c:v>
                </c:pt>
                <c:pt idx="247">
                  <c:v>47</c:v>
                </c:pt>
                <c:pt idx="248">
                  <c:v>73</c:v>
                </c:pt>
                <c:pt idx="249">
                  <c:v>66</c:v>
                </c:pt>
                <c:pt idx="250">
                  <c:v>47</c:v>
                </c:pt>
                <c:pt idx="251">
                  <c:v>88</c:v>
                </c:pt>
                <c:pt idx="252">
                  <c:v>75</c:v>
                </c:pt>
                <c:pt idx="253">
                  <c:v>70</c:v>
                </c:pt>
                <c:pt idx="254">
                  <c:v>88</c:v>
                </c:pt>
                <c:pt idx="255">
                  <c:v>69</c:v>
                </c:pt>
                <c:pt idx="256">
                  <c:v>39</c:v>
                </c:pt>
                <c:pt idx="257">
                  <c:v>85</c:v>
                </c:pt>
                <c:pt idx="258">
                  <c:v>64</c:v>
                </c:pt>
                <c:pt idx="259">
                  <c:v>67</c:v>
                </c:pt>
                <c:pt idx="260">
                  <c:v>113</c:v>
                </c:pt>
                <c:pt idx="261">
                  <c:v>48</c:v>
                </c:pt>
                <c:pt idx="262">
                  <c:v>81</c:v>
                </c:pt>
                <c:pt idx="263">
                  <c:v>64</c:v>
                </c:pt>
                <c:pt idx="264">
                  <c:v>42</c:v>
                </c:pt>
                <c:pt idx="265">
                  <c:v>36</c:v>
                </c:pt>
                <c:pt idx="266">
                  <c:v>47</c:v>
                </c:pt>
                <c:pt idx="267">
                  <c:v>57</c:v>
                </c:pt>
                <c:pt idx="268">
                  <c:v>68</c:v>
                </c:pt>
                <c:pt idx="269">
                  <c:v>101</c:v>
                </c:pt>
                <c:pt idx="270">
                  <c:v>67</c:v>
                </c:pt>
                <c:pt idx="271">
                  <c:v>68</c:v>
                </c:pt>
                <c:pt idx="272">
                  <c:v>41</c:v>
                </c:pt>
                <c:pt idx="273">
                  <c:v>109</c:v>
                </c:pt>
                <c:pt idx="274">
                  <c:v>243</c:v>
                </c:pt>
                <c:pt idx="275">
                  <c:v>52</c:v>
                </c:pt>
                <c:pt idx="276">
                  <c:v>80</c:v>
                </c:pt>
                <c:pt idx="277">
                  <c:v>70</c:v>
                </c:pt>
                <c:pt idx="278">
                  <c:v>88</c:v>
                </c:pt>
                <c:pt idx="279">
                  <c:v>75</c:v>
                </c:pt>
                <c:pt idx="280">
                  <c:v>53</c:v>
                </c:pt>
                <c:pt idx="281">
                  <c:v>65</c:v>
                </c:pt>
                <c:pt idx="282">
                  <c:v>36</c:v>
                </c:pt>
                <c:pt idx="283">
                  <c:v>74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59</c:v>
                </c:pt>
                <c:pt idx="288">
                  <c:v>85</c:v>
                </c:pt>
                <c:pt idx="289">
                  <c:v>46</c:v>
                </c:pt>
                <c:pt idx="290">
                  <c:v>66</c:v>
                </c:pt>
                <c:pt idx="291">
                  <c:v>104</c:v>
                </c:pt>
                <c:pt idx="292">
                  <c:v>47</c:v>
                </c:pt>
                <c:pt idx="293">
                  <c:v>68</c:v>
                </c:pt>
                <c:pt idx="294">
                  <c:v>3827</c:v>
                </c:pt>
                <c:pt idx="295">
                  <c:v>41</c:v>
                </c:pt>
                <c:pt idx="296">
                  <c:v>40</c:v>
                </c:pt>
                <c:pt idx="297">
                  <c:v>161</c:v>
                </c:pt>
                <c:pt idx="298">
                  <c:v>84</c:v>
                </c:pt>
                <c:pt idx="299">
                  <c:v>42</c:v>
                </c:pt>
                <c:pt idx="300">
                  <c:v>75</c:v>
                </c:pt>
                <c:pt idx="301">
                  <c:v>35</c:v>
                </c:pt>
                <c:pt idx="302">
                  <c:v>62</c:v>
                </c:pt>
                <c:pt idx="303">
                  <c:v>54</c:v>
                </c:pt>
                <c:pt idx="304">
                  <c:v>67</c:v>
                </c:pt>
                <c:pt idx="305">
                  <c:v>104</c:v>
                </c:pt>
                <c:pt idx="306">
                  <c:v>64</c:v>
                </c:pt>
                <c:pt idx="307">
                  <c:v>46</c:v>
                </c:pt>
                <c:pt idx="308">
                  <c:v>59</c:v>
                </c:pt>
                <c:pt idx="309">
                  <c:v>57</c:v>
                </c:pt>
                <c:pt idx="310">
                  <c:v>103</c:v>
                </c:pt>
                <c:pt idx="311">
                  <c:v>104</c:v>
                </c:pt>
                <c:pt idx="312">
                  <c:v>396</c:v>
                </c:pt>
                <c:pt idx="313">
                  <c:v>182</c:v>
                </c:pt>
                <c:pt idx="314">
                  <c:v>75</c:v>
                </c:pt>
                <c:pt idx="315">
                  <c:v>89</c:v>
                </c:pt>
                <c:pt idx="316">
                  <c:v>69</c:v>
                </c:pt>
                <c:pt idx="317">
                  <c:v>37</c:v>
                </c:pt>
                <c:pt idx="318">
                  <c:v>133</c:v>
                </c:pt>
                <c:pt idx="319">
                  <c:v>55</c:v>
                </c:pt>
                <c:pt idx="320">
                  <c:v>82</c:v>
                </c:pt>
                <c:pt idx="321">
                  <c:v>58</c:v>
                </c:pt>
                <c:pt idx="322">
                  <c:v>53</c:v>
                </c:pt>
                <c:pt idx="323">
                  <c:v>39</c:v>
                </c:pt>
                <c:pt idx="324">
                  <c:v>73</c:v>
                </c:pt>
                <c:pt idx="325">
                  <c:v>93</c:v>
                </c:pt>
                <c:pt idx="326">
                  <c:v>56</c:v>
                </c:pt>
                <c:pt idx="327">
                  <c:v>67</c:v>
                </c:pt>
                <c:pt idx="328">
                  <c:v>71</c:v>
                </c:pt>
                <c:pt idx="329">
                  <c:v>43</c:v>
                </c:pt>
                <c:pt idx="330">
                  <c:v>68</c:v>
                </c:pt>
                <c:pt idx="331">
                  <c:v>76</c:v>
                </c:pt>
                <c:pt idx="332">
                  <c:v>73</c:v>
                </c:pt>
                <c:pt idx="333">
                  <c:v>85</c:v>
                </c:pt>
                <c:pt idx="334">
                  <c:v>54</c:v>
                </c:pt>
                <c:pt idx="335">
                  <c:v>61</c:v>
                </c:pt>
                <c:pt idx="336">
                  <c:v>93</c:v>
                </c:pt>
                <c:pt idx="337">
                  <c:v>32</c:v>
                </c:pt>
                <c:pt idx="338">
                  <c:v>36</c:v>
                </c:pt>
                <c:pt idx="339">
                  <c:v>70</c:v>
                </c:pt>
                <c:pt idx="340">
                  <c:v>94</c:v>
                </c:pt>
                <c:pt idx="341">
                  <c:v>114</c:v>
                </c:pt>
                <c:pt idx="342">
                  <c:v>70</c:v>
                </c:pt>
                <c:pt idx="343">
                  <c:v>93</c:v>
                </c:pt>
                <c:pt idx="344">
                  <c:v>66</c:v>
                </c:pt>
                <c:pt idx="345">
                  <c:v>37</c:v>
                </c:pt>
                <c:pt idx="346">
                  <c:v>91</c:v>
                </c:pt>
                <c:pt idx="347">
                  <c:v>54</c:v>
                </c:pt>
                <c:pt idx="348">
                  <c:v>69</c:v>
                </c:pt>
                <c:pt idx="349">
                  <c:v>62</c:v>
                </c:pt>
                <c:pt idx="350">
                  <c:v>68</c:v>
                </c:pt>
                <c:pt idx="351">
                  <c:v>102</c:v>
                </c:pt>
                <c:pt idx="352">
                  <c:v>78</c:v>
                </c:pt>
                <c:pt idx="353">
                  <c:v>75</c:v>
                </c:pt>
                <c:pt idx="354">
                  <c:v>72</c:v>
                </c:pt>
                <c:pt idx="355">
                  <c:v>40</c:v>
                </c:pt>
                <c:pt idx="356">
                  <c:v>59</c:v>
                </c:pt>
                <c:pt idx="357">
                  <c:v>85</c:v>
                </c:pt>
                <c:pt idx="358">
                  <c:v>80</c:v>
                </c:pt>
                <c:pt idx="359">
                  <c:v>37</c:v>
                </c:pt>
                <c:pt idx="360">
                  <c:v>33</c:v>
                </c:pt>
                <c:pt idx="361">
                  <c:v>34</c:v>
                </c:pt>
                <c:pt idx="362">
                  <c:v>68</c:v>
                </c:pt>
                <c:pt idx="363">
                  <c:v>77</c:v>
                </c:pt>
                <c:pt idx="364">
                  <c:v>96</c:v>
                </c:pt>
                <c:pt idx="365">
                  <c:v>70</c:v>
                </c:pt>
                <c:pt idx="366">
                  <c:v>69</c:v>
                </c:pt>
                <c:pt idx="367">
                  <c:v>85</c:v>
                </c:pt>
                <c:pt idx="368">
                  <c:v>63</c:v>
                </c:pt>
                <c:pt idx="369">
                  <c:v>46</c:v>
                </c:pt>
                <c:pt idx="370">
                  <c:v>69</c:v>
                </c:pt>
                <c:pt idx="371">
                  <c:v>68</c:v>
                </c:pt>
                <c:pt idx="372">
                  <c:v>108</c:v>
                </c:pt>
                <c:pt idx="373">
                  <c:v>92</c:v>
                </c:pt>
                <c:pt idx="374">
                  <c:v>73</c:v>
                </c:pt>
                <c:pt idx="375">
                  <c:v>59</c:v>
                </c:pt>
                <c:pt idx="376">
                  <c:v>53</c:v>
                </c:pt>
                <c:pt idx="377">
                  <c:v>69</c:v>
                </c:pt>
                <c:pt idx="378">
                  <c:v>77</c:v>
                </c:pt>
                <c:pt idx="379">
                  <c:v>46</c:v>
                </c:pt>
                <c:pt idx="380">
                  <c:v>98</c:v>
                </c:pt>
                <c:pt idx="381">
                  <c:v>78</c:v>
                </c:pt>
                <c:pt idx="382">
                  <c:v>839</c:v>
                </c:pt>
                <c:pt idx="383">
                  <c:v>95</c:v>
                </c:pt>
                <c:pt idx="384">
                  <c:v>40</c:v>
                </c:pt>
                <c:pt idx="385">
                  <c:v>81</c:v>
                </c:pt>
                <c:pt idx="386">
                  <c:v>75</c:v>
                </c:pt>
                <c:pt idx="387">
                  <c:v>93</c:v>
                </c:pt>
                <c:pt idx="388">
                  <c:v>61</c:v>
                </c:pt>
                <c:pt idx="389">
                  <c:v>91</c:v>
                </c:pt>
                <c:pt idx="390">
                  <c:v>50</c:v>
                </c:pt>
                <c:pt idx="391">
                  <c:v>101</c:v>
                </c:pt>
                <c:pt idx="392">
                  <c:v>109</c:v>
                </c:pt>
                <c:pt idx="393">
                  <c:v>52</c:v>
                </c:pt>
                <c:pt idx="394">
                  <c:v>36</c:v>
                </c:pt>
                <c:pt idx="395">
                  <c:v>102</c:v>
                </c:pt>
                <c:pt idx="396">
                  <c:v>99</c:v>
                </c:pt>
                <c:pt idx="397">
                  <c:v>61</c:v>
                </c:pt>
                <c:pt idx="398">
                  <c:v>40</c:v>
                </c:pt>
                <c:pt idx="399">
                  <c:v>62</c:v>
                </c:pt>
                <c:pt idx="400">
                  <c:v>54</c:v>
                </c:pt>
                <c:pt idx="401">
                  <c:v>50</c:v>
                </c:pt>
                <c:pt idx="402">
                  <c:v>99</c:v>
                </c:pt>
                <c:pt idx="403">
                  <c:v>71</c:v>
                </c:pt>
                <c:pt idx="404">
                  <c:v>86</c:v>
                </c:pt>
                <c:pt idx="405">
                  <c:v>88</c:v>
                </c:pt>
                <c:pt idx="406">
                  <c:v>87</c:v>
                </c:pt>
                <c:pt idx="407">
                  <c:v>48</c:v>
                </c:pt>
                <c:pt idx="408">
                  <c:v>75</c:v>
                </c:pt>
                <c:pt idx="409">
                  <c:v>81</c:v>
                </c:pt>
                <c:pt idx="410">
                  <c:v>82</c:v>
                </c:pt>
                <c:pt idx="411">
                  <c:v>58</c:v>
                </c:pt>
                <c:pt idx="412">
                  <c:v>79</c:v>
                </c:pt>
                <c:pt idx="413">
                  <c:v>36</c:v>
                </c:pt>
                <c:pt idx="414">
                  <c:v>308</c:v>
                </c:pt>
                <c:pt idx="415">
                  <c:v>47</c:v>
                </c:pt>
                <c:pt idx="416">
                  <c:v>195</c:v>
                </c:pt>
                <c:pt idx="417">
                  <c:v>68</c:v>
                </c:pt>
                <c:pt idx="418">
                  <c:v>75</c:v>
                </c:pt>
                <c:pt idx="419">
                  <c:v>85</c:v>
                </c:pt>
                <c:pt idx="420">
                  <c:v>66</c:v>
                </c:pt>
                <c:pt idx="421">
                  <c:v>47</c:v>
                </c:pt>
                <c:pt idx="422">
                  <c:v>75</c:v>
                </c:pt>
                <c:pt idx="423">
                  <c:v>95</c:v>
                </c:pt>
                <c:pt idx="424">
                  <c:v>53</c:v>
                </c:pt>
                <c:pt idx="425">
                  <c:v>620</c:v>
                </c:pt>
                <c:pt idx="426">
                  <c:v>102</c:v>
                </c:pt>
                <c:pt idx="427">
                  <c:v>107</c:v>
                </c:pt>
                <c:pt idx="428">
                  <c:v>121</c:v>
                </c:pt>
                <c:pt idx="429">
                  <c:v>89</c:v>
                </c:pt>
                <c:pt idx="430">
                  <c:v>78</c:v>
                </c:pt>
                <c:pt idx="431">
                  <c:v>163</c:v>
                </c:pt>
                <c:pt idx="432">
                  <c:v>154</c:v>
                </c:pt>
                <c:pt idx="433">
                  <c:v>120</c:v>
                </c:pt>
                <c:pt idx="434">
                  <c:v>100</c:v>
                </c:pt>
                <c:pt idx="435">
                  <c:v>37</c:v>
                </c:pt>
                <c:pt idx="436">
                  <c:v>92</c:v>
                </c:pt>
                <c:pt idx="437">
                  <c:v>98</c:v>
                </c:pt>
                <c:pt idx="438">
                  <c:v>102</c:v>
                </c:pt>
                <c:pt idx="439">
                  <c:v>82</c:v>
                </c:pt>
                <c:pt idx="440">
                  <c:v>77</c:v>
                </c:pt>
                <c:pt idx="441">
                  <c:v>85</c:v>
                </c:pt>
                <c:pt idx="442">
                  <c:v>263</c:v>
                </c:pt>
                <c:pt idx="443">
                  <c:v>268</c:v>
                </c:pt>
                <c:pt idx="444">
                  <c:v>56</c:v>
                </c:pt>
                <c:pt idx="445">
                  <c:v>104</c:v>
                </c:pt>
                <c:pt idx="446">
                  <c:v>81</c:v>
                </c:pt>
                <c:pt idx="447">
                  <c:v>77</c:v>
                </c:pt>
                <c:pt idx="448">
                  <c:v>46</c:v>
                </c:pt>
                <c:pt idx="449">
                  <c:v>54</c:v>
                </c:pt>
                <c:pt idx="450">
                  <c:v>57</c:v>
                </c:pt>
                <c:pt idx="451">
                  <c:v>114</c:v>
                </c:pt>
                <c:pt idx="452">
                  <c:v>63</c:v>
                </c:pt>
                <c:pt idx="453">
                  <c:v>91</c:v>
                </c:pt>
                <c:pt idx="454">
                  <c:v>121</c:v>
                </c:pt>
                <c:pt idx="455">
                  <c:v>72</c:v>
                </c:pt>
                <c:pt idx="456">
                  <c:v>49</c:v>
                </c:pt>
                <c:pt idx="457">
                  <c:v>721</c:v>
                </c:pt>
                <c:pt idx="458">
                  <c:v>72</c:v>
                </c:pt>
                <c:pt idx="459">
                  <c:v>86</c:v>
                </c:pt>
                <c:pt idx="460">
                  <c:v>44</c:v>
                </c:pt>
                <c:pt idx="461">
                  <c:v>48</c:v>
                </c:pt>
                <c:pt idx="462">
                  <c:v>68</c:v>
                </c:pt>
                <c:pt idx="463">
                  <c:v>107</c:v>
                </c:pt>
                <c:pt idx="464">
                  <c:v>67</c:v>
                </c:pt>
                <c:pt idx="465">
                  <c:v>91</c:v>
                </c:pt>
                <c:pt idx="466">
                  <c:v>80</c:v>
                </c:pt>
                <c:pt idx="467">
                  <c:v>118</c:v>
                </c:pt>
                <c:pt idx="468">
                  <c:v>121</c:v>
                </c:pt>
                <c:pt idx="469">
                  <c:v>114</c:v>
                </c:pt>
                <c:pt idx="470">
                  <c:v>149</c:v>
                </c:pt>
                <c:pt idx="471">
                  <c:v>123</c:v>
                </c:pt>
                <c:pt idx="472">
                  <c:v>94</c:v>
                </c:pt>
                <c:pt idx="473">
                  <c:v>105</c:v>
                </c:pt>
                <c:pt idx="474">
                  <c:v>131</c:v>
                </c:pt>
                <c:pt idx="475">
                  <c:v>158</c:v>
                </c:pt>
                <c:pt idx="476">
                  <c:v>56</c:v>
                </c:pt>
                <c:pt idx="477">
                  <c:v>135</c:v>
                </c:pt>
                <c:pt idx="478">
                  <c:v>135</c:v>
                </c:pt>
                <c:pt idx="479">
                  <c:v>66</c:v>
                </c:pt>
                <c:pt idx="480">
                  <c:v>77</c:v>
                </c:pt>
                <c:pt idx="481">
                  <c:v>89</c:v>
                </c:pt>
                <c:pt idx="482">
                  <c:v>36</c:v>
                </c:pt>
                <c:pt idx="483">
                  <c:v>64</c:v>
                </c:pt>
                <c:pt idx="484">
                  <c:v>54</c:v>
                </c:pt>
                <c:pt idx="485">
                  <c:v>128</c:v>
                </c:pt>
                <c:pt idx="486">
                  <c:v>50</c:v>
                </c:pt>
                <c:pt idx="487">
                  <c:v>52</c:v>
                </c:pt>
                <c:pt idx="488">
                  <c:v>78</c:v>
                </c:pt>
                <c:pt idx="489">
                  <c:v>67</c:v>
                </c:pt>
                <c:pt idx="490">
                  <c:v>82</c:v>
                </c:pt>
                <c:pt idx="491">
                  <c:v>41</c:v>
                </c:pt>
                <c:pt idx="492">
                  <c:v>45</c:v>
                </c:pt>
                <c:pt idx="493">
                  <c:v>78</c:v>
                </c:pt>
                <c:pt idx="494">
                  <c:v>97</c:v>
                </c:pt>
                <c:pt idx="495">
                  <c:v>92</c:v>
                </c:pt>
                <c:pt idx="496">
                  <c:v>133</c:v>
                </c:pt>
                <c:pt idx="497">
                  <c:v>1019</c:v>
                </c:pt>
                <c:pt idx="498">
                  <c:v>84</c:v>
                </c:pt>
                <c:pt idx="49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1-40AF-8BD8-535C3454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Tiempo_Busqueda_Binaria_Sample!$I$3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Tiempo_Busqueda_Binaria_Sample!$H$4:$H$503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Tiempo_Busqueda_Binaria_Sample!$I$4:$I$503</c:f>
              <c:numCache>
                <c:formatCode>General</c:formatCode>
                <c:ptCount val="500"/>
                <c:pt idx="0">
                  <c:v>378</c:v>
                </c:pt>
                <c:pt idx="1">
                  <c:v>139</c:v>
                </c:pt>
                <c:pt idx="2">
                  <c:v>146</c:v>
                </c:pt>
                <c:pt idx="3">
                  <c:v>110</c:v>
                </c:pt>
                <c:pt idx="4">
                  <c:v>217</c:v>
                </c:pt>
                <c:pt idx="5">
                  <c:v>252</c:v>
                </c:pt>
                <c:pt idx="6">
                  <c:v>251</c:v>
                </c:pt>
                <c:pt idx="7">
                  <c:v>325</c:v>
                </c:pt>
                <c:pt idx="8">
                  <c:v>249</c:v>
                </c:pt>
                <c:pt idx="9">
                  <c:v>594</c:v>
                </c:pt>
                <c:pt idx="10">
                  <c:v>281</c:v>
                </c:pt>
                <c:pt idx="11">
                  <c:v>441</c:v>
                </c:pt>
                <c:pt idx="12">
                  <c:v>130</c:v>
                </c:pt>
                <c:pt idx="13">
                  <c:v>146</c:v>
                </c:pt>
                <c:pt idx="14">
                  <c:v>122</c:v>
                </c:pt>
                <c:pt idx="15">
                  <c:v>117</c:v>
                </c:pt>
                <c:pt idx="16">
                  <c:v>131</c:v>
                </c:pt>
                <c:pt idx="17">
                  <c:v>148</c:v>
                </c:pt>
                <c:pt idx="18">
                  <c:v>144</c:v>
                </c:pt>
                <c:pt idx="19">
                  <c:v>130</c:v>
                </c:pt>
                <c:pt idx="20">
                  <c:v>137</c:v>
                </c:pt>
                <c:pt idx="21">
                  <c:v>260</c:v>
                </c:pt>
                <c:pt idx="22">
                  <c:v>124</c:v>
                </c:pt>
                <c:pt idx="23">
                  <c:v>138</c:v>
                </c:pt>
                <c:pt idx="24">
                  <c:v>98</c:v>
                </c:pt>
                <c:pt idx="25">
                  <c:v>206</c:v>
                </c:pt>
                <c:pt idx="26">
                  <c:v>124</c:v>
                </c:pt>
                <c:pt idx="27">
                  <c:v>120</c:v>
                </c:pt>
                <c:pt idx="28">
                  <c:v>105</c:v>
                </c:pt>
                <c:pt idx="29">
                  <c:v>135</c:v>
                </c:pt>
                <c:pt idx="30">
                  <c:v>365</c:v>
                </c:pt>
                <c:pt idx="31">
                  <c:v>160</c:v>
                </c:pt>
                <c:pt idx="32">
                  <c:v>254</c:v>
                </c:pt>
                <c:pt idx="33">
                  <c:v>92</c:v>
                </c:pt>
                <c:pt idx="34">
                  <c:v>117</c:v>
                </c:pt>
                <c:pt idx="35">
                  <c:v>120</c:v>
                </c:pt>
                <c:pt idx="36">
                  <c:v>134</c:v>
                </c:pt>
                <c:pt idx="37">
                  <c:v>101</c:v>
                </c:pt>
                <c:pt idx="38">
                  <c:v>136</c:v>
                </c:pt>
                <c:pt idx="39">
                  <c:v>161</c:v>
                </c:pt>
                <c:pt idx="40">
                  <c:v>230</c:v>
                </c:pt>
                <c:pt idx="41">
                  <c:v>109</c:v>
                </c:pt>
                <c:pt idx="42">
                  <c:v>95</c:v>
                </c:pt>
                <c:pt idx="43">
                  <c:v>101</c:v>
                </c:pt>
                <c:pt idx="44">
                  <c:v>141</c:v>
                </c:pt>
                <c:pt idx="45">
                  <c:v>472</c:v>
                </c:pt>
                <c:pt idx="46">
                  <c:v>235</c:v>
                </c:pt>
                <c:pt idx="47">
                  <c:v>111</c:v>
                </c:pt>
                <c:pt idx="48">
                  <c:v>132</c:v>
                </c:pt>
                <c:pt idx="49">
                  <c:v>831</c:v>
                </c:pt>
                <c:pt idx="50">
                  <c:v>223</c:v>
                </c:pt>
                <c:pt idx="51">
                  <c:v>131</c:v>
                </c:pt>
                <c:pt idx="52">
                  <c:v>380</c:v>
                </c:pt>
                <c:pt idx="53">
                  <c:v>732</c:v>
                </c:pt>
                <c:pt idx="54">
                  <c:v>405</c:v>
                </c:pt>
                <c:pt idx="55">
                  <c:v>126</c:v>
                </c:pt>
                <c:pt idx="56">
                  <c:v>134</c:v>
                </c:pt>
                <c:pt idx="57">
                  <c:v>249</c:v>
                </c:pt>
                <c:pt idx="58">
                  <c:v>494</c:v>
                </c:pt>
                <c:pt idx="59">
                  <c:v>117</c:v>
                </c:pt>
                <c:pt idx="60">
                  <c:v>109</c:v>
                </c:pt>
                <c:pt idx="61">
                  <c:v>271</c:v>
                </c:pt>
                <c:pt idx="62">
                  <c:v>449</c:v>
                </c:pt>
                <c:pt idx="63">
                  <c:v>175</c:v>
                </c:pt>
                <c:pt idx="64">
                  <c:v>148</c:v>
                </c:pt>
                <c:pt idx="65">
                  <c:v>166</c:v>
                </c:pt>
                <c:pt idx="66">
                  <c:v>121</c:v>
                </c:pt>
                <c:pt idx="67">
                  <c:v>118</c:v>
                </c:pt>
                <c:pt idx="68">
                  <c:v>7504</c:v>
                </c:pt>
                <c:pt idx="69">
                  <c:v>259</c:v>
                </c:pt>
                <c:pt idx="70">
                  <c:v>415</c:v>
                </c:pt>
                <c:pt idx="71">
                  <c:v>148</c:v>
                </c:pt>
                <c:pt idx="72">
                  <c:v>105</c:v>
                </c:pt>
                <c:pt idx="73">
                  <c:v>156</c:v>
                </c:pt>
                <c:pt idx="74">
                  <c:v>155</c:v>
                </c:pt>
                <c:pt idx="75">
                  <c:v>323</c:v>
                </c:pt>
                <c:pt idx="76">
                  <c:v>117</c:v>
                </c:pt>
                <c:pt idx="77">
                  <c:v>130</c:v>
                </c:pt>
                <c:pt idx="78">
                  <c:v>291</c:v>
                </c:pt>
                <c:pt idx="79">
                  <c:v>107</c:v>
                </c:pt>
                <c:pt idx="80">
                  <c:v>176</c:v>
                </c:pt>
                <c:pt idx="81">
                  <c:v>125</c:v>
                </c:pt>
                <c:pt idx="82">
                  <c:v>150</c:v>
                </c:pt>
                <c:pt idx="83">
                  <c:v>472</c:v>
                </c:pt>
                <c:pt idx="84">
                  <c:v>166</c:v>
                </c:pt>
                <c:pt idx="85">
                  <c:v>349</c:v>
                </c:pt>
                <c:pt idx="86">
                  <c:v>123</c:v>
                </c:pt>
                <c:pt idx="87">
                  <c:v>240</c:v>
                </c:pt>
                <c:pt idx="88">
                  <c:v>138</c:v>
                </c:pt>
                <c:pt idx="89">
                  <c:v>253</c:v>
                </c:pt>
                <c:pt idx="90">
                  <c:v>133</c:v>
                </c:pt>
                <c:pt idx="91">
                  <c:v>152</c:v>
                </c:pt>
                <c:pt idx="92">
                  <c:v>145</c:v>
                </c:pt>
                <c:pt idx="93">
                  <c:v>144</c:v>
                </c:pt>
                <c:pt idx="94">
                  <c:v>121</c:v>
                </c:pt>
                <c:pt idx="95">
                  <c:v>234</c:v>
                </c:pt>
                <c:pt idx="96">
                  <c:v>110</c:v>
                </c:pt>
                <c:pt idx="97">
                  <c:v>133</c:v>
                </c:pt>
                <c:pt idx="98">
                  <c:v>229</c:v>
                </c:pt>
                <c:pt idx="99">
                  <c:v>127</c:v>
                </c:pt>
                <c:pt idx="100">
                  <c:v>168</c:v>
                </c:pt>
                <c:pt idx="101">
                  <c:v>116</c:v>
                </c:pt>
                <c:pt idx="102">
                  <c:v>172</c:v>
                </c:pt>
                <c:pt idx="103">
                  <c:v>113</c:v>
                </c:pt>
                <c:pt idx="104">
                  <c:v>120</c:v>
                </c:pt>
                <c:pt idx="105">
                  <c:v>506</c:v>
                </c:pt>
                <c:pt idx="106">
                  <c:v>141</c:v>
                </c:pt>
                <c:pt idx="107">
                  <c:v>123</c:v>
                </c:pt>
                <c:pt idx="108">
                  <c:v>451</c:v>
                </c:pt>
                <c:pt idx="109">
                  <c:v>102</c:v>
                </c:pt>
                <c:pt idx="110">
                  <c:v>397</c:v>
                </c:pt>
                <c:pt idx="111">
                  <c:v>125</c:v>
                </c:pt>
                <c:pt idx="112">
                  <c:v>98</c:v>
                </c:pt>
                <c:pt idx="113">
                  <c:v>83</c:v>
                </c:pt>
                <c:pt idx="114">
                  <c:v>156</c:v>
                </c:pt>
                <c:pt idx="115">
                  <c:v>335</c:v>
                </c:pt>
                <c:pt idx="116">
                  <c:v>673</c:v>
                </c:pt>
                <c:pt idx="117">
                  <c:v>126</c:v>
                </c:pt>
                <c:pt idx="118">
                  <c:v>118</c:v>
                </c:pt>
                <c:pt idx="119">
                  <c:v>168</c:v>
                </c:pt>
                <c:pt idx="120">
                  <c:v>109</c:v>
                </c:pt>
                <c:pt idx="121">
                  <c:v>149</c:v>
                </c:pt>
                <c:pt idx="122">
                  <c:v>134</c:v>
                </c:pt>
                <c:pt idx="123">
                  <c:v>138</c:v>
                </c:pt>
                <c:pt idx="124">
                  <c:v>125</c:v>
                </c:pt>
                <c:pt idx="125">
                  <c:v>263</c:v>
                </c:pt>
                <c:pt idx="126">
                  <c:v>311</c:v>
                </c:pt>
                <c:pt idx="127">
                  <c:v>119</c:v>
                </c:pt>
                <c:pt idx="128">
                  <c:v>431</c:v>
                </c:pt>
                <c:pt idx="129">
                  <c:v>119</c:v>
                </c:pt>
                <c:pt idx="130">
                  <c:v>242</c:v>
                </c:pt>
                <c:pt idx="131">
                  <c:v>247</c:v>
                </c:pt>
                <c:pt idx="132">
                  <c:v>152</c:v>
                </c:pt>
                <c:pt idx="133">
                  <c:v>156</c:v>
                </c:pt>
                <c:pt idx="134">
                  <c:v>106</c:v>
                </c:pt>
                <c:pt idx="135">
                  <c:v>108</c:v>
                </c:pt>
                <c:pt idx="136">
                  <c:v>129</c:v>
                </c:pt>
                <c:pt idx="137">
                  <c:v>147</c:v>
                </c:pt>
                <c:pt idx="138">
                  <c:v>271</c:v>
                </c:pt>
                <c:pt idx="139">
                  <c:v>202</c:v>
                </c:pt>
                <c:pt idx="140">
                  <c:v>223</c:v>
                </c:pt>
                <c:pt idx="141">
                  <c:v>810</c:v>
                </c:pt>
                <c:pt idx="142">
                  <c:v>314</c:v>
                </c:pt>
                <c:pt idx="143">
                  <c:v>234</c:v>
                </c:pt>
                <c:pt idx="144">
                  <c:v>370</c:v>
                </c:pt>
                <c:pt idx="145">
                  <c:v>201</c:v>
                </c:pt>
                <c:pt idx="146">
                  <c:v>238</c:v>
                </c:pt>
                <c:pt idx="147">
                  <c:v>206</c:v>
                </c:pt>
                <c:pt idx="148">
                  <c:v>173</c:v>
                </c:pt>
                <c:pt idx="149">
                  <c:v>243</c:v>
                </c:pt>
                <c:pt idx="150">
                  <c:v>396</c:v>
                </c:pt>
                <c:pt idx="151">
                  <c:v>310</c:v>
                </c:pt>
                <c:pt idx="152">
                  <c:v>853</c:v>
                </c:pt>
                <c:pt idx="153">
                  <c:v>221</c:v>
                </c:pt>
                <c:pt idx="154">
                  <c:v>162</c:v>
                </c:pt>
                <c:pt idx="155">
                  <c:v>336</c:v>
                </c:pt>
                <c:pt idx="156">
                  <c:v>872</c:v>
                </c:pt>
                <c:pt idx="157">
                  <c:v>185</c:v>
                </c:pt>
                <c:pt idx="158">
                  <c:v>455</c:v>
                </c:pt>
                <c:pt idx="159">
                  <c:v>346</c:v>
                </c:pt>
                <c:pt idx="160">
                  <c:v>431</c:v>
                </c:pt>
                <c:pt idx="161">
                  <c:v>1493</c:v>
                </c:pt>
                <c:pt idx="162">
                  <c:v>128</c:v>
                </c:pt>
                <c:pt idx="163">
                  <c:v>180</c:v>
                </c:pt>
                <c:pt idx="164">
                  <c:v>133</c:v>
                </c:pt>
                <c:pt idx="165">
                  <c:v>701</c:v>
                </c:pt>
                <c:pt idx="166">
                  <c:v>492</c:v>
                </c:pt>
                <c:pt idx="167">
                  <c:v>532</c:v>
                </c:pt>
                <c:pt idx="168">
                  <c:v>709</c:v>
                </c:pt>
                <c:pt idx="169">
                  <c:v>149</c:v>
                </c:pt>
                <c:pt idx="170">
                  <c:v>104</c:v>
                </c:pt>
                <c:pt idx="171">
                  <c:v>131</c:v>
                </c:pt>
                <c:pt idx="172">
                  <c:v>253</c:v>
                </c:pt>
                <c:pt idx="173">
                  <c:v>1025</c:v>
                </c:pt>
                <c:pt idx="174">
                  <c:v>147</c:v>
                </c:pt>
                <c:pt idx="175">
                  <c:v>341</c:v>
                </c:pt>
                <c:pt idx="176">
                  <c:v>439</c:v>
                </c:pt>
                <c:pt idx="177">
                  <c:v>527</c:v>
                </c:pt>
                <c:pt idx="178">
                  <c:v>174</c:v>
                </c:pt>
                <c:pt idx="179">
                  <c:v>108</c:v>
                </c:pt>
                <c:pt idx="180">
                  <c:v>101</c:v>
                </c:pt>
                <c:pt idx="181">
                  <c:v>444</c:v>
                </c:pt>
                <c:pt idx="182">
                  <c:v>148</c:v>
                </c:pt>
                <c:pt idx="183">
                  <c:v>267</c:v>
                </c:pt>
                <c:pt idx="184">
                  <c:v>331</c:v>
                </c:pt>
                <c:pt idx="185">
                  <c:v>160</c:v>
                </c:pt>
                <c:pt idx="186">
                  <c:v>132</c:v>
                </c:pt>
                <c:pt idx="187">
                  <c:v>144</c:v>
                </c:pt>
                <c:pt idx="188">
                  <c:v>129</c:v>
                </c:pt>
                <c:pt idx="189">
                  <c:v>89</c:v>
                </c:pt>
                <c:pt idx="190">
                  <c:v>116</c:v>
                </c:pt>
                <c:pt idx="191">
                  <c:v>549</c:v>
                </c:pt>
                <c:pt idx="192">
                  <c:v>161</c:v>
                </c:pt>
                <c:pt idx="193">
                  <c:v>151</c:v>
                </c:pt>
                <c:pt idx="194">
                  <c:v>115</c:v>
                </c:pt>
                <c:pt idx="195">
                  <c:v>130</c:v>
                </c:pt>
                <c:pt idx="196">
                  <c:v>122</c:v>
                </c:pt>
                <c:pt idx="197">
                  <c:v>137</c:v>
                </c:pt>
                <c:pt idx="198">
                  <c:v>85</c:v>
                </c:pt>
                <c:pt idx="199">
                  <c:v>90</c:v>
                </c:pt>
                <c:pt idx="200">
                  <c:v>134</c:v>
                </c:pt>
                <c:pt idx="201">
                  <c:v>131</c:v>
                </c:pt>
                <c:pt idx="202">
                  <c:v>221</c:v>
                </c:pt>
                <c:pt idx="203">
                  <c:v>178</c:v>
                </c:pt>
                <c:pt idx="204">
                  <c:v>492</c:v>
                </c:pt>
                <c:pt idx="205">
                  <c:v>305</c:v>
                </c:pt>
                <c:pt idx="206">
                  <c:v>315</c:v>
                </c:pt>
                <c:pt idx="207">
                  <c:v>163</c:v>
                </c:pt>
                <c:pt idx="208">
                  <c:v>401</c:v>
                </c:pt>
                <c:pt idx="209">
                  <c:v>569</c:v>
                </c:pt>
                <c:pt idx="210">
                  <c:v>262</c:v>
                </c:pt>
                <c:pt idx="211">
                  <c:v>150</c:v>
                </c:pt>
                <c:pt idx="212">
                  <c:v>317</c:v>
                </c:pt>
                <c:pt idx="213">
                  <c:v>789</c:v>
                </c:pt>
                <c:pt idx="214">
                  <c:v>122</c:v>
                </c:pt>
                <c:pt idx="215">
                  <c:v>502</c:v>
                </c:pt>
                <c:pt idx="216">
                  <c:v>139</c:v>
                </c:pt>
                <c:pt idx="217">
                  <c:v>115</c:v>
                </c:pt>
                <c:pt idx="218">
                  <c:v>96</c:v>
                </c:pt>
                <c:pt idx="219">
                  <c:v>198</c:v>
                </c:pt>
                <c:pt idx="220">
                  <c:v>495</c:v>
                </c:pt>
                <c:pt idx="221">
                  <c:v>308</c:v>
                </c:pt>
                <c:pt idx="222">
                  <c:v>140</c:v>
                </c:pt>
                <c:pt idx="223">
                  <c:v>120</c:v>
                </c:pt>
                <c:pt idx="224">
                  <c:v>112</c:v>
                </c:pt>
                <c:pt idx="225">
                  <c:v>139</c:v>
                </c:pt>
                <c:pt idx="226">
                  <c:v>136</c:v>
                </c:pt>
                <c:pt idx="227">
                  <c:v>119</c:v>
                </c:pt>
                <c:pt idx="228">
                  <c:v>264</c:v>
                </c:pt>
                <c:pt idx="229">
                  <c:v>651</c:v>
                </c:pt>
                <c:pt idx="230">
                  <c:v>142</c:v>
                </c:pt>
                <c:pt idx="231">
                  <c:v>127</c:v>
                </c:pt>
                <c:pt idx="232">
                  <c:v>116</c:v>
                </c:pt>
                <c:pt idx="233">
                  <c:v>103</c:v>
                </c:pt>
                <c:pt idx="234">
                  <c:v>144</c:v>
                </c:pt>
                <c:pt idx="235">
                  <c:v>132</c:v>
                </c:pt>
                <c:pt idx="236">
                  <c:v>139</c:v>
                </c:pt>
                <c:pt idx="237">
                  <c:v>1633</c:v>
                </c:pt>
                <c:pt idx="238">
                  <c:v>109</c:v>
                </c:pt>
                <c:pt idx="239">
                  <c:v>192</c:v>
                </c:pt>
                <c:pt idx="240">
                  <c:v>948</c:v>
                </c:pt>
                <c:pt idx="241">
                  <c:v>128</c:v>
                </c:pt>
                <c:pt idx="242">
                  <c:v>240</c:v>
                </c:pt>
                <c:pt idx="243">
                  <c:v>248</c:v>
                </c:pt>
                <c:pt idx="244">
                  <c:v>152</c:v>
                </c:pt>
                <c:pt idx="245">
                  <c:v>365</c:v>
                </c:pt>
                <c:pt idx="246">
                  <c:v>134</c:v>
                </c:pt>
                <c:pt idx="247">
                  <c:v>272</c:v>
                </c:pt>
                <c:pt idx="248">
                  <c:v>118</c:v>
                </c:pt>
                <c:pt idx="249">
                  <c:v>157</c:v>
                </c:pt>
                <c:pt idx="250">
                  <c:v>170</c:v>
                </c:pt>
                <c:pt idx="251">
                  <c:v>190</c:v>
                </c:pt>
                <c:pt idx="252">
                  <c:v>124</c:v>
                </c:pt>
                <c:pt idx="253">
                  <c:v>96</c:v>
                </c:pt>
                <c:pt idx="254">
                  <c:v>477</c:v>
                </c:pt>
                <c:pt idx="255">
                  <c:v>392</c:v>
                </c:pt>
                <c:pt idx="256">
                  <c:v>207</c:v>
                </c:pt>
                <c:pt idx="257">
                  <c:v>317</c:v>
                </c:pt>
                <c:pt idx="258">
                  <c:v>134</c:v>
                </c:pt>
                <c:pt idx="259">
                  <c:v>115</c:v>
                </c:pt>
                <c:pt idx="260">
                  <c:v>104</c:v>
                </c:pt>
                <c:pt idx="261">
                  <c:v>140</c:v>
                </c:pt>
                <c:pt idx="262">
                  <c:v>158</c:v>
                </c:pt>
                <c:pt idx="263">
                  <c:v>108</c:v>
                </c:pt>
                <c:pt idx="264">
                  <c:v>166</c:v>
                </c:pt>
                <c:pt idx="265">
                  <c:v>131</c:v>
                </c:pt>
                <c:pt idx="266">
                  <c:v>113</c:v>
                </c:pt>
                <c:pt idx="267">
                  <c:v>148</c:v>
                </c:pt>
                <c:pt idx="268">
                  <c:v>118</c:v>
                </c:pt>
                <c:pt idx="269">
                  <c:v>142</c:v>
                </c:pt>
                <c:pt idx="270">
                  <c:v>122</c:v>
                </c:pt>
                <c:pt idx="271">
                  <c:v>106</c:v>
                </c:pt>
                <c:pt idx="272">
                  <c:v>118</c:v>
                </c:pt>
                <c:pt idx="273">
                  <c:v>434</c:v>
                </c:pt>
                <c:pt idx="274">
                  <c:v>140</c:v>
                </c:pt>
                <c:pt idx="275">
                  <c:v>145</c:v>
                </c:pt>
                <c:pt idx="276">
                  <c:v>114</c:v>
                </c:pt>
                <c:pt idx="277">
                  <c:v>337</c:v>
                </c:pt>
                <c:pt idx="278">
                  <c:v>219</c:v>
                </c:pt>
                <c:pt idx="279">
                  <c:v>137</c:v>
                </c:pt>
                <c:pt idx="280">
                  <c:v>90</c:v>
                </c:pt>
                <c:pt idx="281">
                  <c:v>106</c:v>
                </c:pt>
                <c:pt idx="282">
                  <c:v>190</c:v>
                </c:pt>
                <c:pt idx="283">
                  <c:v>241</c:v>
                </c:pt>
                <c:pt idx="284">
                  <c:v>129</c:v>
                </c:pt>
                <c:pt idx="285">
                  <c:v>160</c:v>
                </c:pt>
                <c:pt idx="286">
                  <c:v>327</c:v>
                </c:pt>
                <c:pt idx="287">
                  <c:v>162</c:v>
                </c:pt>
                <c:pt idx="288">
                  <c:v>147</c:v>
                </c:pt>
                <c:pt idx="289">
                  <c:v>386</c:v>
                </c:pt>
                <c:pt idx="290">
                  <c:v>271</c:v>
                </c:pt>
                <c:pt idx="291">
                  <c:v>415</c:v>
                </c:pt>
                <c:pt idx="292">
                  <c:v>341</c:v>
                </c:pt>
                <c:pt idx="293">
                  <c:v>143</c:v>
                </c:pt>
                <c:pt idx="294">
                  <c:v>139</c:v>
                </c:pt>
                <c:pt idx="295">
                  <c:v>181</c:v>
                </c:pt>
                <c:pt idx="296">
                  <c:v>114</c:v>
                </c:pt>
                <c:pt idx="297">
                  <c:v>139</c:v>
                </c:pt>
                <c:pt idx="298">
                  <c:v>134</c:v>
                </c:pt>
                <c:pt idx="299">
                  <c:v>115</c:v>
                </c:pt>
                <c:pt idx="300">
                  <c:v>147</c:v>
                </c:pt>
                <c:pt idx="301">
                  <c:v>354</c:v>
                </c:pt>
                <c:pt idx="302">
                  <c:v>181</c:v>
                </c:pt>
                <c:pt idx="303">
                  <c:v>134</c:v>
                </c:pt>
                <c:pt idx="304">
                  <c:v>113</c:v>
                </c:pt>
                <c:pt idx="305">
                  <c:v>132</c:v>
                </c:pt>
                <c:pt idx="306">
                  <c:v>111</c:v>
                </c:pt>
                <c:pt idx="307">
                  <c:v>111</c:v>
                </c:pt>
                <c:pt idx="308">
                  <c:v>276</c:v>
                </c:pt>
                <c:pt idx="309">
                  <c:v>272</c:v>
                </c:pt>
                <c:pt idx="310">
                  <c:v>293</c:v>
                </c:pt>
                <c:pt idx="311">
                  <c:v>341</c:v>
                </c:pt>
                <c:pt idx="312">
                  <c:v>122</c:v>
                </c:pt>
                <c:pt idx="313">
                  <c:v>110</c:v>
                </c:pt>
                <c:pt idx="314">
                  <c:v>203</c:v>
                </c:pt>
                <c:pt idx="315">
                  <c:v>275</c:v>
                </c:pt>
                <c:pt idx="316">
                  <c:v>367</c:v>
                </c:pt>
                <c:pt idx="317">
                  <c:v>524</c:v>
                </c:pt>
                <c:pt idx="318">
                  <c:v>393</c:v>
                </c:pt>
                <c:pt idx="319">
                  <c:v>176</c:v>
                </c:pt>
                <c:pt idx="320">
                  <c:v>275</c:v>
                </c:pt>
                <c:pt idx="321">
                  <c:v>416</c:v>
                </c:pt>
                <c:pt idx="322">
                  <c:v>244</c:v>
                </c:pt>
                <c:pt idx="323">
                  <c:v>100</c:v>
                </c:pt>
                <c:pt idx="324">
                  <c:v>198</c:v>
                </c:pt>
                <c:pt idx="325">
                  <c:v>130</c:v>
                </c:pt>
                <c:pt idx="326">
                  <c:v>116</c:v>
                </c:pt>
                <c:pt idx="327">
                  <c:v>309</c:v>
                </c:pt>
                <c:pt idx="328">
                  <c:v>131</c:v>
                </c:pt>
                <c:pt idx="329">
                  <c:v>132</c:v>
                </c:pt>
                <c:pt idx="330">
                  <c:v>256</c:v>
                </c:pt>
                <c:pt idx="331">
                  <c:v>122</c:v>
                </c:pt>
                <c:pt idx="332">
                  <c:v>517</c:v>
                </c:pt>
                <c:pt idx="333">
                  <c:v>105</c:v>
                </c:pt>
                <c:pt idx="334">
                  <c:v>185</c:v>
                </c:pt>
                <c:pt idx="335">
                  <c:v>415</c:v>
                </c:pt>
                <c:pt idx="336">
                  <c:v>120</c:v>
                </c:pt>
                <c:pt idx="337">
                  <c:v>151</c:v>
                </c:pt>
                <c:pt idx="338">
                  <c:v>130</c:v>
                </c:pt>
                <c:pt idx="339">
                  <c:v>434</c:v>
                </c:pt>
                <c:pt idx="340">
                  <c:v>149</c:v>
                </c:pt>
                <c:pt idx="341">
                  <c:v>295</c:v>
                </c:pt>
                <c:pt idx="342">
                  <c:v>134</c:v>
                </c:pt>
                <c:pt idx="343">
                  <c:v>221</c:v>
                </c:pt>
                <c:pt idx="344">
                  <c:v>167</c:v>
                </c:pt>
                <c:pt idx="345">
                  <c:v>396</c:v>
                </c:pt>
                <c:pt idx="346">
                  <c:v>250</c:v>
                </c:pt>
                <c:pt idx="347">
                  <c:v>272</c:v>
                </c:pt>
                <c:pt idx="348">
                  <c:v>457</c:v>
                </c:pt>
                <c:pt idx="349">
                  <c:v>120</c:v>
                </c:pt>
                <c:pt idx="350">
                  <c:v>135</c:v>
                </c:pt>
                <c:pt idx="351">
                  <c:v>105</c:v>
                </c:pt>
                <c:pt idx="352">
                  <c:v>184</c:v>
                </c:pt>
                <c:pt idx="353">
                  <c:v>133</c:v>
                </c:pt>
                <c:pt idx="354">
                  <c:v>163</c:v>
                </c:pt>
                <c:pt idx="355">
                  <c:v>101</c:v>
                </c:pt>
                <c:pt idx="356">
                  <c:v>136</c:v>
                </c:pt>
                <c:pt idx="357">
                  <c:v>121</c:v>
                </c:pt>
                <c:pt idx="358">
                  <c:v>55</c:v>
                </c:pt>
                <c:pt idx="359">
                  <c:v>104</c:v>
                </c:pt>
                <c:pt idx="360">
                  <c:v>112</c:v>
                </c:pt>
                <c:pt idx="361">
                  <c:v>135</c:v>
                </c:pt>
                <c:pt idx="362">
                  <c:v>134</c:v>
                </c:pt>
                <c:pt idx="363">
                  <c:v>516</c:v>
                </c:pt>
                <c:pt idx="364">
                  <c:v>76</c:v>
                </c:pt>
                <c:pt idx="365">
                  <c:v>423</c:v>
                </c:pt>
                <c:pt idx="366">
                  <c:v>210</c:v>
                </c:pt>
                <c:pt idx="367">
                  <c:v>109</c:v>
                </c:pt>
                <c:pt idx="368">
                  <c:v>132</c:v>
                </c:pt>
                <c:pt idx="369">
                  <c:v>341</c:v>
                </c:pt>
                <c:pt idx="370">
                  <c:v>305</c:v>
                </c:pt>
                <c:pt idx="371">
                  <c:v>425</c:v>
                </c:pt>
                <c:pt idx="372">
                  <c:v>145</c:v>
                </c:pt>
                <c:pt idx="373">
                  <c:v>117</c:v>
                </c:pt>
                <c:pt idx="374">
                  <c:v>139</c:v>
                </c:pt>
                <c:pt idx="375">
                  <c:v>174</c:v>
                </c:pt>
                <c:pt idx="376">
                  <c:v>770</c:v>
                </c:pt>
                <c:pt idx="377">
                  <c:v>271</c:v>
                </c:pt>
                <c:pt idx="378">
                  <c:v>111</c:v>
                </c:pt>
                <c:pt idx="379">
                  <c:v>366</c:v>
                </c:pt>
                <c:pt idx="380">
                  <c:v>106</c:v>
                </c:pt>
                <c:pt idx="381">
                  <c:v>143</c:v>
                </c:pt>
                <c:pt idx="382">
                  <c:v>112</c:v>
                </c:pt>
                <c:pt idx="383">
                  <c:v>93</c:v>
                </c:pt>
                <c:pt idx="384">
                  <c:v>248</c:v>
                </c:pt>
                <c:pt idx="385">
                  <c:v>130</c:v>
                </c:pt>
                <c:pt idx="386">
                  <c:v>130</c:v>
                </c:pt>
                <c:pt idx="387">
                  <c:v>117</c:v>
                </c:pt>
                <c:pt idx="388">
                  <c:v>314</c:v>
                </c:pt>
                <c:pt idx="389">
                  <c:v>173</c:v>
                </c:pt>
                <c:pt idx="390">
                  <c:v>238</c:v>
                </c:pt>
                <c:pt idx="391">
                  <c:v>143</c:v>
                </c:pt>
                <c:pt idx="392">
                  <c:v>126</c:v>
                </c:pt>
                <c:pt idx="393">
                  <c:v>207</c:v>
                </c:pt>
                <c:pt idx="394">
                  <c:v>101</c:v>
                </c:pt>
                <c:pt idx="395">
                  <c:v>147</c:v>
                </c:pt>
                <c:pt idx="396">
                  <c:v>125</c:v>
                </c:pt>
                <c:pt idx="397">
                  <c:v>144</c:v>
                </c:pt>
                <c:pt idx="398">
                  <c:v>99</c:v>
                </c:pt>
                <c:pt idx="399">
                  <c:v>194</c:v>
                </c:pt>
                <c:pt idx="400">
                  <c:v>251</c:v>
                </c:pt>
                <c:pt idx="401">
                  <c:v>209</c:v>
                </c:pt>
                <c:pt idx="402">
                  <c:v>195</c:v>
                </c:pt>
                <c:pt idx="403">
                  <c:v>324</c:v>
                </c:pt>
                <c:pt idx="404">
                  <c:v>276</c:v>
                </c:pt>
                <c:pt idx="405">
                  <c:v>250</c:v>
                </c:pt>
                <c:pt idx="406">
                  <c:v>147</c:v>
                </c:pt>
                <c:pt idx="407">
                  <c:v>162</c:v>
                </c:pt>
                <c:pt idx="408">
                  <c:v>258</c:v>
                </c:pt>
                <c:pt idx="409">
                  <c:v>259</c:v>
                </c:pt>
                <c:pt idx="410">
                  <c:v>131</c:v>
                </c:pt>
                <c:pt idx="411">
                  <c:v>131</c:v>
                </c:pt>
                <c:pt idx="412">
                  <c:v>105</c:v>
                </c:pt>
                <c:pt idx="413">
                  <c:v>105</c:v>
                </c:pt>
                <c:pt idx="414">
                  <c:v>426</c:v>
                </c:pt>
                <c:pt idx="415">
                  <c:v>94</c:v>
                </c:pt>
                <c:pt idx="416">
                  <c:v>157</c:v>
                </c:pt>
                <c:pt idx="417">
                  <c:v>107</c:v>
                </c:pt>
                <c:pt idx="418">
                  <c:v>124</c:v>
                </c:pt>
                <c:pt idx="419">
                  <c:v>118</c:v>
                </c:pt>
                <c:pt idx="420">
                  <c:v>160</c:v>
                </c:pt>
                <c:pt idx="421">
                  <c:v>263</c:v>
                </c:pt>
                <c:pt idx="422">
                  <c:v>273</c:v>
                </c:pt>
                <c:pt idx="423">
                  <c:v>292</c:v>
                </c:pt>
                <c:pt idx="424">
                  <c:v>152</c:v>
                </c:pt>
                <c:pt idx="425">
                  <c:v>127</c:v>
                </c:pt>
                <c:pt idx="426">
                  <c:v>200</c:v>
                </c:pt>
                <c:pt idx="427">
                  <c:v>545</c:v>
                </c:pt>
                <c:pt idx="428">
                  <c:v>220</c:v>
                </c:pt>
                <c:pt idx="429">
                  <c:v>209</c:v>
                </c:pt>
                <c:pt idx="430">
                  <c:v>191</c:v>
                </c:pt>
                <c:pt idx="431">
                  <c:v>273</c:v>
                </c:pt>
                <c:pt idx="432">
                  <c:v>261</c:v>
                </c:pt>
                <c:pt idx="433">
                  <c:v>142</c:v>
                </c:pt>
                <c:pt idx="434">
                  <c:v>101</c:v>
                </c:pt>
                <c:pt idx="435">
                  <c:v>438</c:v>
                </c:pt>
                <c:pt idx="436">
                  <c:v>156</c:v>
                </c:pt>
                <c:pt idx="437">
                  <c:v>440</c:v>
                </c:pt>
                <c:pt idx="438">
                  <c:v>334</c:v>
                </c:pt>
                <c:pt idx="439">
                  <c:v>346</c:v>
                </c:pt>
                <c:pt idx="440">
                  <c:v>141</c:v>
                </c:pt>
                <c:pt idx="441">
                  <c:v>157</c:v>
                </c:pt>
                <c:pt idx="442">
                  <c:v>182</c:v>
                </c:pt>
                <c:pt idx="443">
                  <c:v>315</c:v>
                </c:pt>
                <c:pt idx="444">
                  <c:v>98</c:v>
                </c:pt>
                <c:pt idx="445">
                  <c:v>262</c:v>
                </c:pt>
                <c:pt idx="446">
                  <c:v>175</c:v>
                </c:pt>
                <c:pt idx="447">
                  <c:v>296</c:v>
                </c:pt>
                <c:pt idx="448">
                  <c:v>204</c:v>
                </c:pt>
                <c:pt idx="449">
                  <c:v>165</c:v>
                </c:pt>
                <c:pt idx="450">
                  <c:v>279</c:v>
                </c:pt>
                <c:pt idx="451">
                  <c:v>88</c:v>
                </c:pt>
                <c:pt idx="452">
                  <c:v>497</c:v>
                </c:pt>
                <c:pt idx="453">
                  <c:v>112</c:v>
                </c:pt>
                <c:pt idx="454">
                  <c:v>177</c:v>
                </c:pt>
                <c:pt idx="455">
                  <c:v>131</c:v>
                </c:pt>
                <c:pt idx="456">
                  <c:v>100</c:v>
                </c:pt>
                <c:pt idx="457">
                  <c:v>126</c:v>
                </c:pt>
                <c:pt idx="458">
                  <c:v>104</c:v>
                </c:pt>
                <c:pt idx="459">
                  <c:v>132</c:v>
                </c:pt>
                <c:pt idx="460">
                  <c:v>137</c:v>
                </c:pt>
                <c:pt idx="461">
                  <c:v>129</c:v>
                </c:pt>
                <c:pt idx="462">
                  <c:v>137</c:v>
                </c:pt>
                <c:pt idx="463">
                  <c:v>138</c:v>
                </c:pt>
                <c:pt idx="464">
                  <c:v>111</c:v>
                </c:pt>
                <c:pt idx="465">
                  <c:v>116</c:v>
                </c:pt>
                <c:pt idx="466">
                  <c:v>144</c:v>
                </c:pt>
                <c:pt idx="467">
                  <c:v>92</c:v>
                </c:pt>
                <c:pt idx="468">
                  <c:v>117</c:v>
                </c:pt>
                <c:pt idx="469">
                  <c:v>471</c:v>
                </c:pt>
                <c:pt idx="470">
                  <c:v>100</c:v>
                </c:pt>
                <c:pt idx="471">
                  <c:v>139</c:v>
                </c:pt>
                <c:pt idx="472">
                  <c:v>152</c:v>
                </c:pt>
                <c:pt idx="473">
                  <c:v>138</c:v>
                </c:pt>
                <c:pt idx="474">
                  <c:v>145</c:v>
                </c:pt>
                <c:pt idx="475">
                  <c:v>130</c:v>
                </c:pt>
                <c:pt idx="476">
                  <c:v>94</c:v>
                </c:pt>
                <c:pt idx="477">
                  <c:v>111</c:v>
                </c:pt>
                <c:pt idx="478">
                  <c:v>99</c:v>
                </c:pt>
                <c:pt idx="479">
                  <c:v>132</c:v>
                </c:pt>
                <c:pt idx="480">
                  <c:v>97</c:v>
                </c:pt>
                <c:pt idx="481">
                  <c:v>146</c:v>
                </c:pt>
                <c:pt idx="482">
                  <c:v>391</c:v>
                </c:pt>
                <c:pt idx="483">
                  <c:v>118</c:v>
                </c:pt>
                <c:pt idx="484">
                  <c:v>180</c:v>
                </c:pt>
                <c:pt idx="485">
                  <c:v>134</c:v>
                </c:pt>
                <c:pt idx="486">
                  <c:v>137</c:v>
                </c:pt>
                <c:pt idx="487">
                  <c:v>89</c:v>
                </c:pt>
                <c:pt idx="488">
                  <c:v>466</c:v>
                </c:pt>
                <c:pt idx="489">
                  <c:v>161</c:v>
                </c:pt>
                <c:pt idx="490">
                  <c:v>517</c:v>
                </c:pt>
                <c:pt idx="491">
                  <c:v>347</c:v>
                </c:pt>
                <c:pt idx="492">
                  <c:v>317</c:v>
                </c:pt>
                <c:pt idx="493">
                  <c:v>334</c:v>
                </c:pt>
                <c:pt idx="494">
                  <c:v>200</c:v>
                </c:pt>
                <c:pt idx="495">
                  <c:v>253</c:v>
                </c:pt>
                <c:pt idx="496">
                  <c:v>151</c:v>
                </c:pt>
                <c:pt idx="497">
                  <c:v>407</c:v>
                </c:pt>
                <c:pt idx="498">
                  <c:v>183</c:v>
                </c:pt>
                <c:pt idx="49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C-434C-807D-A560C2399182}"/>
            </c:ext>
          </c:extLst>
        </c:ser>
        <c:ser>
          <c:idx val="1"/>
          <c:order val="1"/>
          <c:tx>
            <c:strRef>
              <c:f>Tiempo_Busqueda_Binaria_Sample!$J$3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Tiempo_Busqueda_Binaria_Sample!$H$4:$H$503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Tiempo_Busqueda_Binaria_Sample!$J$4:$J$503</c:f>
              <c:numCache>
                <c:formatCode>General</c:formatCode>
                <c:ptCount val="500"/>
                <c:pt idx="0">
                  <c:v>356</c:v>
                </c:pt>
                <c:pt idx="1">
                  <c:v>150</c:v>
                </c:pt>
                <c:pt idx="2">
                  <c:v>512</c:v>
                </c:pt>
                <c:pt idx="3">
                  <c:v>497</c:v>
                </c:pt>
                <c:pt idx="4">
                  <c:v>312</c:v>
                </c:pt>
                <c:pt idx="5">
                  <c:v>157</c:v>
                </c:pt>
                <c:pt idx="6">
                  <c:v>201</c:v>
                </c:pt>
                <c:pt idx="7">
                  <c:v>351</c:v>
                </c:pt>
                <c:pt idx="8">
                  <c:v>347</c:v>
                </c:pt>
                <c:pt idx="9">
                  <c:v>256</c:v>
                </c:pt>
                <c:pt idx="10">
                  <c:v>261</c:v>
                </c:pt>
                <c:pt idx="11">
                  <c:v>591</c:v>
                </c:pt>
                <c:pt idx="12">
                  <c:v>543</c:v>
                </c:pt>
                <c:pt idx="13">
                  <c:v>324</c:v>
                </c:pt>
                <c:pt idx="14">
                  <c:v>295</c:v>
                </c:pt>
                <c:pt idx="15">
                  <c:v>96</c:v>
                </c:pt>
                <c:pt idx="16">
                  <c:v>109</c:v>
                </c:pt>
                <c:pt idx="17">
                  <c:v>467</c:v>
                </c:pt>
                <c:pt idx="18">
                  <c:v>132</c:v>
                </c:pt>
                <c:pt idx="19">
                  <c:v>329</c:v>
                </c:pt>
                <c:pt idx="20">
                  <c:v>326</c:v>
                </c:pt>
                <c:pt idx="21">
                  <c:v>290</c:v>
                </c:pt>
                <c:pt idx="22">
                  <c:v>252</c:v>
                </c:pt>
                <c:pt idx="23">
                  <c:v>519</c:v>
                </c:pt>
                <c:pt idx="24">
                  <c:v>80</c:v>
                </c:pt>
                <c:pt idx="25">
                  <c:v>163</c:v>
                </c:pt>
                <c:pt idx="26">
                  <c:v>149</c:v>
                </c:pt>
                <c:pt idx="27">
                  <c:v>92</c:v>
                </c:pt>
                <c:pt idx="28">
                  <c:v>272</c:v>
                </c:pt>
                <c:pt idx="29">
                  <c:v>60</c:v>
                </c:pt>
                <c:pt idx="30">
                  <c:v>487</c:v>
                </c:pt>
                <c:pt idx="31">
                  <c:v>514</c:v>
                </c:pt>
                <c:pt idx="32">
                  <c:v>49</c:v>
                </c:pt>
                <c:pt idx="33">
                  <c:v>59</c:v>
                </c:pt>
                <c:pt idx="34">
                  <c:v>76</c:v>
                </c:pt>
                <c:pt idx="35">
                  <c:v>366</c:v>
                </c:pt>
                <c:pt idx="36">
                  <c:v>322</c:v>
                </c:pt>
                <c:pt idx="37">
                  <c:v>323</c:v>
                </c:pt>
                <c:pt idx="38">
                  <c:v>303</c:v>
                </c:pt>
                <c:pt idx="39">
                  <c:v>85</c:v>
                </c:pt>
                <c:pt idx="40">
                  <c:v>191</c:v>
                </c:pt>
                <c:pt idx="41">
                  <c:v>345</c:v>
                </c:pt>
                <c:pt idx="42">
                  <c:v>170</c:v>
                </c:pt>
                <c:pt idx="43">
                  <c:v>86</c:v>
                </c:pt>
                <c:pt idx="44">
                  <c:v>98</c:v>
                </c:pt>
                <c:pt idx="45">
                  <c:v>305</c:v>
                </c:pt>
                <c:pt idx="46">
                  <c:v>499</c:v>
                </c:pt>
                <c:pt idx="47">
                  <c:v>285</c:v>
                </c:pt>
                <c:pt idx="48">
                  <c:v>122</c:v>
                </c:pt>
                <c:pt idx="49">
                  <c:v>479</c:v>
                </c:pt>
                <c:pt idx="50">
                  <c:v>124</c:v>
                </c:pt>
                <c:pt idx="51">
                  <c:v>376</c:v>
                </c:pt>
                <c:pt idx="52">
                  <c:v>478</c:v>
                </c:pt>
                <c:pt idx="53">
                  <c:v>502</c:v>
                </c:pt>
                <c:pt idx="54">
                  <c:v>386</c:v>
                </c:pt>
                <c:pt idx="55">
                  <c:v>376</c:v>
                </c:pt>
                <c:pt idx="56">
                  <c:v>5421</c:v>
                </c:pt>
                <c:pt idx="57">
                  <c:v>571</c:v>
                </c:pt>
                <c:pt idx="58">
                  <c:v>100</c:v>
                </c:pt>
                <c:pt idx="59">
                  <c:v>158</c:v>
                </c:pt>
                <c:pt idx="60">
                  <c:v>190</c:v>
                </c:pt>
                <c:pt idx="61">
                  <c:v>347</c:v>
                </c:pt>
                <c:pt idx="62">
                  <c:v>300</c:v>
                </c:pt>
                <c:pt idx="63">
                  <c:v>476</c:v>
                </c:pt>
                <c:pt idx="64">
                  <c:v>137</c:v>
                </c:pt>
                <c:pt idx="65">
                  <c:v>11808</c:v>
                </c:pt>
                <c:pt idx="66">
                  <c:v>82</c:v>
                </c:pt>
                <c:pt idx="67">
                  <c:v>131</c:v>
                </c:pt>
                <c:pt idx="68">
                  <c:v>367</c:v>
                </c:pt>
                <c:pt idx="69">
                  <c:v>147</c:v>
                </c:pt>
                <c:pt idx="70">
                  <c:v>129</c:v>
                </c:pt>
                <c:pt idx="71">
                  <c:v>62</c:v>
                </c:pt>
                <c:pt idx="72">
                  <c:v>74</c:v>
                </c:pt>
                <c:pt idx="73">
                  <c:v>74</c:v>
                </c:pt>
                <c:pt idx="74">
                  <c:v>243</c:v>
                </c:pt>
                <c:pt idx="75">
                  <c:v>220</c:v>
                </c:pt>
                <c:pt idx="76">
                  <c:v>584</c:v>
                </c:pt>
                <c:pt idx="77">
                  <c:v>109</c:v>
                </c:pt>
                <c:pt idx="78">
                  <c:v>77</c:v>
                </c:pt>
                <c:pt idx="79">
                  <c:v>197</c:v>
                </c:pt>
                <c:pt idx="80">
                  <c:v>101</c:v>
                </c:pt>
                <c:pt idx="81">
                  <c:v>105</c:v>
                </c:pt>
                <c:pt idx="82">
                  <c:v>88</c:v>
                </c:pt>
                <c:pt idx="83">
                  <c:v>447</c:v>
                </c:pt>
                <c:pt idx="84">
                  <c:v>135</c:v>
                </c:pt>
                <c:pt idx="85">
                  <c:v>130</c:v>
                </c:pt>
                <c:pt idx="86">
                  <c:v>419</c:v>
                </c:pt>
                <c:pt idx="87">
                  <c:v>382</c:v>
                </c:pt>
                <c:pt idx="88">
                  <c:v>368</c:v>
                </c:pt>
                <c:pt idx="89">
                  <c:v>58</c:v>
                </c:pt>
                <c:pt idx="90">
                  <c:v>146</c:v>
                </c:pt>
                <c:pt idx="91">
                  <c:v>366</c:v>
                </c:pt>
                <c:pt idx="92">
                  <c:v>113</c:v>
                </c:pt>
                <c:pt idx="93">
                  <c:v>420</c:v>
                </c:pt>
                <c:pt idx="94">
                  <c:v>406</c:v>
                </c:pt>
                <c:pt idx="95">
                  <c:v>86</c:v>
                </c:pt>
                <c:pt idx="96">
                  <c:v>346</c:v>
                </c:pt>
                <c:pt idx="97">
                  <c:v>78</c:v>
                </c:pt>
                <c:pt idx="98">
                  <c:v>196</c:v>
                </c:pt>
                <c:pt idx="99">
                  <c:v>225</c:v>
                </c:pt>
                <c:pt idx="100">
                  <c:v>786</c:v>
                </c:pt>
                <c:pt idx="101">
                  <c:v>52</c:v>
                </c:pt>
                <c:pt idx="102">
                  <c:v>86</c:v>
                </c:pt>
                <c:pt idx="103">
                  <c:v>223</c:v>
                </c:pt>
                <c:pt idx="104">
                  <c:v>417</c:v>
                </c:pt>
                <c:pt idx="105">
                  <c:v>394</c:v>
                </c:pt>
                <c:pt idx="106">
                  <c:v>78</c:v>
                </c:pt>
                <c:pt idx="107">
                  <c:v>485</c:v>
                </c:pt>
                <c:pt idx="108">
                  <c:v>405</c:v>
                </c:pt>
                <c:pt idx="109">
                  <c:v>145</c:v>
                </c:pt>
                <c:pt idx="110">
                  <c:v>66</c:v>
                </c:pt>
                <c:pt idx="111">
                  <c:v>177</c:v>
                </c:pt>
                <c:pt idx="112">
                  <c:v>84</c:v>
                </c:pt>
                <c:pt idx="113">
                  <c:v>138</c:v>
                </c:pt>
                <c:pt idx="114">
                  <c:v>304</c:v>
                </c:pt>
                <c:pt idx="115">
                  <c:v>421</c:v>
                </c:pt>
                <c:pt idx="116">
                  <c:v>70</c:v>
                </c:pt>
                <c:pt idx="117">
                  <c:v>109</c:v>
                </c:pt>
                <c:pt idx="118">
                  <c:v>97</c:v>
                </c:pt>
                <c:pt idx="119">
                  <c:v>180</c:v>
                </c:pt>
                <c:pt idx="120">
                  <c:v>104</c:v>
                </c:pt>
                <c:pt idx="121">
                  <c:v>92</c:v>
                </c:pt>
                <c:pt idx="122">
                  <c:v>346</c:v>
                </c:pt>
                <c:pt idx="123">
                  <c:v>78</c:v>
                </c:pt>
                <c:pt idx="124">
                  <c:v>437</c:v>
                </c:pt>
                <c:pt idx="125">
                  <c:v>61</c:v>
                </c:pt>
                <c:pt idx="126">
                  <c:v>367</c:v>
                </c:pt>
                <c:pt idx="127">
                  <c:v>109</c:v>
                </c:pt>
                <c:pt idx="128">
                  <c:v>207</c:v>
                </c:pt>
                <c:pt idx="129">
                  <c:v>172</c:v>
                </c:pt>
                <c:pt idx="130">
                  <c:v>118</c:v>
                </c:pt>
                <c:pt idx="131">
                  <c:v>79</c:v>
                </c:pt>
                <c:pt idx="132">
                  <c:v>49</c:v>
                </c:pt>
                <c:pt idx="133">
                  <c:v>514</c:v>
                </c:pt>
                <c:pt idx="134">
                  <c:v>471</c:v>
                </c:pt>
                <c:pt idx="135">
                  <c:v>220</c:v>
                </c:pt>
                <c:pt idx="136">
                  <c:v>851</c:v>
                </c:pt>
                <c:pt idx="137">
                  <c:v>189</c:v>
                </c:pt>
                <c:pt idx="138">
                  <c:v>92</c:v>
                </c:pt>
                <c:pt idx="139">
                  <c:v>1431</c:v>
                </c:pt>
                <c:pt idx="140">
                  <c:v>329</c:v>
                </c:pt>
                <c:pt idx="141">
                  <c:v>166</c:v>
                </c:pt>
                <c:pt idx="142">
                  <c:v>111</c:v>
                </c:pt>
                <c:pt idx="143">
                  <c:v>65</c:v>
                </c:pt>
                <c:pt idx="144">
                  <c:v>423</c:v>
                </c:pt>
                <c:pt idx="145">
                  <c:v>400</c:v>
                </c:pt>
                <c:pt idx="146">
                  <c:v>71</c:v>
                </c:pt>
                <c:pt idx="147">
                  <c:v>286</c:v>
                </c:pt>
                <c:pt idx="148">
                  <c:v>134</c:v>
                </c:pt>
                <c:pt idx="149">
                  <c:v>198</c:v>
                </c:pt>
                <c:pt idx="150">
                  <c:v>323</c:v>
                </c:pt>
                <c:pt idx="151">
                  <c:v>422</c:v>
                </c:pt>
                <c:pt idx="152">
                  <c:v>444</c:v>
                </c:pt>
                <c:pt idx="153">
                  <c:v>378</c:v>
                </c:pt>
                <c:pt idx="154">
                  <c:v>327</c:v>
                </c:pt>
                <c:pt idx="155">
                  <c:v>715</c:v>
                </c:pt>
                <c:pt idx="156">
                  <c:v>539</c:v>
                </c:pt>
                <c:pt idx="157">
                  <c:v>328</c:v>
                </c:pt>
                <c:pt idx="158">
                  <c:v>339</c:v>
                </c:pt>
                <c:pt idx="159">
                  <c:v>319</c:v>
                </c:pt>
                <c:pt idx="160">
                  <c:v>406</c:v>
                </c:pt>
                <c:pt idx="161">
                  <c:v>238</c:v>
                </c:pt>
                <c:pt idx="162">
                  <c:v>596</c:v>
                </c:pt>
                <c:pt idx="163">
                  <c:v>729</c:v>
                </c:pt>
                <c:pt idx="164">
                  <c:v>618</c:v>
                </c:pt>
                <c:pt idx="165">
                  <c:v>488</c:v>
                </c:pt>
                <c:pt idx="166">
                  <c:v>425</c:v>
                </c:pt>
                <c:pt idx="167">
                  <c:v>147</c:v>
                </c:pt>
                <c:pt idx="168">
                  <c:v>259</c:v>
                </c:pt>
                <c:pt idx="169">
                  <c:v>222</c:v>
                </c:pt>
                <c:pt idx="170">
                  <c:v>470</c:v>
                </c:pt>
                <c:pt idx="171">
                  <c:v>332</c:v>
                </c:pt>
                <c:pt idx="172">
                  <c:v>407</c:v>
                </c:pt>
                <c:pt idx="173">
                  <c:v>558</c:v>
                </c:pt>
                <c:pt idx="174">
                  <c:v>219</c:v>
                </c:pt>
                <c:pt idx="175">
                  <c:v>231</c:v>
                </c:pt>
                <c:pt idx="176">
                  <c:v>542</c:v>
                </c:pt>
                <c:pt idx="177">
                  <c:v>376</c:v>
                </c:pt>
                <c:pt idx="178">
                  <c:v>529</c:v>
                </c:pt>
                <c:pt idx="179">
                  <c:v>132</c:v>
                </c:pt>
                <c:pt idx="180">
                  <c:v>93</c:v>
                </c:pt>
                <c:pt idx="181">
                  <c:v>224</c:v>
                </c:pt>
                <c:pt idx="182">
                  <c:v>377</c:v>
                </c:pt>
                <c:pt idx="183">
                  <c:v>269</c:v>
                </c:pt>
                <c:pt idx="184">
                  <c:v>342</c:v>
                </c:pt>
                <c:pt idx="185">
                  <c:v>85</c:v>
                </c:pt>
                <c:pt idx="186">
                  <c:v>78</c:v>
                </c:pt>
                <c:pt idx="187">
                  <c:v>143</c:v>
                </c:pt>
                <c:pt idx="188">
                  <c:v>93</c:v>
                </c:pt>
                <c:pt idx="189">
                  <c:v>339</c:v>
                </c:pt>
                <c:pt idx="190">
                  <c:v>326</c:v>
                </c:pt>
                <c:pt idx="191">
                  <c:v>162</c:v>
                </c:pt>
                <c:pt idx="192">
                  <c:v>59</c:v>
                </c:pt>
                <c:pt idx="193">
                  <c:v>174</c:v>
                </c:pt>
                <c:pt idx="194">
                  <c:v>223</c:v>
                </c:pt>
                <c:pt idx="195">
                  <c:v>61</c:v>
                </c:pt>
                <c:pt idx="196">
                  <c:v>257</c:v>
                </c:pt>
                <c:pt idx="197">
                  <c:v>100</c:v>
                </c:pt>
                <c:pt idx="198">
                  <c:v>407</c:v>
                </c:pt>
                <c:pt idx="199">
                  <c:v>105</c:v>
                </c:pt>
                <c:pt idx="200">
                  <c:v>434</c:v>
                </c:pt>
                <c:pt idx="201">
                  <c:v>375</c:v>
                </c:pt>
                <c:pt idx="202">
                  <c:v>363</c:v>
                </c:pt>
                <c:pt idx="203">
                  <c:v>324</c:v>
                </c:pt>
                <c:pt idx="204">
                  <c:v>688</c:v>
                </c:pt>
                <c:pt idx="205">
                  <c:v>335</c:v>
                </c:pt>
                <c:pt idx="206">
                  <c:v>152</c:v>
                </c:pt>
                <c:pt idx="207">
                  <c:v>257</c:v>
                </c:pt>
                <c:pt idx="208">
                  <c:v>184</c:v>
                </c:pt>
                <c:pt idx="209">
                  <c:v>264</c:v>
                </c:pt>
                <c:pt idx="210">
                  <c:v>266</c:v>
                </c:pt>
                <c:pt idx="211">
                  <c:v>565</c:v>
                </c:pt>
                <c:pt idx="212">
                  <c:v>119</c:v>
                </c:pt>
                <c:pt idx="213">
                  <c:v>253</c:v>
                </c:pt>
                <c:pt idx="214">
                  <c:v>123</c:v>
                </c:pt>
                <c:pt idx="215">
                  <c:v>251</c:v>
                </c:pt>
                <c:pt idx="216">
                  <c:v>223</c:v>
                </c:pt>
                <c:pt idx="217">
                  <c:v>84</c:v>
                </c:pt>
                <c:pt idx="218">
                  <c:v>386</c:v>
                </c:pt>
                <c:pt idx="219">
                  <c:v>444</c:v>
                </c:pt>
                <c:pt idx="220">
                  <c:v>280</c:v>
                </c:pt>
                <c:pt idx="221">
                  <c:v>376</c:v>
                </c:pt>
                <c:pt idx="222">
                  <c:v>853</c:v>
                </c:pt>
                <c:pt idx="223">
                  <c:v>205</c:v>
                </c:pt>
                <c:pt idx="224">
                  <c:v>59</c:v>
                </c:pt>
                <c:pt idx="225">
                  <c:v>86</c:v>
                </c:pt>
                <c:pt idx="226">
                  <c:v>58</c:v>
                </c:pt>
                <c:pt idx="227">
                  <c:v>274</c:v>
                </c:pt>
                <c:pt idx="228">
                  <c:v>113</c:v>
                </c:pt>
                <c:pt idx="229">
                  <c:v>681</c:v>
                </c:pt>
                <c:pt idx="230">
                  <c:v>146</c:v>
                </c:pt>
                <c:pt idx="231">
                  <c:v>265</c:v>
                </c:pt>
                <c:pt idx="232">
                  <c:v>62</c:v>
                </c:pt>
                <c:pt idx="233">
                  <c:v>130</c:v>
                </c:pt>
                <c:pt idx="234">
                  <c:v>495</c:v>
                </c:pt>
                <c:pt idx="235">
                  <c:v>180</c:v>
                </c:pt>
                <c:pt idx="236">
                  <c:v>345</c:v>
                </c:pt>
                <c:pt idx="237">
                  <c:v>337</c:v>
                </c:pt>
                <c:pt idx="238">
                  <c:v>139</c:v>
                </c:pt>
                <c:pt idx="239">
                  <c:v>91</c:v>
                </c:pt>
                <c:pt idx="240">
                  <c:v>854</c:v>
                </c:pt>
                <c:pt idx="241">
                  <c:v>715</c:v>
                </c:pt>
                <c:pt idx="242">
                  <c:v>130</c:v>
                </c:pt>
                <c:pt idx="243">
                  <c:v>290</c:v>
                </c:pt>
                <c:pt idx="244">
                  <c:v>370</c:v>
                </c:pt>
                <c:pt idx="245">
                  <c:v>310</c:v>
                </c:pt>
                <c:pt idx="246">
                  <c:v>181</c:v>
                </c:pt>
                <c:pt idx="247">
                  <c:v>183</c:v>
                </c:pt>
                <c:pt idx="248">
                  <c:v>534</c:v>
                </c:pt>
                <c:pt idx="249">
                  <c:v>197</c:v>
                </c:pt>
                <c:pt idx="250">
                  <c:v>276</c:v>
                </c:pt>
                <c:pt idx="251">
                  <c:v>132</c:v>
                </c:pt>
                <c:pt idx="252">
                  <c:v>267</c:v>
                </c:pt>
                <c:pt idx="253">
                  <c:v>371</c:v>
                </c:pt>
                <c:pt idx="254">
                  <c:v>272</c:v>
                </c:pt>
                <c:pt idx="255">
                  <c:v>696</c:v>
                </c:pt>
                <c:pt idx="256">
                  <c:v>168</c:v>
                </c:pt>
                <c:pt idx="257">
                  <c:v>93</c:v>
                </c:pt>
                <c:pt idx="258">
                  <c:v>483</c:v>
                </c:pt>
                <c:pt idx="259">
                  <c:v>672</c:v>
                </c:pt>
                <c:pt idx="260">
                  <c:v>684</c:v>
                </c:pt>
                <c:pt idx="261">
                  <c:v>103</c:v>
                </c:pt>
                <c:pt idx="262">
                  <c:v>147</c:v>
                </c:pt>
                <c:pt idx="263">
                  <c:v>693</c:v>
                </c:pt>
                <c:pt idx="264">
                  <c:v>685</c:v>
                </c:pt>
                <c:pt idx="265">
                  <c:v>62</c:v>
                </c:pt>
                <c:pt idx="266">
                  <c:v>347</c:v>
                </c:pt>
                <c:pt idx="267">
                  <c:v>108</c:v>
                </c:pt>
                <c:pt idx="268">
                  <c:v>60</c:v>
                </c:pt>
                <c:pt idx="269">
                  <c:v>58</c:v>
                </c:pt>
                <c:pt idx="270">
                  <c:v>98</c:v>
                </c:pt>
                <c:pt idx="271">
                  <c:v>187</c:v>
                </c:pt>
                <c:pt idx="272">
                  <c:v>218</c:v>
                </c:pt>
                <c:pt idx="273">
                  <c:v>281</c:v>
                </c:pt>
                <c:pt idx="274">
                  <c:v>47</c:v>
                </c:pt>
                <c:pt idx="275">
                  <c:v>300</c:v>
                </c:pt>
                <c:pt idx="276">
                  <c:v>84</c:v>
                </c:pt>
                <c:pt idx="277">
                  <c:v>229</c:v>
                </c:pt>
                <c:pt idx="278">
                  <c:v>691</c:v>
                </c:pt>
                <c:pt idx="279">
                  <c:v>105</c:v>
                </c:pt>
                <c:pt idx="280">
                  <c:v>195</c:v>
                </c:pt>
                <c:pt idx="281">
                  <c:v>211</c:v>
                </c:pt>
                <c:pt idx="282">
                  <c:v>410</c:v>
                </c:pt>
                <c:pt idx="283">
                  <c:v>341</c:v>
                </c:pt>
                <c:pt idx="284">
                  <c:v>84</c:v>
                </c:pt>
                <c:pt idx="285">
                  <c:v>706</c:v>
                </c:pt>
                <c:pt idx="286">
                  <c:v>105</c:v>
                </c:pt>
                <c:pt idx="287">
                  <c:v>235</c:v>
                </c:pt>
                <c:pt idx="288">
                  <c:v>310</c:v>
                </c:pt>
                <c:pt idx="289">
                  <c:v>44</c:v>
                </c:pt>
                <c:pt idx="290">
                  <c:v>436</c:v>
                </c:pt>
                <c:pt idx="291">
                  <c:v>411</c:v>
                </c:pt>
                <c:pt idx="292">
                  <c:v>422</c:v>
                </c:pt>
                <c:pt idx="293">
                  <c:v>147</c:v>
                </c:pt>
                <c:pt idx="294">
                  <c:v>428</c:v>
                </c:pt>
                <c:pt idx="295">
                  <c:v>361</c:v>
                </c:pt>
                <c:pt idx="296">
                  <c:v>44</c:v>
                </c:pt>
                <c:pt idx="297">
                  <c:v>44</c:v>
                </c:pt>
                <c:pt idx="298">
                  <c:v>243</c:v>
                </c:pt>
                <c:pt idx="299">
                  <c:v>80</c:v>
                </c:pt>
                <c:pt idx="300">
                  <c:v>244</c:v>
                </c:pt>
                <c:pt idx="301">
                  <c:v>213</c:v>
                </c:pt>
                <c:pt idx="302">
                  <c:v>282</c:v>
                </c:pt>
                <c:pt idx="303">
                  <c:v>292</c:v>
                </c:pt>
                <c:pt idx="304">
                  <c:v>302</c:v>
                </c:pt>
                <c:pt idx="305">
                  <c:v>76</c:v>
                </c:pt>
                <c:pt idx="306">
                  <c:v>273</c:v>
                </c:pt>
                <c:pt idx="307">
                  <c:v>694</c:v>
                </c:pt>
                <c:pt idx="308">
                  <c:v>89</c:v>
                </c:pt>
                <c:pt idx="309">
                  <c:v>260</c:v>
                </c:pt>
                <c:pt idx="310">
                  <c:v>275</c:v>
                </c:pt>
                <c:pt idx="311">
                  <c:v>216</c:v>
                </c:pt>
                <c:pt idx="312">
                  <c:v>317</c:v>
                </c:pt>
                <c:pt idx="313">
                  <c:v>201</c:v>
                </c:pt>
                <c:pt idx="314">
                  <c:v>87</c:v>
                </c:pt>
                <c:pt idx="315">
                  <c:v>183</c:v>
                </c:pt>
                <c:pt idx="316">
                  <c:v>419</c:v>
                </c:pt>
                <c:pt idx="317">
                  <c:v>434</c:v>
                </c:pt>
                <c:pt idx="318">
                  <c:v>238</c:v>
                </c:pt>
                <c:pt idx="319">
                  <c:v>381</c:v>
                </c:pt>
                <c:pt idx="320">
                  <c:v>142</c:v>
                </c:pt>
                <c:pt idx="321">
                  <c:v>518</c:v>
                </c:pt>
                <c:pt idx="322">
                  <c:v>263</c:v>
                </c:pt>
                <c:pt idx="323">
                  <c:v>64</c:v>
                </c:pt>
                <c:pt idx="324">
                  <c:v>256</c:v>
                </c:pt>
                <c:pt idx="325">
                  <c:v>302</c:v>
                </c:pt>
                <c:pt idx="326">
                  <c:v>260</c:v>
                </c:pt>
                <c:pt idx="327">
                  <c:v>230</c:v>
                </c:pt>
                <c:pt idx="328">
                  <c:v>290</c:v>
                </c:pt>
                <c:pt idx="329">
                  <c:v>369</c:v>
                </c:pt>
                <c:pt idx="330">
                  <c:v>344</c:v>
                </c:pt>
                <c:pt idx="331">
                  <c:v>351</c:v>
                </c:pt>
                <c:pt idx="332">
                  <c:v>105</c:v>
                </c:pt>
                <c:pt idx="333">
                  <c:v>244</c:v>
                </c:pt>
                <c:pt idx="334">
                  <c:v>277</c:v>
                </c:pt>
                <c:pt idx="335">
                  <c:v>372</c:v>
                </c:pt>
                <c:pt idx="336">
                  <c:v>239</c:v>
                </c:pt>
                <c:pt idx="337">
                  <c:v>189</c:v>
                </c:pt>
                <c:pt idx="338">
                  <c:v>140</c:v>
                </c:pt>
                <c:pt idx="339">
                  <c:v>137</c:v>
                </c:pt>
                <c:pt idx="340">
                  <c:v>253</c:v>
                </c:pt>
                <c:pt idx="341">
                  <c:v>383</c:v>
                </c:pt>
                <c:pt idx="342">
                  <c:v>247</c:v>
                </c:pt>
                <c:pt idx="343">
                  <c:v>226</c:v>
                </c:pt>
                <c:pt idx="344">
                  <c:v>474</c:v>
                </c:pt>
                <c:pt idx="345">
                  <c:v>143</c:v>
                </c:pt>
                <c:pt idx="346">
                  <c:v>328</c:v>
                </c:pt>
                <c:pt idx="347">
                  <c:v>383</c:v>
                </c:pt>
                <c:pt idx="348">
                  <c:v>490</c:v>
                </c:pt>
                <c:pt idx="349">
                  <c:v>141</c:v>
                </c:pt>
                <c:pt idx="350">
                  <c:v>85</c:v>
                </c:pt>
                <c:pt idx="351">
                  <c:v>249</c:v>
                </c:pt>
                <c:pt idx="352">
                  <c:v>263</c:v>
                </c:pt>
                <c:pt idx="353">
                  <c:v>220</c:v>
                </c:pt>
                <c:pt idx="354">
                  <c:v>635</c:v>
                </c:pt>
                <c:pt idx="355">
                  <c:v>606</c:v>
                </c:pt>
                <c:pt idx="356">
                  <c:v>96</c:v>
                </c:pt>
                <c:pt idx="357">
                  <c:v>308</c:v>
                </c:pt>
                <c:pt idx="358">
                  <c:v>272</c:v>
                </c:pt>
                <c:pt idx="359">
                  <c:v>351</c:v>
                </c:pt>
                <c:pt idx="360">
                  <c:v>115</c:v>
                </c:pt>
                <c:pt idx="361">
                  <c:v>180</c:v>
                </c:pt>
                <c:pt idx="362">
                  <c:v>103</c:v>
                </c:pt>
                <c:pt idx="363">
                  <c:v>967</c:v>
                </c:pt>
                <c:pt idx="364">
                  <c:v>877</c:v>
                </c:pt>
                <c:pt idx="365">
                  <c:v>113</c:v>
                </c:pt>
                <c:pt idx="366">
                  <c:v>466</c:v>
                </c:pt>
                <c:pt idx="367">
                  <c:v>74</c:v>
                </c:pt>
                <c:pt idx="368">
                  <c:v>282</c:v>
                </c:pt>
                <c:pt idx="369">
                  <c:v>926</c:v>
                </c:pt>
                <c:pt idx="370">
                  <c:v>310</c:v>
                </c:pt>
                <c:pt idx="371">
                  <c:v>188</c:v>
                </c:pt>
                <c:pt idx="372">
                  <c:v>345</c:v>
                </c:pt>
                <c:pt idx="373">
                  <c:v>329</c:v>
                </c:pt>
                <c:pt idx="374">
                  <c:v>394</c:v>
                </c:pt>
                <c:pt idx="375">
                  <c:v>170</c:v>
                </c:pt>
                <c:pt idx="376">
                  <c:v>407</c:v>
                </c:pt>
                <c:pt idx="377">
                  <c:v>84</c:v>
                </c:pt>
                <c:pt idx="378">
                  <c:v>363</c:v>
                </c:pt>
                <c:pt idx="379">
                  <c:v>86</c:v>
                </c:pt>
                <c:pt idx="380">
                  <c:v>224</c:v>
                </c:pt>
                <c:pt idx="381">
                  <c:v>106</c:v>
                </c:pt>
                <c:pt idx="382">
                  <c:v>196</c:v>
                </c:pt>
                <c:pt idx="383">
                  <c:v>208</c:v>
                </c:pt>
                <c:pt idx="384">
                  <c:v>120</c:v>
                </c:pt>
                <c:pt idx="385">
                  <c:v>109</c:v>
                </c:pt>
                <c:pt idx="386">
                  <c:v>235</c:v>
                </c:pt>
                <c:pt idx="387">
                  <c:v>162</c:v>
                </c:pt>
                <c:pt idx="388">
                  <c:v>45</c:v>
                </c:pt>
                <c:pt idx="389">
                  <c:v>142</c:v>
                </c:pt>
                <c:pt idx="390">
                  <c:v>178</c:v>
                </c:pt>
                <c:pt idx="391">
                  <c:v>85</c:v>
                </c:pt>
                <c:pt idx="392">
                  <c:v>669</c:v>
                </c:pt>
                <c:pt idx="393">
                  <c:v>133</c:v>
                </c:pt>
                <c:pt idx="394">
                  <c:v>405</c:v>
                </c:pt>
                <c:pt idx="395">
                  <c:v>108</c:v>
                </c:pt>
                <c:pt idx="396">
                  <c:v>566</c:v>
                </c:pt>
                <c:pt idx="397">
                  <c:v>98</c:v>
                </c:pt>
                <c:pt idx="398">
                  <c:v>418</c:v>
                </c:pt>
                <c:pt idx="399">
                  <c:v>338</c:v>
                </c:pt>
                <c:pt idx="400">
                  <c:v>360</c:v>
                </c:pt>
                <c:pt idx="401">
                  <c:v>413</c:v>
                </c:pt>
                <c:pt idx="402">
                  <c:v>114</c:v>
                </c:pt>
                <c:pt idx="403">
                  <c:v>539</c:v>
                </c:pt>
                <c:pt idx="404">
                  <c:v>381</c:v>
                </c:pt>
                <c:pt idx="405">
                  <c:v>73</c:v>
                </c:pt>
                <c:pt idx="406">
                  <c:v>320</c:v>
                </c:pt>
                <c:pt idx="407">
                  <c:v>49</c:v>
                </c:pt>
                <c:pt idx="408">
                  <c:v>147</c:v>
                </c:pt>
                <c:pt idx="409">
                  <c:v>687</c:v>
                </c:pt>
                <c:pt idx="410">
                  <c:v>490</c:v>
                </c:pt>
                <c:pt idx="411">
                  <c:v>100</c:v>
                </c:pt>
                <c:pt idx="412">
                  <c:v>738</c:v>
                </c:pt>
                <c:pt idx="413">
                  <c:v>651</c:v>
                </c:pt>
                <c:pt idx="414">
                  <c:v>311</c:v>
                </c:pt>
                <c:pt idx="415">
                  <c:v>171</c:v>
                </c:pt>
                <c:pt idx="416">
                  <c:v>173</c:v>
                </c:pt>
                <c:pt idx="417">
                  <c:v>81</c:v>
                </c:pt>
                <c:pt idx="418">
                  <c:v>227</c:v>
                </c:pt>
                <c:pt idx="419">
                  <c:v>297</c:v>
                </c:pt>
                <c:pt idx="420">
                  <c:v>198</c:v>
                </c:pt>
                <c:pt idx="421">
                  <c:v>503</c:v>
                </c:pt>
                <c:pt idx="422">
                  <c:v>288</c:v>
                </c:pt>
                <c:pt idx="423">
                  <c:v>83</c:v>
                </c:pt>
                <c:pt idx="424">
                  <c:v>136</c:v>
                </c:pt>
                <c:pt idx="425">
                  <c:v>96</c:v>
                </c:pt>
                <c:pt idx="426">
                  <c:v>311</c:v>
                </c:pt>
                <c:pt idx="427">
                  <c:v>465</c:v>
                </c:pt>
                <c:pt idx="428">
                  <c:v>217</c:v>
                </c:pt>
                <c:pt idx="429">
                  <c:v>483</c:v>
                </c:pt>
                <c:pt idx="430">
                  <c:v>684</c:v>
                </c:pt>
                <c:pt idx="431">
                  <c:v>77</c:v>
                </c:pt>
                <c:pt idx="432">
                  <c:v>452</c:v>
                </c:pt>
                <c:pt idx="433">
                  <c:v>523</c:v>
                </c:pt>
                <c:pt idx="434">
                  <c:v>462</c:v>
                </c:pt>
                <c:pt idx="435">
                  <c:v>321</c:v>
                </c:pt>
                <c:pt idx="436">
                  <c:v>212</c:v>
                </c:pt>
                <c:pt idx="437">
                  <c:v>256</c:v>
                </c:pt>
                <c:pt idx="438">
                  <c:v>383</c:v>
                </c:pt>
                <c:pt idx="439">
                  <c:v>376</c:v>
                </c:pt>
                <c:pt idx="440">
                  <c:v>309</c:v>
                </c:pt>
                <c:pt idx="441">
                  <c:v>452</c:v>
                </c:pt>
                <c:pt idx="442">
                  <c:v>271</c:v>
                </c:pt>
                <c:pt idx="443">
                  <c:v>444</c:v>
                </c:pt>
                <c:pt idx="444">
                  <c:v>410</c:v>
                </c:pt>
                <c:pt idx="445">
                  <c:v>227</c:v>
                </c:pt>
                <c:pt idx="446">
                  <c:v>504</c:v>
                </c:pt>
                <c:pt idx="447">
                  <c:v>463</c:v>
                </c:pt>
                <c:pt idx="448">
                  <c:v>290</c:v>
                </c:pt>
                <c:pt idx="449">
                  <c:v>97</c:v>
                </c:pt>
                <c:pt idx="450">
                  <c:v>143</c:v>
                </c:pt>
                <c:pt idx="451">
                  <c:v>546</c:v>
                </c:pt>
                <c:pt idx="452">
                  <c:v>204</c:v>
                </c:pt>
                <c:pt idx="453">
                  <c:v>576</c:v>
                </c:pt>
                <c:pt idx="454">
                  <c:v>438</c:v>
                </c:pt>
                <c:pt idx="455">
                  <c:v>66</c:v>
                </c:pt>
                <c:pt idx="456">
                  <c:v>217</c:v>
                </c:pt>
                <c:pt idx="457">
                  <c:v>121</c:v>
                </c:pt>
                <c:pt idx="458">
                  <c:v>298</c:v>
                </c:pt>
                <c:pt idx="459">
                  <c:v>150</c:v>
                </c:pt>
                <c:pt idx="460">
                  <c:v>169</c:v>
                </c:pt>
                <c:pt idx="461">
                  <c:v>228</c:v>
                </c:pt>
                <c:pt idx="462">
                  <c:v>225</c:v>
                </c:pt>
                <c:pt idx="463">
                  <c:v>44</c:v>
                </c:pt>
                <c:pt idx="464">
                  <c:v>92</c:v>
                </c:pt>
                <c:pt idx="465">
                  <c:v>58</c:v>
                </c:pt>
                <c:pt idx="466">
                  <c:v>216</c:v>
                </c:pt>
                <c:pt idx="467">
                  <c:v>63</c:v>
                </c:pt>
                <c:pt idx="468">
                  <c:v>107</c:v>
                </c:pt>
                <c:pt idx="469">
                  <c:v>44</c:v>
                </c:pt>
                <c:pt idx="470">
                  <c:v>117</c:v>
                </c:pt>
                <c:pt idx="471">
                  <c:v>107</c:v>
                </c:pt>
                <c:pt idx="472">
                  <c:v>404</c:v>
                </c:pt>
                <c:pt idx="473">
                  <c:v>79</c:v>
                </c:pt>
                <c:pt idx="474">
                  <c:v>59</c:v>
                </c:pt>
                <c:pt idx="475">
                  <c:v>216</c:v>
                </c:pt>
                <c:pt idx="476">
                  <c:v>583</c:v>
                </c:pt>
                <c:pt idx="477">
                  <c:v>149</c:v>
                </c:pt>
                <c:pt idx="478">
                  <c:v>112</c:v>
                </c:pt>
                <c:pt idx="479">
                  <c:v>57</c:v>
                </c:pt>
                <c:pt idx="480">
                  <c:v>82</c:v>
                </c:pt>
                <c:pt idx="481">
                  <c:v>264</c:v>
                </c:pt>
                <c:pt idx="482">
                  <c:v>254</c:v>
                </c:pt>
                <c:pt idx="483">
                  <c:v>171</c:v>
                </c:pt>
                <c:pt idx="484">
                  <c:v>105</c:v>
                </c:pt>
                <c:pt idx="485">
                  <c:v>100</c:v>
                </c:pt>
                <c:pt idx="486">
                  <c:v>52</c:v>
                </c:pt>
                <c:pt idx="487">
                  <c:v>329</c:v>
                </c:pt>
                <c:pt idx="488">
                  <c:v>365</c:v>
                </c:pt>
                <c:pt idx="489">
                  <c:v>478</c:v>
                </c:pt>
                <c:pt idx="490">
                  <c:v>210</c:v>
                </c:pt>
                <c:pt idx="491">
                  <c:v>378</c:v>
                </c:pt>
                <c:pt idx="492">
                  <c:v>100</c:v>
                </c:pt>
                <c:pt idx="493">
                  <c:v>323</c:v>
                </c:pt>
                <c:pt idx="494">
                  <c:v>280</c:v>
                </c:pt>
                <c:pt idx="495">
                  <c:v>88</c:v>
                </c:pt>
                <c:pt idx="496">
                  <c:v>650</c:v>
                </c:pt>
                <c:pt idx="497">
                  <c:v>355</c:v>
                </c:pt>
                <c:pt idx="498">
                  <c:v>296</c:v>
                </c:pt>
                <c:pt idx="49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C-434C-807D-A560C239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Tiempo_Busqueda_Binaria_Sample!$L$3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Tiempo_Busqueda_Binaria_Sample!$K$4:$K$503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Tiempo_Busqueda_Binaria_Sample!$L$4:$L$503</c:f>
              <c:numCache>
                <c:formatCode>General</c:formatCode>
                <c:ptCount val="500"/>
                <c:pt idx="0">
                  <c:v>394</c:v>
                </c:pt>
                <c:pt idx="1">
                  <c:v>579</c:v>
                </c:pt>
                <c:pt idx="2">
                  <c:v>900</c:v>
                </c:pt>
                <c:pt idx="3">
                  <c:v>349</c:v>
                </c:pt>
                <c:pt idx="4">
                  <c:v>845</c:v>
                </c:pt>
                <c:pt idx="5">
                  <c:v>668</c:v>
                </c:pt>
                <c:pt idx="6">
                  <c:v>710</c:v>
                </c:pt>
                <c:pt idx="7">
                  <c:v>327</c:v>
                </c:pt>
                <c:pt idx="8">
                  <c:v>387</c:v>
                </c:pt>
                <c:pt idx="9">
                  <c:v>372</c:v>
                </c:pt>
                <c:pt idx="10">
                  <c:v>371</c:v>
                </c:pt>
                <c:pt idx="11">
                  <c:v>525</c:v>
                </c:pt>
                <c:pt idx="12">
                  <c:v>395</c:v>
                </c:pt>
                <c:pt idx="13">
                  <c:v>384</c:v>
                </c:pt>
                <c:pt idx="14">
                  <c:v>310</c:v>
                </c:pt>
                <c:pt idx="15">
                  <c:v>195</c:v>
                </c:pt>
                <c:pt idx="16">
                  <c:v>552</c:v>
                </c:pt>
                <c:pt idx="17">
                  <c:v>402</c:v>
                </c:pt>
                <c:pt idx="18">
                  <c:v>507</c:v>
                </c:pt>
                <c:pt idx="19">
                  <c:v>372</c:v>
                </c:pt>
                <c:pt idx="20">
                  <c:v>248</c:v>
                </c:pt>
                <c:pt idx="21">
                  <c:v>374</c:v>
                </c:pt>
                <c:pt idx="22">
                  <c:v>414</c:v>
                </c:pt>
                <c:pt idx="23">
                  <c:v>366</c:v>
                </c:pt>
                <c:pt idx="24">
                  <c:v>419</c:v>
                </c:pt>
                <c:pt idx="25">
                  <c:v>735</c:v>
                </c:pt>
                <c:pt idx="26">
                  <c:v>390</c:v>
                </c:pt>
                <c:pt idx="27">
                  <c:v>499</c:v>
                </c:pt>
                <c:pt idx="28">
                  <c:v>516</c:v>
                </c:pt>
                <c:pt idx="29">
                  <c:v>706</c:v>
                </c:pt>
                <c:pt idx="30">
                  <c:v>418</c:v>
                </c:pt>
                <c:pt idx="31">
                  <c:v>287</c:v>
                </c:pt>
                <c:pt idx="32">
                  <c:v>629</c:v>
                </c:pt>
                <c:pt idx="33">
                  <c:v>464</c:v>
                </c:pt>
                <c:pt idx="34">
                  <c:v>236</c:v>
                </c:pt>
                <c:pt idx="35">
                  <c:v>735</c:v>
                </c:pt>
                <c:pt idx="36">
                  <c:v>262</c:v>
                </c:pt>
                <c:pt idx="37">
                  <c:v>415</c:v>
                </c:pt>
                <c:pt idx="38">
                  <c:v>303</c:v>
                </c:pt>
                <c:pt idx="39">
                  <c:v>822</c:v>
                </c:pt>
                <c:pt idx="40">
                  <c:v>597</c:v>
                </c:pt>
                <c:pt idx="41">
                  <c:v>516</c:v>
                </c:pt>
                <c:pt idx="42">
                  <c:v>409</c:v>
                </c:pt>
                <c:pt idx="43">
                  <c:v>290</c:v>
                </c:pt>
                <c:pt idx="44">
                  <c:v>227</c:v>
                </c:pt>
                <c:pt idx="45">
                  <c:v>529</c:v>
                </c:pt>
                <c:pt idx="46">
                  <c:v>310</c:v>
                </c:pt>
                <c:pt idx="47">
                  <c:v>513</c:v>
                </c:pt>
                <c:pt idx="48">
                  <c:v>322</c:v>
                </c:pt>
                <c:pt idx="49">
                  <c:v>149</c:v>
                </c:pt>
                <c:pt idx="50">
                  <c:v>337</c:v>
                </c:pt>
                <c:pt idx="51">
                  <c:v>527</c:v>
                </c:pt>
                <c:pt idx="52">
                  <c:v>467</c:v>
                </c:pt>
                <c:pt idx="53">
                  <c:v>439</c:v>
                </c:pt>
                <c:pt idx="54">
                  <c:v>280</c:v>
                </c:pt>
                <c:pt idx="55">
                  <c:v>692</c:v>
                </c:pt>
                <c:pt idx="56">
                  <c:v>808</c:v>
                </c:pt>
                <c:pt idx="57">
                  <c:v>330</c:v>
                </c:pt>
                <c:pt idx="58">
                  <c:v>397</c:v>
                </c:pt>
                <c:pt idx="59">
                  <c:v>269</c:v>
                </c:pt>
                <c:pt idx="60">
                  <c:v>462</c:v>
                </c:pt>
                <c:pt idx="61">
                  <c:v>352</c:v>
                </c:pt>
                <c:pt idx="62">
                  <c:v>259</c:v>
                </c:pt>
                <c:pt idx="63">
                  <c:v>321</c:v>
                </c:pt>
                <c:pt idx="64">
                  <c:v>123</c:v>
                </c:pt>
                <c:pt idx="65">
                  <c:v>586</c:v>
                </c:pt>
                <c:pt idx="66">
                  <c:v>276</c:v>
                </c:pt>
                <c:pt idx="67">
                  <c:v>159</c:v>
                </c:pt>
                <c:pt idx="68">
                  <c:v>395</c:v>
                </c:pt>
                <c:pt idx="69">
                  <c:v>305</c:v>
                </c:pt>
                <c:pt idx="70">
                  <c:v>375</c:v>
                </c:pt>
                <c:pt idx="71">
                  <c:v>384</c:v>
                </c:pt>
                <c:pt idx="72">
                  <c:v>286</c:v>
                </c:pt>
                <c:pt idx="73">
                  <c:v>357</c:v>
                </c:pt>
                <c:pt idx="74">
                  <c:v>164</c:v>
                </c:pt>
                <c:pt idx="75">
                  <c:v>536</c:v>
                </c:pt>
                <c:pt idx="76">
                  <c:v>232</c:v>
                </c:pt>
                <c:pt idx="77">
                  <c:v>549</c:v>
                </c:pt>
                <c:pt idx="78">
                  <c:v>236</c:v>
                </c:pt>
                <c:pt idx="79">
                  <c:v>198</c:v>
                </c:pt>
                <c:pt idx="80">
                  <c:v>346</c:v>
                </c:pt>
                <c:pt idx="81">
                  <c:v>331</c:v>
                </c:pt>
                <c:pt idx="82">
                  <c:v>372</c:v>
                </c:pt>
                <c:pt idx="83">
                  <c:v>259</c:v>
                </c:pt>
                <c:pt idx="84">
                  <c:v>717</c:v>
                </c:pt>
                <c:pt idx="85">
                  <c:v>189</c:v>
                </c:pt>
                <c:pt idx="86">
                  <c:v>555</c:v>
                </c:pt>
                <c:pt idx="87">
                  <c:v>415</c:v>
                </c:pt>
                <c:pt idx="88">
                  <c:v>326</c:v>
                </c:pt>
                <c:pt idx="89">
                  <c:v>294</c:v>
                </c:pt>
                <c:pt idx="90">
                  <c:v>361</c:v>
                </c:pt>
                <c:pt idx="91">
                  <c:v>163</c:v>
                </c:pt>
                <c:pt idx="92">
                  <c:v>508</c:v>
                </c:pt>
                <c:pt idx="93">
                  <c:v>657</c:v>
                </c:pt>
                <c:pt idx="94">
                  <c:v>368</c:v>
                </c:pt>
                <c:pt idx="95">
                  <c:v>807</c:v>
                </c:pt>
                <c:pt idx="96">
                  <c:v>413</c:v>
                </c:pt>
                <c:pt idx="97">
                  <c:v>260</c:v>
                </c:pt>
                <c:pt idx="98">
                  <c:v>338</c:v>
                </c:pt>
                <c:pt idx="99">
                  <c:v>549</c:v>
                </c:pt>
                <c:pt idx="100">
                  <c:v>331</c:v>
                </c:pt>
                <c:pt idx="101">
                  <c:v>352</c:v>
                </c:pt>
                <c:pt idx="102">
                  <c:v>235</c:v>
                </c:pt>
                <c:pt idx="103">
                  <c:v>370</c:v>
                </c:pt>
                <c:pt idx="104">
                  <c:v>296</c:v>
                </c:pt>
                <c:pt idx="105">
                  <c:v>412</c:v>
                </c:pt>
                <c:pt idx="106">
                  <c:v>383</c:v>
                </c:pt>
                <c:pt idx="107">
                  <c:v>473</c:v>
                </c:pt>
                <c:pt idx="108">
                  <c:v>272</c:v>
                </c:pt>
                <c:pt idx="109">
                  <c:v>338</c:v>
                </c:pt>
                <c:pt idx="110">
                  <c:v>135</c:v>
                </c:pt>
                <c:pt idx="111">
                  <c:v>471</c:v>
                </c:pt>
                <c:pt idx="112">
                  <c:v>261</c:v>
                </c:pt>
                <c:pt idx="113">
                  <c:v>434</c:v>
                </c:pt>
                <c:pt idx="114">
                  <c:v>431</c:v>
                </c:pt>
                <c:pt idx="115">
                  <c:v>292</c:v>
                </c:pt>
                <c:pt idx="116">
                  <c:v>688</c:v>
                </c:pt>
                <c:pt idx="117">
                  <c:v>410</c:v>
                </c:pt>
                <c:pt idx="118">
                  <c:v>307</c:v>
                </c:pt>
                <c:pt idx="119">
                  <c:v>303</c:v>
                </c:pt>
                <c:pt idx="120">
                  <c:v>623</c:v>
                </c:pt>
                <c:pt idx="121">
                  <c:v>402</c:v>
                </c:pt>
                <c:pt idx="122">
                  <c:v>427</c:v>
                </c:pt>
                <c:pt idx="123">
                  <c:v>130</c:v>
                </c:pt>
                <c:pt idx="124">
                  <c:v>451</c:v>
                </c:pt>
                <c:pt idx="125">
                  <c:v>515</c:v>
                </c:pt>
                <c:pt idx="126">
                  <c:v>359</c:v>
                </c:pt>
                <c:pt idx="127">
                  <c:v>293</c:v>
                </c:pt>
                <c:pt idx="128">
                  <c:v>461</c:v>
                </c:pt>
                <c:pt idx="129">
                  <c:v>369</c:v>
                </c:pt>
                <c:pt idx="130">
                  <c:v>462</c:v>
                </c:pt>
                <c:pt idx="131">
                  <c:v>287</c:v>
                </c:pt>
                <c:pt idx="132">
                  <c:v>335</c:v>
                </c:pt>
                <c:pt idx="133">
                  <c:v>295</c:v>
                </c:pt>
                <c:pt idx="134">
                  <c:v>555</c:v>
                </c:pt>
                <c:pt idx="135">
                  <c:v>341</c:v>
                </c:pt>
                <c:pt idx="136">
                  <c:v>379</c:v>
                </c:pt>
                <c:pt idx="137">
                  <c:v>413</c:v>
                </c:pt>
                <c:pt idx="138">
                  <c:v>622</c:v>
                </c:pt>
                <c:pt idx="139">
                  <c:v>393</c:v>
                </c:pt>
                <c:pt idx="140">
                  <c:v>605</c:v>
                </c:pt>
                <c:pt idx="141">
                  <c:v>472</c:v>
                </c:pt>
                <c:pt idx="142">
                  <c:v>235</c:v>
                </c:pt>
                <c:pt idx="143">
                  <c:v>166</c:v>
                </c:pt>
                <c:pt idx="144">
                  <c:v>284</c:v>
                </c:pt>
                <c:pt idx="145">
                  <c:v>430</c:v>
                </c:pt>
                <c:pt idx="146">
                  <c:v>369</c:v>
                </c:pt>
                <c:pt idx="147">
                  <c:v>298</c:v>
                </c:pt>
                <c:pt idx="148">
                  <c:v>305</c:v>
                </c:pt>
                <c:pt idx="149">
                  <c:v>737</c:v>
                </c:pt>
                <c:pt idx="150">
                  <c:v>361</c:v>
                </c:pt>
                <c:pt idx="151">
                  <c:v>318</c:v>
                </c:pt>
                <c:pt idx="152">
                  <c:v>348</c:v>
                </c:pt>
                <c:pt idx="153">
                  <c:v>466</c:v>
                </c:pt>
                <c:pt idx="154">
                  <c:v>377</c:v>
                </c:pt>
                <c:pt idx="155">
                  <c:v>346</c:v>
                </c:pt>
                <c:pt idx="156">
                  <c:v>143</c:v>
                </c:pt>
                <c:pt idx="157">
                  <c:v>397</c:v>
                </c:pt>
                <c:pt idx="158">
                  <c:v>403</c:v>
                </c:pt>
                <c:pt idx="159">
                  <c:v>414</c:v>
                </c:pt>
                <c:pt idx="160">
                  <c:v>371</c:v>
                </c:pt>
                <c:pt idx="161">
                  <c:v>325</c:v>
                </c:pt>
                <c:pt idx="162">
                  <c:v>420</c:v>
                </c:pt>
                <c:pt idx="163">
                  <c:v>375</c:v>
                </c:pt>
                <c:pt idx="164">
                  <c:v>382</c:v>
                </c:pt>
                <c:pt idx="165">
                  <c:v>451</c:v>
                </c:pt>
                <c:pt idx="166">
                  <c:v>243</c:v>
                </c:pt>
                <c:pt idx="167">
                  <c:v>398</c:v>
                </c:pt>
                <c:pt idx="168">
                  <c:v>305</c:v>
                </c:pt>
                <c:pt idx="169">
                  <c:v>367</c:v>
                </c:pt>
                <c:pt idx="170">
                  <c:v>510</c:v>
                </c:pt>
                <c:pt idx="171">
                  <c:v>304</c:v>
                </c:pt>
                <c:pt idx="172">
                  <c:v>778</c:v>
                </c:pt>
                <c:pt idx="173">
                  <c:v>438</c:v>
                </c:pt>
                <c:pt idx="174">
                  <c:v>855</c:v>
                </c:pt>
                <c:pt idx="175">
                  <c:v>237</c:v>
                </c:pt>
                <c:pt idx="176">
                  <c:v>755</c:v>
                </c:pt>
                <c:pt idx="177">
                  <c:v>414</c:v>
                </c:pt>
                <c:pt idx="178">
                  <c:v>427</c:v>
                </c:pt>
                <c:pt idx="179">
                  <c:v>503</c:v>
                </c:pt>
                <c:pt idx="180">
                  <c:v>348</c:v>
                </c:pt>
                <c:pt idx="181">
                  <c:v>322</c:v>
                </c:pt>
                <c:pt idx="182">
                  <c:v>457</c:v>
                </c:pt>
                <c:pt idx="183">
                  <c:v>659</c:v>
                </c:pt>
                <c:pt idx="184">
                  <c:v>260</c:v>
                </c:pt>
                <c:pt idx="185">
                  <c:v>444</c:v>
                </c:pt>
                <c:pt idx="186">
                  <c:v>155</c:v>
                </c:pt>
                <c:pt idx="187">
                  <c:v>451</c:v>
                </c:pt>
                <c:pt idx="188">
                  <c:v>209</c:v>
                </c:pt>
                <c:pt idx="189">
                  <c:v>476</c:v>
                </c:pt>
                <c:pt idx="190">
                  <c:v>506</c:v>
                </c:pt>
                <c:pt idx="191">
                  <c:v>297</c:v>
                </c:pt>
                <c:pt idx="192">
                  <c:v>642</c:v>
                </c:pt>
                <c:pt idx="193">
                  <c:v>620</c:v>
                </c:pt>
                <c:pt idx="194">
                  <c:v>345</c:v>
                </c:pt>
                <c:pt idx="195">
                  <c:v>410</c:v>
                </c:pt>
                <c:pt idx="196">
                  <c:v>259</c:v>
                </c:pt>
                <c:pt idx="197">
                  <c:v>362</c:v>
                </c:pt>
                <c:pt idx="198">
                  <c:v>537</c:v>
                </c:pt>
                <c:pt idx="199">
                  <c:v>468</c:v>
                </c:pt>
                <c:pt idx="200">
                  <c:v>389</c:v>
                </c:pt>
                <c:pt idx="201">
                  <c:v>390</c:v>
                </c:pt>
                <c:pt idx="202">
                  <c:v>831</c:v>
                </c:pt>
                <c:pt idx="203">
                  <c:v>147</c:v>
                </c:pt>
                <c:pt idx="204">
                  <c:v>250</c:v>
                </c:pt>
                <c:pt idx="205">
                  <c:v>258</c:v>
                </c:pt>
                <c:pt idx="206">
                  <c:v>512</c:v>
                </c:pt>
                <c:pt idx="207">
                  <c:v>552</c:v>
                </c:pt>
                <c:pt idx="208">
                  <c:v>389</c:v>
                </c:pt>
                <c:pt idx="209">
                  <c:v>727</c:v>
                </c:pt>
                <c:pt idx="210">
                  <c:v>787</c:v>
                </c:pt>
                <c:pt idx="211">
                  <c:v>398</c:v>
                </c:pt>
                <c:pt idx="212">
                  <c:v>334</c:v>
                </c:pt>
                <c:pt idx="213">
                  <c:v>320</c:v>
                </c:pt>
                <c:pt idx="214">
                  <c:v>1433</c:v>
                </c:pt>
                <c:pt idx="215">
                  <c:v>378</c:v>
                </c:pt>
                <c:pt idx="216">
                  <c:v>474</c:v>
                </c:pt>
                <c:pt idx="217">
                  <c:v>441</c:v>
                </c:pt>
                <c:pt idx="218">
                  <c:v>516</c:v>
                </c:pt>
                <c:pt idx="219">
                  <c:v>434</c:v>
                </c:pt>
                <c:pt idx="220">
                  <c:v>346</c:v>
                </c:pt>
                <c:pt idx="221">
                  <c:v>508</c:v>
                </c:pt>
                <c:pt idx="222">
                  <c:v>467</c:v>
                </c:pt>
                <c:pt idx="223">
                  <c:v>336</c:v>
                </c:pt>
                <c:pt idx="224">
                  <c:v>278</c:v>
                </c:pt>
                <c:pt idx="225">
                  <c:v>410</c:v>
                </c:pt>
                <c:pt idx="226">
                  <c:v>369</c:v>
                </c:pt>
                <c:pt idx="227">
                  <c:v>331</c:v>
                </c:pt>
                <c:pt idx="228">
                  <c:v>220</c:v>
                </c:pt>
                <c:pt idx="229">
                  <c:v>232</c:v>
                </c:pt>
                <c:pt idx="230">
                  <c:v>273</c:v>
                </c:pt>
                <c:pt idx="231">
                  <c:v>299</c:v>
                </c:pt>
                <c:pt idx="232">
                  <c:v>481</c:v>
                </c:pt>
                <c:pt idx="233">
                  <c:v>326</c:v>
                </c:pt>
                <c:pt idx="234">
                  <c:v>318</c:v>
                </c:pt>
                <c:pt idx="235">
                  <c:v>620</c:v>
                </c:pt>
                <c:pt idx="236">
                  <c:v>168</c:v>
                </c:pt>
                <c:pt idx="237">
                  <c:v>277</c:v>
                </c:pt>
                <c:pt idx="238">
                  <c:v>339</c:v>
                </c:pt>
                <c:pt idx="239">
                  <c:v>271</c:v>
                </c:pt>
                <c:pt idx="240">
                  <c:v>232</c:v>
                </c:pt>
                <c:pt idx="241">
                  <c:v>596</c:v>
                </c:pt>
                <c:pt idx="242">
                  <c:v>308</c:v>
                </c:pt>
                <c:pt idx="243">
                  <c:v>383</c:v>
                </c:pt>
                <c:pt idx="244">
                  <c:v>294</c:v>
                </c:pt>
                <c:pt idx="245">
                  <c:v>558</c:v>
                </c:pt>
                <c:pt idx="246">
                  <c:v>498</c:v>
                </c:pt>
                <c:pt idx="247">
                  <c:v>402</c:v>
                </c:pt>
                <c:pt idx="248">
                  <c:v>132</c:v>
                </c:pt>
                <c:pt idx="249">
                  <c:v>428</c:v>
                </c:pt>
                <c:pt idx="250">
                  <c:v>366</c:v>
                </c:pt>
                <c:pt idx="251">
                  <c:v>349</c:v>
                </c:pt>
                <c:pt idx="252">
                  <c:v>814</c:v>
                </c:pt>
                <c:pt idx="253">
                  <c:v>319</c:v>
                </c:pt>
                <c:pt idx="254">
                  <c:v>619</c:v>
                </c:pt>
                <c:pt idx="255">
                  <c:v>493</c:v>
                </c:pt>
                <c:pt idx="256">
                  <c:v>467</c:v>
                </c:pt>
                <c:pt idx="257">
                  <c:v>515</c:v>
                </c:pt>
                <c:pt idx="258">
                  <c:v>382</c:v>
                </c:pt>
                <c:pt idx="259">
                  <c:v>497</c:v>
                </c:pt>
                <c:pt idx="260">
                  <c:v>265</c:v>
                </c:pt>
                <c:pt idx="261">
                  <c:v>278</c:v>
                </c:pt>
                <c:pt idx="262">
                  <c:v>306</c:v>
                </c:pt>
                <c:pt idx="263">
                  <c:v>232</c:v>
                </c:pt>
                <c:pt idx="264">
                  <c:v>545</c:v>
                </c:pt>
                <c:pt idx="265">
                  <c:v>113</c:v>
                </c:pt>
                <c:pt idx="266">
                  <c:v>440</c:v>
                </c:pt>
                <c:pt idx="267">
                  <c:v>191</c:v>
                </c:pt>
                <c:pt idx="268">
                  <c:v>377</c:v>
                </c:pt>
                <c:pt idx="269">
                  <c:v>779</c:v>
                </c:pt>
                <c:pt idx="270">
                  <c:v>724</c:v>
                </c:pt>
                <c:pt idx="271">
                  <c:v>415</c:v>
                </c:pt>
                <c:pt idx="272">
                  <c:v>279</c:v>
                </c:pt>
                <c:pt idx="273">
                  <c:v>284</c:v>
                </c:pt>
                <c:pt idx="274">
                  <c:v>196</c:v>
                </c:pt>
                <c:pt idx="275">
                  <c:v>380</c:v>
                </c:pt>
                <c:pt idx="276">
                  <c:v>388</c:v>
                </c:pt>
                <c:pt idx="277">
                  <c:v>601</c:v>
                </c:pt>
                <c:pt idx="278">
                  <c:v>352</c:v>
                </c:pt>
                <c:pt idx="279">
                  <c:v>447</c:v>
                </c:pt>
                <c:pt idx="280">
                  <c:v>407</c:v>
                </c:pt>
                <c:pt idx="281">
                  <c:v>350</c:v>
                </c:pt>
                <c:pt idx="282">
                  <c:v>335</c:v>
                </c:pt>
                <c:pt idx="283">
                  <c:v>576</c:v>
                </c:pt>
                <c:pt idx="284">
                  <c:v>298</c:v>
                </c:pt>
                <c:pt idx="285">
                  <c:v>353</c:v>
                </c:pt>
                <c:pt idx="286">
                  <c:v>264</c:v>
                </c:pt>
                <c:pt idx="287">
                  <c:v>407</c:v>
                </c:pt>
                <c:pt idx="288">
                  <c:v>488</c:v>
                </c:pt>
                <c:pt idx="289">
                  <c:v>310</c:v>
                </c:pt>
                <c:pt idx="290">
                  <c:v>434</c:v>
                </c:pt>
                <c:pt idx="291">
                  <c:v>306</c:v>
                </c:pt>
                <c:pt idx="292">
                  <c:v>210</c:v>
                </c:pt>
                <c:pt idx="293">
                  <c:v>407</c:v>
                </c:pt>
                <c:pt idx="294">
                  <c:v>361</c:v>
                </c:pt>
                <c:pt idx="295">
                  <c:v>625</c:v>
                </c:pt>
                <c:pt idx="296">
                  <c:v>544</c:v>
                </c:pt>
                <c:pt idx="297">
                  <c:v>409</c:v>
                </c:pt>
                <c:pt idx="298">
                  <c:v>298</c:v>
                </c:pt>
                <c:pt idx="299">
                  <c:v>319</c:v>
                </c:pt>
                <c:pt idx="300">
                  <c:v>271</c:v>
                </c:pt>
                <c:pt idx="301">
                  <c:v>708</c:v>
                </c:pt>
                <c:pt idx="302">
                  <c:v>386</c:v>
                </c:pt>
                <c:pt idx="303">
                  <c:v>488</c:v>
                </c:pt>
                <c:pt idx="304">
                  <c:v>216</c:v>
                </c:pt>
                <c:pt idx="305">
                  <c:v>256</c:v>
                </c:pt>
                <c:pt idx="306">
                  <c:v>599</c:v>
                </c:pt>
                <c:pt idx="307">
                  <c:v>388</c:v>
                </c:pt>
                <c:pt idx="308">
                  <c:v>257</c:v>
                </c:pt>
                <c:pt idx="309">
                  <c:v>427</c:v>
                </c:pt>
                <c:pt idx="310">
                  <c:v>347</c:v>
                </c:pt>
                <c:pt idx="311">
                  <c:v>244</c:v>
                </c:pt>
                <c:pt idx="312">
                  <c:v>367</c:v>
                </c:pt>
                <c:pt idx="313">
                  <c:v>276</c:v>
                </c:pt>
                <c:pt idx="314">
                  <c:v>448</c:v>
                </c:pt>
                <c:pt idx="315">
                  <c:v>267</c:v>
                </c:pt>
                <c:pt idx="316">
                  <c:v>413</c:v>
                </c:pt>
                <c:pt idx="317">
                  <c:v>480</c:v>
                </c:pt>
                <c:pt idx="318">
                  <c:v>134</c:v>
                </c:pt>
                <c:pt idx="319">
                  <c:v>404</c:v>
                </c:pt>
                <c:pt idx="320">
                  <c:v>396</c:v>
                </c:pt>
                <c:pt idx="321">
                  <c:v>275</c:v>
                </c:pt>
                <c:pt idx="322">
                  <c:v>65</c:v>
                </c:pt>
                <c:pt idx="323">
                  <c:v>283</c:v>
                </c:pt>
                <c:pt idx="324">
                  <c:v>467</c:v>
                </c:pt>
                <c:pt idx="325">
                  <c:v>427</c:v>
                </c:pt>
                <c:pt idx="326">
                  <c:v>506</c:v>
                </c:pt>
                <c:pt idx="327">
                  <c:v>297</c:v>
                </c:pt>
                <c:pt idx="328">
                  <c:v>458</c:v>
                </c:pt>
                <c:pt idx="329">
                  <c:v>616</c:v>
                </c:pt>
                <c:pt idx="330">
                  <c:v>459</c:v>
                </c:pt>
                <c:pt idx="331">
                  <c:v>300</c:v>
                </c:pt>
                <c:pt idx="332">
                  <c:v>304</c:v>
                </c:pt>
                <c:pt idx="333">
                  <c:v>156</c:v>
                </c:pt>
                <c:pt idx="334">
                  <c:v>394</c:v>
                </c:pt>
                <c:pt idx="335">
                  <c:v>276</c:v>
                </c:pt>
                <c:pt idx="336">
                  <c:v>647</c:v>
                </c:pt>
                <c:pt idx="337">
                  <c:v>450</c:v>
                </c:pt>
                <c:pt idx="338">
                  <c:v>387</c:v>
                </c:pt>
                <c:pt idx="339">
                  <c:v>326</c:v>
                </c:pt>
                <c:pt idx="340">
                  <c:v>256</c:v>
                </c:pt>
                <c:pt idx="341">
                  <c:v>185</c:v>
                </c:pt>
                <c:pt idx="342">
                  <c:v>365</c:v>
                </c:pt>
                <c:pt idx="343">
                  <c:v>306</c:v>
                </c:pt>
                <c:pt idx="344">
                  <c:v>139</c:v>
                </c:pt>
                <c:pt idx="345">
                  <c:v>864</c:v>
                </c:pt>
                <c:pt idx="346">
                  <c:v>883</c:v>
                </c:pt>
                <c:pt idx="347">
                  <c:v>317</c:v>
                </c:pt>
                <c:pt idx="348">
                  <c:v>516</c:v>
                </c:pt>
                <c:pt idx="349">
                  <c:v>387</c:v>
                </c:pt>
                <c:pt idx="350">
                  <c:v>242</c:v>
                </c:pt>
                <c:pt idx="351">
                  <c:v>390</c:v>
                </c:pt>
                <c:pt idx="352">
                  <c:v>301</c:v>
                </c:pt>
                <c:pt idx="353">
                  <c:v>303</c:v>
                </c:pt>
                <c:pt idx="354">
                  <c:v>574</c:v>
                </c:pt>
                <c:pt idx="355">
                  <c:v>118</c:v>
                </c:pt>
                <c:pt idx="356">
                  <c:v>429</c:v>
                </c:pt>
                <c:pt idx="357">
                  <c:v>374</c:v>
                </c:pt>
                <c:pt idx="358">
                  <c:v>427</c:v>
                </c:pt>
                <c:pt idx="359">
                  <c:v>301</c:v>
                </c:pt>
                <c:pt idx="360">
                  <c:v>628</c:v>
                </c:pt>
                <c:pt idx="361">
                  <c:v>235</c:v>
                </c:pt>
                <c:pt idx="362">
                  <c:v>285</c:v>
                </c:pt>
                <c:pt idx="363">
                  <c:v>296</c:v>
                </c:pt>
                <c:pt idx="364">
                  <c:v>356</c:v>
                </c:pt>
                <c:pt idx="365">
                  <c:v>301</c:v>
                </c:pt>
                <c:pt idx="366">
                  <c:v>530</c:v>
                </c:pt>
                <c:pt idx="367">
                  <c:v>343</c:v>
                </c:pt>
                <c:pt idx="368">
                  <c:v>238</c:v>
                </c:pt>
                <c:pt idx="369">
                  <c:v>305</c:v>
                </c:pt>
                <c:pt idx="370">
                  <c:v>616</c:v>
                </c:pt>
                <c:pt idx="371">
                  <c:v>376</c:v>
                </c:pt>
                <c:pt idx="372">
                  <c:v>670</c:v>
                </c:pt>
                <c:pt idx="373">
                  <c:v>698</c:v>
                </c:pt>
                <c:pt idx="374">
                  <c:v>374</c:v>
                </c:pt>
                <c:pt idx="375">
                  <c:v>374</c:v>
                </c:pt>
                <c:pt idx="376">
                  <c:v>347</c:v>
                </c:pt>
                <c:pt idx="377">
                  <c:v>523</c:v>
                </c:pt>
                <c:pt idx="378">
                  <c:v>316</c:v>
                </c:pt>
                <c:pt idx="379">
                  <c:v>261</c:v>
                </c:pt>
                <c:pt idx="380">
                  <c:v>352</c:v>
                </c:pt>
                <c:pt idx="381">
                  <c:v>563</c:v>
                </c:pt>
                <c:pt idx="382">
                  <c:v>732</c:v>
                </c:pt>
                <c:pt idx="383">
                  <c:v>306</c:v>
                </c:pt>
                <c:pt idx="384">
                  <c:v>378</c:v>
                </c:pt>
                <c:pt idx="385">
                  <c:v>335</c:v>
                </c:pt>
                <c:pt idx="386">
                  <c:v>278</c:v>
                </c:pt>
                <c:pt idx="387">
                  <c:v>239</c:v>
                </c:pt>
                <c:pt idx="388">
                  <c:v>342</c:v>
                </c:pt>
                <c:pt idx="389">
                  <c:v>385</c:v>
                </c:pt>
                <c:pt idx="390">
                  <c:v>308</c:v>
                </c:pt>
                <c:pt idx="391">
                  <c:v>347</c:v>
                </c:pt>
                <c:pt idx="392">
                  <c:v>393</c:v>
                </c:pt>
                <c:pt idx="393">
                  <c:v>318</c:v>
                </c:pt>
                <c:pt idx="394">
                  <c:v>170</c:v>
                </c:pt>
                <c:pt idx="395">
                  <c:v>157</c:v>
                </c:pt>
                <c:pt idx="396">
                  <c:v>293</c:v>
                </c:pt>
                <c:pt idx="397">
                  <c:v>385</c:v>
                </c:pt>
                <c:pt idx="398">
                  <c:v>392</c:v>
                </c:pt>
                <c:pt idx="399">
                  <c:v>463</c:v>
                </c:pt>
                <c:pt idx="400">
                  <c:v>367</c:v>
                </c:pt>
                <c:pt idx="401">
                  <c:v>260</c:v>
                </c:pt>
                <c:pt idx="402">
                  <c:v>883</c:v>
                </c:pt>
                <c:pt idx="403">
                  <c:v>372</c:v>
                </c:pt>
                <c:pt idx="404">
                  <c:v>662</c:v>
                </c:pt>
                <c:pt idx="405">
                  <c:v>334</c:v>
                </c:pt>
                <c:pt idx="406">
                  <c:v>917</c:v>
                </c:pt>
                <c:pt idx="407">
                  <c:v>414</c:v>
                </c:pt>
                <c:pt idx="408">
                  <c:v>368</c:v>
                </c:pt>
                <c:pt idx="409">
                  <c:v>803</c:v>
                </c:pt>
                <c:pt idx="410">
                  <c:v>351</c:v>
                </c:pt>
                <c:pt idx="411">
                  <c:v>349</c:v>
                </c:pt>
                <c:pt idx="412">
                  <c:v>1418</c:v>
                </c:pt>
                <c:pt idx="413">
                  <c:v>261</c:v>
                </c:pt>
                <c:pt idx="414">
                  <c:v>297</c:v>
                </c:pt>
                <c:pt idx="415">
                  <c:v>273</c:v>
                </c:pt>
                <c:pt idx="416">
                  <c:v>513</c:v>
                </c:pt>
                <c:pt idx="417">
                  <c:v>377</c:v>
                </c:pt>
                <c:pt idx="418">
                  <c:v>451</c:v>
                </c:pt>
                <c:pt idx="419">
                  <c:v>389</c:v>
                </c:pt>
                <c:pt idx="420">
                  <c:v>209</c:v>
                </c:pt>
                <c:pt idx="421">
                  <c:v>232</c:v>
                </c:pt>
                <c:pt idx="422">
                  <c:v>386</c:v>
                </c:pt>
                <c:pt idx="423">
                  <c:v>732</c:v>
                </c:pt>
                <c:pt idx="424">
                  <c:v>339</c:v>
                </c:pt>
                <c:pt idx="425">
                  <c:v>545</c:v>
                </c:pt>
                <c:pt idx="426">
                  <c:v>755</c:v>
                </c:pt>
                <c:pt idx="427">
                  <c:v>130</c:v>
                </c:pt>
                <c:pt idx="428">
                  <c:v>310</c:v>
                </c:pt>
                <c:pt idx="429">
                  <c:v>468</c:v>
                </c:pt>
                <c:pt idx="430">
                  <c:v>281</c:v>
                </c:pt>
                <c:pt idx="431">
                  <c:v>334</c:v>
                </c:pt>
                <c:pt idx="432">
                  <c:v>334</c:v>
                </c:pt>
                <c:pt idx="433">
                  <c:v>495</c:v>
                </c:pt>
                <c:pt idx="434">
                  <c:v>739</c:v>
                </c:pt>
                <c:pt idx="435">
                  <c:v>702</c:v>
                </c:pt>
                <c:pt idx="436">
                  <c:v>402</c:v>
                </c:pt>
                <c:pt idx="437">
                  <c:v>625</c:v>
                </c:pt>
                <c:pt idx="438">
                  <c:v>528</c:v>
                </c:pt>
                <c:pt idx="439">
                  <c:v>243</c:v>
                </c:pt>
                <c:pt idx="440">
                  <c:v>321</c:v>
                </c:pt>
                <c:pt idx="441">
                  <c:v>444</c:v>
                </c:pt>
                <c:pt idx="442">
                  <c:v>375</c:v>
                </c:pt>
                <c:pt idx="443">
                  <c:v>420</c:v>
                </c:pt>
                <c:pt idx="444">
                  <c:v>567</c:v>
                </c:pt>
                <c:pt idx="445">
                  <c:v>276</c:v>
                </c:pt>
                <c:pt idx="446">
                  <c:v>362</c:v>
                </c:pt>
                <c:pt idx="447">
                  <c:v>473</c:v>
                </c:pt>
                <c:pt idx="448">
                  <c:v>348</c:v>
                </c:pt>
                <c:pt idx="449">
                  <c:v>327</c:v>
                </c:pt>
                <c:pt idx="450">
                  <c:v>154</c:v>
                </c:pt>
                <c:pt idx="451">
                  <c:v>359</c:v>
                </c:pt>
                <c:pt idx="452">
                  <c:v>288</c:v>
                </c:pt>
                <c:pt idx="453">
                  <c:v>267</c:v>
                </c:pt>
                <c:pt idx="454">
                  <c:v>381</c:v>
                </c:pt>
                <c:pt idx="455">
                  <c:v>388</c:v>
                </c:pt>
                <c:pt idx="456">
                  <c:v>299</c:v>
                </c:pt>
                <c:pt idx="457">
                  <c:v>725</c:v>
                </c:pt>
                <c:pt idx="458">
                  <c:v>424</c:v>
                </c:pt>
                <c:pt idx="459">
                  <c:v>378</c:v>
                </c:pt>
                <c:pt idx="460">
                  <c:v>327</c:v>
                </c:pt>
                <c:pt idx="461">
                  <c:v>497</c:v>
                </c:pt>
                <c:pt idx="462">
                  <c:v>636</c:v>
                </c:pt>
                <c:pt idx="463">
                  <c:v>316</c:v>
                </c:pt>
                <c:pt idx="464">
                  <c:v>300</c:v>
                </c:pt>
                <c:pt idx="465">
                  <c:v>535</c:v>
                </c:pt>
                <c:pt idx="466">
                  <c:v>655</c:v>
                </c:pt>
                <c:pt idx="467">
                  <c:v>264</c:v>
                </c:pt>
                <c:pt idx="468">
                  <c:v>335</c:v>
                </c:pt>
                <c:pt idx="469">
                  <c:v>261</c:v>
                </c:pt>
                <c:pt idx="470">
                  <c:v>175</c:v>
                </c:pt>
                <c:pt idx="471">
                  <c:v>435</c:v>
                </c:pt>
                <c:pt idx="472">
                  <c:v>340</c:v>
                </c:pt>
                <c:pt idx="473">
                  <c:v>278</c:v>
                </c:pt>
                <c:pt idx="474">
                  <c:v>462</c:v>
                </c:pt>
                <c:pt idx="475">
                  <c:v>742</c:v>
                </c:pt>
                <c:pt idx="476">
                  <c:v>316</c:v>
                </c:pt>
                <c:pt idx="477">
                  <c:v>413</c:v>
                </c:pt>
                <c:pt idx="478">
                  <c:v>431</c:v>
                </c:pt>
                <c:pt idx="479">
                  <c:v>402</c:v>
                </c:pt>
                <c:pt idx="480">
                  <c:v>270</c:v>
                </c:pt>
                <c:pt idx="481">
                  <c:v>395</c:v>
                </c:pt>
                <c:pt idx="482">
                  <c:v>264</c:v>
                </c:pt>
                <c:pt idx="483">
                  <c:v>312</c:v>
                </c:pt>
                <c:pt idx="484">
                  <c:v>366</c:v>
                </c:pt>
                <c:pt idx="485">
                  <c:v>212</c:v>
                </c:pt>
                <c:pt idx="486">
                  <c:v>254</c:v>
                </c:pt>
                <c:pt idx="487">
                  <c:v>507</c:v>
                </c:pt>
                <c:pt idx="488">
                  <c:v>715</c:v>
                </c:pt>
                <c:pt idx="489">
                  <c:v>377</c:v>
                </c:pt>
                <c:pt idx="490">
                  <c:v>501</c:v>
                </c:pt>
                <c:pt idx="491">
                  <c:v>125</c:v>
                </c:pt>
                <c:pt idx="492">
                  <c:v>536</c:v>
                </c:pt>
                <c:pt idx="493">
                  <c:v>324</c:v>
                </c:pt>
                <c:pt idx="494">
                  <c:v>425</c:v>
                </c:pt>
                <c:pt idx="495">
                  <c:v>187</c:v>
                </c:pt>
                <c:pt idx="496">
                  <c:v>335</c:v>
                </c:pt>
                <c:pt idx="497">
                  <c:v>647</c:v>
                </c:pt>
                <c:pt idx="498">
                  <c:v>287</c:v>
                </c:pt>
                <c:pt idx="499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2-4B98-BAB2-2566C9CFEDF2}"/>
            </c:ext>
          </c:extLst>
        </c:ser>
        <c:ser>
          <c:idx val="1"/>
          <c:order val="1"/>
          <c:tx>
            <c:strRef>
              <c:f>Tiempo_Busqueda_Binaria_Sample!$M$3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Tiempo_Busqueda_Binaria_Sample!$K$4:$K$503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Tiempo_Busqueda_Binaria_Sample!$M$4:$M$503</c:f>
              <c:numCache>
                <c:formatCode>General</c:formatCode>
                <c:ptCount val="500"/>
                <c:pt idx="0">
                  <c:v>443</c:v>
                </c:pt>
                <c:pt idx="1">
                  <c:v>549</c:v>
                </c:pt>
                <c:pt idx="2">
                  <c:v>378</c:v>
                </c:pt>
                <c:pt idx="3">
                  <c:v>329</c:v>
                </c:pt>
                <c:pt idx="4">
                  <c:v>300</c:v>
                </c:pt>
                <c:pt idx="5">
                  <c:v>457</c:v>
                </c:pt>
                <c:pt idx="6">
                  <c:v>803</c:v>
                </c:pt>
                <c:pt idx="7">
                  <c:v>279</c:v>
                </c:pt>
                <c:pt idx="8">
                  <c:v>590</c:v>
                </c:pt>
                <c:pt idx="9">
                  <c:v>792</c:v>
                </c:pt>
                <c:pt idx="10">
                  <c:v>530</c:v>
                </c:pt>
                <c:pt idx="11">
                  <c:v>357</c:v>
                </c:pt>
                <c:pt idx="12">
                  <c:v>555</c:v>
                </c:pt>
                <c:pt idx="13">
                  <c:v>314</c:v>
                </c:pt>
                <c:pt idx="14">
                  <c:v>462</c:v>
                </c:pt>
                <c:pt idx="15">
                  <c:v>389</c:v>
                </c:pt>
                <c:pt idx="16">
                  <c:v>626</c:v>
                </c:pt>
                <c:pt idx="17">
                  <c:v>172</c:v>
                </c:pt>
                <c:pt idx="18">
                  <c:v>418</c:v>
                </c:pt>
                <c:pt idx="19">
                  <c:v>190</c:v>
                </c:pt>
                <c:pt idx="20">
                  <c:v>374</c:v>
                </c:pt>
                <c:pt idx="21">
                  <c:v>341</c:v>
                </c:pt>
                <c:pt idx="22">
                  <c:v>320</c:v>
                </c:pt>
                <c:pt idx="23">
                  <c:v>70</c:v>
                </c:pt>
                <c:pt idx="24">
                  <c:v>446</c:v>
                </c:pt>
                <c:pt idx="25">
                  <c:v>359</c:v>
                </c:pt>
                <c:pt idx="26">
                  <c:v>36</c:v>
                </c:pt>
                <c:pt idx="27">
                  <c:v>473</c:v>
                </c:pt>
                <c:pt idx="28">
                  <c:v>213</c:v>
                </c:pt>
                <c:pt idx="29">
                  <c:v>734</c:v>
                </c:pt>
                <c:pt idx="30">
                  <c:v>535</c:v>
                </c:pt>
                <c:pt idx="31">
                  <c:v>501</c:v>
                </c:pt>
                <c:pt idx="32">
                  <c:v>252</c:v>
                </c:pt>
                <c:pt idx="33">
                  <c:v>286</c:v>
                </c:pt>
                <c:pt idx="34">
                  <c:v>401</c:v>
                </c:pt>
                <c:pt idx="35">
                  <c:v>370</c:v>
                </c:pt>
                <c:pt idx="36">
                  <c:v>347</c:v>
                </c:pt>
                <c:pt idx="37">
                  <c:v>335</c:v>
                </c:pt>
                <c:pt idx="38">
                  <c:v>420</c:v>
                </c:pt>
                <c:pt idx="39">
                  <c:v>418</c:v>
                </c:pt>
                <c:pt idx="40">
                  <c:v>56</c:v>
                </c:pt>
                <c:pt idx="41">
                  <c:v>474</c:v>
                </c:pt>
                <c:pt idx="42">
                  <c:v>464</c:v>
                </c:pt>
                <c:pt idx="43">
                  <c:v>694</c:v>
                </c:pt>
                <c:pt idx="44">
                  <c:v>552</c:v>
                </c:pt>
                <c:pt idx="45">
                  <c:v>250</c:v>
                </c:pt>
                <c:pt idx="46">
                  <c:v>186</c:v>
                </c:pt>
                <c:pt idx="47">
                  <c:v>305</c:v>
                </c:pt>
                <c:pt idx="48">
                  <c:v>509</c:v>
                </c:pt>
                <c:pt idx="49">
                  <c:v>325</c:v>
                </c:pt>
                <c:pt idx="50">
                  <c:v>251</c:v>
                </c:pt>
                <c:pt idx="51">
                  <c:v>378</c:v>
                </c:pt>
                <c:pt idx="52">
                  <c:v>187</c:v>
                </c:pt>
                <c:pt idx="53">
                  <c:v>283</c:v>
                </c:pt>
                <c:pt idx="54">
                  <c:v>154</c:v>
                </c:pt>
                <c:pt idx="55">
                  <c:v>611</c:v>
                </c:pt>
                <c:pt idx="56">
                  <c:v>119</c:v>
                </c:pt>
                <c:pt idx="57">
                  <c:v>201</c:v>
                </c:pt>
                <c:pt idx="58">
                  <c:v>235</c:v>
                </c:pt>
                <c:pt idx="59">
                  <c:v>351</c:v>
                </c:pt>
                <c:pt idx="60">
                  <c:v>220</c:v>
                </c:pt>
                <c:pt idx="61">
                  <c:v>747</c:v>
                </c:pt>
                <c:pt idx="62">
                  <c:v>325</c:v>
                </c:pt>
                <c:pt idx="63">
                  <c:v>226</c:v>
                </c:pt>
                <c:pt idx="64">
                  <c:v>408</c:v>
                </c:pt>
                <c:pt idx="65">
                  <c:v>362</c:v>
                </c:pt>
                <c:pt idx="66">
                  <c:v>258</c:v>
                </c:pt>
                <c:pt idx="67">
                  <c:v>818</c:v>
                </c:pt>
                <c:pt idx="68">
                  <c:v>390</c:v>
                </c:pt>
                <c:pt idx="69">
                  <c:v>305</c:v>
                </c:pt>
                <c:pt idx="70">
                  <c:v>459</c:v>
                </c:pt>
                <c:pt idx="71">
                  <c:v>169</c:v>
                </c:pt>
                <c:pt idx="72">
                  <c:v>443</c:v>
                </c:pt>
                <c:pt idx="73">
                  <c:v>197</c:v>
                </c:pt>
                <c:pt idx="74">
                  <c:v>408</c:v>
                </c:pt>
                <c:pt idx="75">
                  <c:v>301</c:v>
                </c:pt>
                <c:pt idx="76">
                  <c:v>291</c:v>
                </c:pt>
                <c:pt idx="77">
                  <c:v>330</c:v>
                </c:pt>
                <c:pt idx="78">
                  <c:v>646</c:v>
                </c:pt>
                <c:pt idx="79">
                  <c:v>79</c:v>
                </c:pt>
                <c:pt idx="80">
                  <c:v>321</c:v>
                </c:pt>
                <c:pt idx="81">
                  <c:v>273</c:v>
                </c:pt>
                <c:pt idx="82">
                  <c:v>585</c:v>
                </c:pt>
                <c:pt idx="83">
                  <c:v>409</c:v>
                </c:pt>
                <c:pt idx="84">
                  <c:v>433</c:v>
                </c:pt>
                <c:pt idx="85">
                  <c:v>243</c:v>
                </c:pt>
                <c:pt idx="86">
                  <c:v>263</c:v>
                </c:pt>
                <c:pt idx="87">
                  <c:v>368</c:v>
                </c:pt>
                <c:pt idx="88">
                  <c:v>273</c:v>
                </c:pt>
                <c:pt idx="89">
                  <c:v>372</c:v>
                </c:pt>
                <c:pt idx="90">
                  <c:v>403</c:v>
                </c:pt>
                <c:pt idx="91">
                  <c:v>473</c:v>
                </c:pt>
                <c:pt idx="92">
                  <c:v>297</c:v>
                </c:pt>
                <c:pt idx="93">
                  <c:v>305</c:v>
                </c:pt>
                <c:pt idx="94">
                  <c:v>242</c:v>
                </c:pt>
                <c:pt idx="95">
                  <c:v>285</c:v>
                </c:pt>
                <c:pt idx="96">
                  <c:v>77</c:v>
                </c:pt>
                <c:pt idx="97">
                  <c:v>234</c:v>
                </c:pt>
                <c:pt idx="98">
                  <c:v>469</c:v>
                </c:pt>
                <c:pt idx="99">
                  <c:v>231</c:v>
                </c:pt>
                <c:pt idx="100">
                  <c:v>516</c:v>
                </c:pt>
                <c:pt idx="101">
                  <c:v>437</c:v>
                </c:pt>
                <c:pt idx="102">
                  <c:v>296</c:v>
                </c:pt>
                <c:pt idx="103">
                  <c:v>174</c:v>
                </c:pt>
                <c:pt idx="104">
                  <c:v>363</c:v>
                </c:pt>
                <c:pt idx="105">
                  <c:v>233</c:v>
                </c:pt>
                <c:pt idx="106">
                  <c:v>189</c:v>
                </c:pt>
                <c:pt idx="107">
                  <c:v>314</c:v>
                </c:pt>
                <c:pt idx="108">
                  <c:v>373</c:v>
                </c:pt>
                <c:pt idx="109">
                  <c:v>555</c:v>
                </c:pt>
                <c:pt idx="110">
                  <c:v>325</c:v>
                </c:pt>
                <c:pt idx="111">
                  <c:v>440</c:v>
                </c:pt>
                <c:pt idx="112">
                  <c:v>318</c:v>
                </c:pt>
                <c:pt idx="113">
                  <c:v>279</c:v>
                </c:pt>
                <c:pt idx="114">
                  <c:v>273</c:v>
                </c:pt>
                <c:pt idx="115">
                  <c:v>407</c:v>
                </c:pt>
                <c:pt idx="116">
                  <c:v>319</c:v>
                </c:pt>
                <c:pt idx="117">
                  <c:v>651</c:v>
                </c:pt>
                <c:pt idx="118">
                  <c:v>455</c:v>
                </c:pt>
                <c:pt idx="119">
                  <c:v>375</c:v>
                </c:pt>
                <c:pt idx="120">
                  <c:v>415</c:v>
                </c:pt>
                <c:pt idx="121">
                  <c:v>1084</c:v>
                </c:pt>
                <c:pt idx="122">
                  <c:v>823</c:v>
                </c:pt>
                <c:pt idx="123">
                  <c:v>248</c:v>
                </c:pt>
                <c:pt idx="124">
                  <c:v>200</c:v>
                </c:pt>
                <c:pt idx="125">
                  <c:v>391</c:v>
                </c:pt>
                <c:pt idx="126">
                  <c:v>227</c:v>
                </c:pt>
                <c:pt idx="127">
                  <c:v>195</c:v>
                </c:pt>
                <c:pt idx="128">
                  <c:v>315</c:v>
                </c:pt>
                <c:pt idx="129">
                  <c:v>295</c:v>
                </c:pt>
                <c:pt idx="130">
                  <c:v>218</c:v>
                </c:pt>
                <c:pt idx="131">
                  <c:v>302</c:v>
                </c:pt>
                <c:pt idx="132">
                  <c:v>254</c:v>
                </c:pt>
                <c:pt idx="133">
                  <c:v>293</c:v>
                </c:pt>
                <c:pt idx="134">
                  <c:v>306</c:v>
                </c:pt>
                <c:pt idx="135">
                  <c:v>321</c:v>
                </c:pt>
                <c:pt idx="136">
                  <c:v>56</c:v>
                </c:pt>
                <c:pt idx="137">
                  <c:v>420</c:v>
                </c:pt>
                <c:pt idx="138">
                  <c:v>163</c:v>
                </c:pt>
                <c:pt idx="139">
                  <c:v>284</c:v>
                </c:pt>
                <c:pt idx="140">
                  <c:v>322</c:v>
                </c:pt>
                <c:pt idx="141">
                  <c:v>154</c:v>
                </c:pt>
                <c:pt idx="142">
                  <c:v>327</c:v>
                </c:pt>
                <c:pt idx="143">
                  <c:v>381</c:v>
                </c:pt>
                <c:pt idx="144">
                  <c:v>351</c:v>
                </c:pt>
                <c:pt idx="145">
                  <c:v>49</c:v>
                </c:pt>
                <c:pt idx="146">
                  <c:v>192</c:v>
                </c:pt>
                <c:pt idx="147">
                  <c:v>277</c:v>
                </c:pt>
                <c:pt idx="148">
                  <c:v>285</c:v>
                </c:pt>
                <c:pt idx="149">
                  <c:v>322</c:v>
                </c:pt>
                <c:pt idx="150">
                  <c:v>164</c:v>
                </c:pt>
                <c:pt idx="151">
                  <c:v>251</c:v>
                </c:pt>
                <c:pt idx="152">
                  <c:v>451</c:v>
                </c:pt>
                <c:pt idx="153">
                  <c:v>265</c:v>
                </c:pt>
                <c:pt idx="154">
                  <c:v>344</c:v>
                </c:pt>
                <c:pt idx="155">
                  <c:v>395</c:v>
                </c:pt>
                <c:pt idx="156">
                  <c:v>263</c:v>
                </c:pt>
                <c:pt idx="157">
                  <c:v>231</c:v>
                </c:pt>
                <c:pt idx="158">
                  <c:v>219</c:v>
                </c:pt>
                <c:pt idx="159">
                  <c:v>273</c:v>
                </c:pt>
                <c:pt idx="160">
                  <c:v>529</c:v>
                </c:pt>
                <c:pt idx="161">
                  <c:v>366</c:v>
                </c:pt>
                <c:pt idx="162">
                  <c:v>369</c:v>
                </c:pt>
                <c:pt idx="163">
                  <c:v>281</c:v>
                </c:pt>
                <c:pt idx="164">
                  <c:v>307</c:v>
                </c:pt>
                <c:pt idx="165">
                  <c:v>250</c:v>
                </c:pt>
                <c:pt idx="166">
                  <c:v>347</c:v>
                </c:pt>
                <c:pt idx="167">
                  <c:v>658</c:v>
                </c:pt>
                <c:pt idx="168">
                  <c:v>254</c:v>
                </c:pt>
                <c:pt idx="169">
                  <c:v>234</c:v>
                </c:pt>
                <c:pt idx="170">
                  <c:v>637</c:v>
                </c:pt>
                <c:pt idx="171">
                  <c:v>336</c:v>
                </c:pt>
                <c:pt idx="172">
                  <c:v>420</c:v>
                </c:pt>
                <c:pt idx="173">
                  <c:v>392</c:v>
                </c:pt>
                <c:pt idx="174">
                  <c:v>268</c:v>
                </c:pt>
                <c:pt idx="175">
                  <c:v>351</c:v>
                </c:pt>
                <c:pt idx="176">
                  <c:v>268</c:v>
                </c:pt>
                <c:pt idx="177">
                  <c:v>264</c:v>
                </c:pt>
                <c:pt idx="178">
                  <c:v>419</c:v>
                </c:pt>
                <c:pt idx="179">
                  <c:v>210</c:v>
                </c:pt>
                <c:pt idx="180">
                  <c:v>246</c:v>
                </c:pt>
                <c:pt idx="181">
                  <c:v>303</c:v>
                </c:pt>
                <c:pt idx="182">
                  <c:v>276</c:v>
                </c:pt>
                <c:pt idx="183">
                  <c:v>554</c:v>
                </c:pt>
                <c:pt idx="184">
                  <c:v>559</c:v>
                </c:pt>
                <c:pt idx="185">
                  <c:v>310</c:v>
                </c:pt>
                <c:pt idx="186">
                  <c:v>205</c:v>
                </c:pt>
                <c:pt idx="187">
                  <c:v>352</c:v>
                </c:pt>
                <c:pt idx="188">
                  <c:v>271</c:v>
                </c:pt>
                <c:pt idx="189">
                  <c:v>179</c:v>
                </c:pt>
                <c:pt idx="190">
                  <c:v>457</c:v>
                </c:pt>
                <c:pt idx="191">
                  <c:v>469</c:v>
                </c:pt>
                <c:pt idx="192">
                  <c:v>146</c:v>
                </c:pt>
                <c:pt idx="193">
                  <c:v>502</c:v>
                </c:pt>
                <c:pt idx="194">
                  <c:v>325</c:v>
                </c:pt>
                <c:pt idx="195">
                  <c:v>339</c:v>
                </c:pt>
                <c:pt idx="196">
                  <c:v>681</c:v>
                </c:pt>
                <c:pt idx="197">
                  <c:v>408</c:v>
                </c:pt>
                <c:pt idx="198">
                  <c:v>135</c:v>
                </c:pt>
                <c:pt idx="199">
                  <c:v>341</c:v>
                </c:pt>
                <c:pt idx="200">
                  <c:v>531</c:v>
                </c:pt>
                <c:pt idx="201">
                  <c:v>335</c:v>
                </c:pt>
                <c:pt idx="202">
                  <c:v>345</c:v>
                </c:pt>
                <c:pt idx="203">
                  <c:v>384</c:v>
                </c:pt>
                <c:pt idx="204">
                  <c:v>296</c:v>
                </c:pt>
                <c:pt idx="205">
                  <c:v>360</c:v>
                </c:pt>
                <c:pt idx="206">
                  <c:v>410</c:v>
                </c:pt>
                <c:pt idx="207">
                  <c:v>390</c:v>
                </c:pt>
                <c:pt idx="208">
                  <c:v>279</c:v>
                </c:pt>
                <c:pt idx="209">
                  <c:v>400</c:v>
                </c:pt>
                <c:pt idx="210">
                  <c:v>302</c:v>
                </c:pt>
                <c:pt idx="211">
                  <c:v>148</c:v>
                </c:pt>
                <c:pt idx="212">
                  <c:v>400</c:v>
                </c:pt>
                <c:pt idx="213">
                  <c:v>251</c:v>
                </c:pt>
                <c:pt idx="214">
                  <c:v>396</c:v>
                </c:pt>
                <c:pt idx="215">
                  <c:v>346</c:v>
                </c:pt>
                <c:pt idx="216">
                  <c:v>523</c:v>
                </c:pt>
                <c:pt idx="217">
                  <c:v>299</c:v>
                </c:pt>
                <c:pt idx="218">
                  <c:v>379</c:v>
                </c:pt>
                <c:pt idx="219">
                  <c:v>67</c:v>
                </c:pt>
                <c:pt idx="220">
                  <c:v>185</c:v>
                </c:pt>
                <c:pt idx="221">
                  <c:v>50</c:v>
                </c:pt>
                <c:pt idx="222">
                  <c:v>337</c:v>
                </c:pt>
                <c:pt idx="223">
                  <c:v>378</c:v>
                </c:pt>
                <c:pt idx="224">
                  <c:v>505</c:v>
                </c:pt>
                <c:pt idx="225">
                  <c:v>506</c:v>
                </c:pt>
                <c:pt idx="226">
                  <c:v>352</c:v>
                </c:pt>
                <c:pt idx="227">
                  <c:v>338</c:v>
                </c:pt>
                <c:pt idx="228">
                  <c:v>522</c:v>
                </c:pt>
                <c:pt idx="229">
                  <c:v>392</c:v>
                </c:pt>
                <c:pt idx="230">
                  <c:v>249</c:v>
                </c:pt>
                <c:pt idx="231">
                  <c:v>393</c:v>
                </c:pt>
                <c:pt idx="232">
                  <c:v>50</c:v>
                </c:pt>
                <c:pt idx="233">
                  <c:v>464</c:v>
                </c:pt>
                <c:pt idx="234">
                  <c:v>360</c:v>
                </c:pt>
                <c:pt idx="235">
                  <c:v>377</c:v>
                </c:pt>
                <c:pt idx="236">
                  <c:v>347</c:v>
                </c:pt>
                <c:pt idx="237">
                  <c:v>176</c:v>
                </c:pt>
                <c:pt idx="238">
                  <c:v>310</c:v>
                </c:pt>
                <c:pt idx="239">
                  <c:v>329</c:v>
                </c:pt>
                <c:pt idx="240">
                  <c:v>409</c:v>
                </c:pt>
                <c:pt idx="241">
                  <c:v>296</c:v>
                </c:pt>
                <c:pt idx="242">
                  <c:v>312</c:v>
                </c:pt>
                <c:pt idx="243">
                  <c:v>350</c:v>
                </c:pt>
                <c:pt idx="244">
                  <c:v>387</c:v>
                </c:pt>
                <c:pt idx="245">
                  <c:v>275</c:v>
                </c:pt>
                <c:pt idx="246">
                  <c:v>291</c:v>
                </c:pt>
                <c:pt idx="247">
                  <c:v>90</c:v>
                </c:pt>
                <c:pt idx="248">
                  <c:v>321</c:v>
                </c:pt>
                <c:pt idx="249">
                  <c:v>446</c:v>
                </c:pt>
                <c:pt idx="250">
                  <c:v>295</c:v>
                </c:pt>
                <c:pt idx="251">
                  <c:v>441</c:v>
                </c:pt>
                <c:pt idx="252">
                  <c:v>337</c:v>
                </c:pt>
                <c:pt idx="253">
                  <c:v>373</c:v>
                </c:pt>
                <c:pt idx="254">
                  <c:v>349</c:v>
                </c:pt>
                <c:pt idx="255">
                  <c:v>293</c:v>
                </c:pt>
                <c:pt idx="256">
                  <c:v>657</c:v>
                </c:pt>
                <c:pt idx="257">
                  <c:v>211</c:v>
                </c:pt>
                <c:pt idx="258">
                  <c:v>317</c:v>
                </c:pt>
                <c:pt idx="259">
                  <c:v>333</c:v>
                </c:pt>
                <c:pt idx="260">
                  <c:v>293</c:v>
                </c:pt>
                <c:pt idx="261">
                  <c:v>372</c:v>
                </c:pt>
                <c:pt idx="262">
                  <c:v>358</c:v>
                </c:pt>
                <c:pt idx="263">
                  <c:v>349</c:v>
                </c:pt>
                <c:pt idx="264">
                  <c:v>107</c:v>
                </c:pt>
                <c:pt idx="265">
                  <c:v>393</c:v>
                </c:pt>
                <c:pt idx="266">
                  <c:v>181</c:v>
                </c:pt>
                <c:pt idx="267">
                  <c:v>323</c:v>
                </c:pt>
                <c:pt idx="268">
                  <c:v>240</c:v>
                </c:pt>
                <c:pt idx="269">
                  <c:v>89</c:v>
                </c:pt>
                <c:pt idx="270">
                  <c:v>520</c:v>
                </c:pt>
                <c:pt idx="271">
                  <c:v>491</c:v>
                </c:pt>
                <c:pt idx="272">
                  <c:v>177</c:v>
                </c:pt>
                <c:pt idx="273">
                  <c:v>251</c:v>
                </c:pt>
                <c:pt idx="274">
                  <c:v>382</c:v>
                </c:pt>
                <c:pt idx="275">
                  <c:v>425</c:v>
                </c:pt>
                <c:pt idx="276">
                  <c:v>589</c:v>
                </c:pt>
                <c:pt idx="277">
                  <c:v>224</c:v>
                </c:pt>
                <c:pt idx="278">
                  <c:v>287</c:v>
                </c:pt>
                <c:pt idx="279">
                  <c:v>340</c:v>
                </c:pt>
                <c:pt idx="280">
                  <c:v>463</c:v>
                </c:pt>
                <c:pt idx="281">
                  <c:v>370</c:v>
                </c:pt>
                <c:pt idx="282">
                  <c:v>502</c:v>
                </c:pt>
                <c:pt idx="283">
                  <c:v>302</c:v>
                </c:pt>
                <c:pt idx="284">
                  <c:v>823</c:v>
                </c:pt>
                <c:pt idx="285">
                  <c:v>288</c:v>
                </c:pt>
                <c:pt idx="286">
                  <c:v>247</c:v>
                </c:pt>
                <c:pt idx="287">
                  <c:v>451</c:v>
                </c:pt>
                <c:pt idx="288">
                  <c:v>356</c:v>
                </c:pt>
                <c:pt idx="289">
                  <c:v>106</c:v>
                </c:pt>
                <c:pt idx="290">
                  <c:v>424</c:v>
                </c:pt>
                <c:pt idx="291">
                  <c:v>536</c:v>
                </c:pt>
                <c:pt idx="292">
                  <c:v>194</c:v>
                </c:pt>
                <c:pt idx="293">
                  <c:v>353</c:v>
                </c:pt>
                <c:pt idx="294">
                  <c:v>392</c:v>
                </c:pt>
                <c:pt idx="295">
                  <c:v>184</c:v>
                </c:pt>
                <c:pt idx="296">
                  <c:v>341</c:v>
                </c:pt>
                <c:pt idx="297">
                  <c:v>699</c:v>
                </c:pt>
                <c:pt idx="298">
                  <c:v>384</c:v>
                </c:pt>
                <c:pt idx="299">
                  <c:v>304</c:v>
                </c:pt>
                <c:pt idx="300">
                  <c:v>398</c:v>
                </c:pt>
                <c:pt idx="301">
                  <c:v>292</c:v>
                </c:pt>
                <c:pt idx="302">
                  <c:v>366</c:v>
                </c:pt>
                <c:pt idx="303">
                  <c:v>839</c:v>
                </c:pt>
                <c:pt idx="304">
                  <c:v>184</c:v>
                </c:pt>
                <c:pt idx="305">
                  <c:v>460</c:v>
                </c:pt>
                <c:pt idx="306">
                  <c:v>301</c:v>
                </c:pt>
                <c:pt idx="307">
                  <c:v>362</c:v>
                </c:pt>
                <c:pt idx="308">
                  <c:v>295</c:v>
                </c:pt>
                <c:pt idx="309">
                  <c:v>322</c:v>
                </c:pt>
                <c:pt idx="310">
                  <c:v>331</c:v>
                </c:pt>
                <c:pt idx="311">
                  <c:v>143</c:v>
                </c:pt>
                <c:pt idx="312">
                  <c:v>288</c:v>
                </c:pt>
                <c:pt idx="313">
                  <c:v>166</c:v>
                </c:pt>
                <c:pt idx="314">
                  <c:v>298</c:v>
                </c:pt>
                <c:pt idx="315">
                  <c:v>358</c:v>
                </c:pt>
                <c:pt idx="316">
                  <c:v>357</c:v>
                </c:pt>
                <c:pt idx="317">
                  <c:v>464</c:v>
                </c:pt>
                <c:pt idx="318">
                  <c:v>334</c:v>
                </c:pt>
                <c:pt idx="319">
                  <c:v>201</c:v>
                </c:pt>
                <c:pt idx="320">
                  <c:v>368</c:v>
                </c:pt>
                <c:pt idx="321">
                  <c:v>283</c:v>
                </c:pt>
                <c:pt idx="322">
                  <c:v>279</c:v>
                </c:pt>
                <c:pt idx="323">
                  <c:v>363</c:v>
                </c:pt>
                <c:pt idx="324">
                  <c:v>229</c:v>
                </c:pt>
                <c:pt idx="325">
                  <c:v>308</c:v>
                </c:pt>
                <c:pt idx="326">
                  <c:v>318</c:v>
                </c:pt>
                <c:pt idx="327">
                  <c:v>672</c:v>
                </c:pt>
                <c:pt idx="328">
                  <c:v>276</c:v>
                </c:pt>
                <c:pt idx="329">
                  <c:v>306</c:v>
                </c:pt>
                <c:pt idx="330">
                  <c:v>251</c:v>
                </c:pt>
                <c:pt idx="331">
                  <c:v>202</c:v>
                </c:pt>
                <c:pt idx="332">
                  <c:v>303</c:v>
                </c:pt>
                <c:pt idx="333">
                  <c:v>229</c:v>
                </c:pt>
                <c:pt idx="334">
                  <c:v>302</c:v>
                </c:pt>
                <c:pt idx="335">
                  <c:v>399</c:v>
                </c:pt>
                <c:pt idx="336">
                  <c:v>284</c:v>
                </c:pt>
                <c:pt idx="337">
                  <c:v>374</c:v>
                </c:pt>
                <c:pt idx="338">
                  <c:v>193</c:v>
                </c:pt>
                <c:pt idx="339">
                  <c:v>478</c:v>
                </c:pt>
                <c:pt idx="340">
                  <c:v>272</c:v>
                </c:pt>
                <c:pt idx="341">
                  <c:v>188</c:v>
                </c:pt>
                <c:pt idx="342">
                  <c:v>138</c:v>
                </c:pt>
                <c:pt idx="343">
                  <c:v>329</c:v>
                </c:pt>
                <c:pt idx="344">
                  <c:v>341</c:v>
                </c:pt>
                <c:pt idx="345">
                  <c:v>742</c:v>
                </c:pt>
                <c:pt idx="346">
                  <c:v>205</c:v>
                </c:pt>
                <c:pt idx="347">
                  <c:v>239</c:v>
                </c:pt>
                <c:pt idx="348">
                  <c:v>299</c:v>
                </c:pt>
                <c:pt idx="349">
                  <c:v>413</c:v>
                </c:pt>
                <c:pt idx="350">
                  <c:v>661</c:v>
                </c:pt>
                <c:pt idx="351">
                  <c:v>347</c:v>
                </c:pt>
                <c:pt idx="352">
                  <c:v>360</c:v>
                </c:pt>
                <c:pt idx="353">
                  <c:v>288</c:v>
                </c:pt>
                <c:pt idx="354">
                  <c:v>407</c:v>
                </c:pt>
                <c:pt idx="355">
                  <c:v>309</c:v>
                </c:pt>
                <c:pt idx="356">
                  <c:v>336</c:v>
                </c:pt>
                <c:pt idx="357">
                  <c:v>626</c:v>
                </c:pt>
                <c:pt idx="358">
                  <c:v>532</c:v>
                </c:pt>
                <c:pt idx="359">
                  <c:v>261</c:v>
                </c:pt>
                <c:pt idx="360">
                  <c:v>296</c:v>
                </c:pt>
                <c:pt idx="361">
                  <c:v>111</c:v>
                </c:pt>
                <c:pt idx="362">
                  <c:v>281</c:v>
                </c:pt>
                <c:pt idx="363">
                  <c:v>290</c:v>
                </c:pt>
                <c:pt idx="364">
                  <c:v>983</c:v>
                </c:pt>
                <c:pt idx="365">
                  <c:v>288</c:v>
                </c:pt>
                <c:pt idx="366">
                  <c:v>810</c:v>
                </c:pt>
                <c:pt idx="367">
                  <c:v>316</c:v>
                </c:pt>
                <c:pt idx="368">
                  <c:v>366</c:v>
                </c:pt>
                <c:pt idx="369">
                  <c:v>318</c:v>
                </c:pt>
                <c:pt idx="370">
                  <c:v>268</c:v>
                </c:pt>
                <c:pt idx="371">
                  <c:v>548</c:v>
                </c:pt>
                <c:pt idx="372">
                  <c:v>118</c:v>
                </c:pt>
                <c:pt idx="373">
                  <c:v>779</c:v>
                </c:pt>
                <c:pt idx="374">
                  <c:v>838</c:v>
                </c:pt>
                <c:pt idx="375">
                  <c:v>753</c:v>
                </c:pt>
                <c:pt idx="376">
                  <c:v>346</c:v>
                </c:pt>
                <c:pt idx="377">
                  <c:v>49</c:v>
                </c:pt>
                <c:pt idx="378">
                  <c:v>261</c:v>
                </c:pt>
                <c:pt idx="379">
                  <c:v>446</c:v>
                </c:pt>
                <c:pt idx="380">
                  <c:v>249</c:v>
                </c:pt>
                <c:pt idx="381">
                  <c:v>157</c:v>
                </c:pt>
                <c:pt idx="382">
                  <c:v>231</c:v>
                </c:pt>
                <c:pt idx="383">
                  <c:v>389</c:v>
                </c:pt>
                <c:pt idx="384">
                  <c:v>260</c:v>
                </c:pt>
                <c:pt idx="385">
                  <c:v>318</c:v>
                </c:pt>
                <c:pt idx="386">
                  <c:v>408</c:v>
                </c:pt>
                <c:pt idx="387">
                  <c:v>328</c:v>
                </c:pt>
                <c:pt idx="388">
                  <c:v>695</c:v>
                </c:pt>
                <c:pt idx="389">
                  <c:v>371</c:v>
                </c:pt>
                <c:pt idx="390">
                  <c:v>329</c:v>
                </c:pt>
                <c:pt idx="391">
                  <c:v>337</c:v>
                </c:pt>
                <c:pt idx="392">
                  <c:v>165</c:v>
                </c:pt>
                <c:pt idx="393">
                  <c:v>322</c:v>
                </c:pt>
                <c:pt idx="394">
                  <c:v>345</c:v>
                </c:pt>
                <c:pt idx="395">
                  <c:v>398</c:v>
                </c:pt>
                <c:pt idx="396">
                  <c:v>329</c:v>
                </c:pt>
                <c:pt idx="397">
                  <c:v>286</c:v>
                </c:pt>
                <c:pt idx="398">
                  <c:v>146</c:v>
                </c:pt>
                <c:pt idx="399">
                  <c:v>278</c:v>
                </c:pt>
                <c:pt idx="400">
                  <c:v>177</c:v>
                </c:pt>
                <c:pt idx="401">
                  <c:v>333</c:v>
                </c:pt>
                <c:pt idx="402">
                  <c:v>340</c:v>
                </c:pt>
                <c:pt idx="403">
                  <c:v>203</c:v>
                </c:pt>
                <c:pt idx="404">
                  <c:v>614</c:v>
                </c:pt>
                <c:pt idx="405">
                  <c:v>376</c:v>
                </c:pt>
                <c:pt idx="406">
                  <c:v>285</c:v>
                </c:pt>
                <c:pt idx="407">
                  <c:v>295</c:v>
                </c:pt>
                <c:pt idx="408">
                  <c:v>160</c:v>
                </c:pt>
                <c:pt idx="409">
                  <c:v>286</c:v>
                </c:pt>
                <c:pt idx="410">
                  <c:v>233</c:v>
                </c:pt>
                <c:pt idx="411">
                  <c:v>325</c:v>
                </c:pt>
                <c:pt idx="412">
                  <c:v>58</c:v>
                </c:pt>
                <c:pt idx="413">
                  <c:v>363</c:v>
                </c:pt>
                <c:pt idx="414">
                  <c:v>267</c:v>
                </c:pt>
                <c:pt idx="415">
                  <c:v>375</c:v>
                </c:pt>
                <c:pt idx="416">
                  <c:v>278</c:v>
                </c:pt>
                <c:pt idx="417">
                  <c:v>323</c:v>
                </c:pt>
                <c:pt idx="418">
                  <c:v>397</c:v>
                </c:pt>
                <c:pt idx="419">
                  <c:v>749</c:v>
                </c:pt>
                <c:pt idx="420">
                  <c:v>318</c:v>
                </c:pt>
                <c:pt idx="421">
                  <c:v>208</c:v>
                </c:pt>
                <c:pt idx="422">
                  <c:v>425</c:v>
                </c:pt>
                <c:pt idx="423">
                  <c:v>419</c:v>
                </c:pt>
                <c:pt idx="424">
                  <c:v>513</c:v>
                </c:pt>
                <c:pt idx="425">
                  <c:v>362</c:v>
                </c:pt>
                <c:pt idx="426">
                  <c:v>263</c:v>
                </c:pt>
                <c:pt idx="427">
                  <c:v>301</c:v>
                </c:pt>
                <c:pt idx="428">
                  <c:v>1043</c:v>
                </c:pt>
                <c:pt idx="429">
                  <c:v>352</c:v>
                </c:pt>
                <c:pt idx="430">
                  <c:v>193</c:v>
                </c:pt>
                <c:pt idx="431">
                  <c:v>256</c:v>
                </c:pt>
                <c:pt idx="432">
                  <c:v>265</c:v>
                </c:pt>
                <c:pt idx="433">
                  <c:v>285</c:v>
                </c:pt>
                <c:pt idx="434">
                  <c:v>410</c:v>
                </c:pt>
                <c:pt idx="435">
                  <c:v>281</c:v>
                </c:pt>
                <c:pt idx="436">
                  <c:v>324</c:v>
                </c:pt>
                <c:pt idx="437">
                  <c:v>449</c:v>
                </c:pt>
                <c:pt idx="438">
                  <c:v>233</c:v>
                </c:pt>
                <c:pt idx="439">
                  <c:v>308</c:v>
                </c:pt>
                <c:pt idx="440">
                  <c:v>303</c:v>
                </c:pt>
                <c:pt idx="441">
                  <c:v>257</c:v>
                </c:pt>
                <c:pt idx="442">
                  <c:v>283</c:v>
                </c:pt>
                <c:pt idx="443">
                  <c:v>389</c:v>
                </c:pt>
                <c:pt idx="444">
                  <c:v>286</c:v>
                </c:pt>
                <c:pt idx="445">
                  <c:v>96</c:v>
                </c:pt>
                <c:pt idx="446">
                  <c:v>391</c:v>
                </c:pt>
                <c:pt idx="447">
                  <c:v>389</c:v>
                </c:pt>
                <c:pt idx="448">
                  <c:v>295</c:v>
                </c:pt>
                <c:pt idx="449">
                  <c:v>350</c:v>
                </c:pt>
                <c:pt idx="450">
                  <c:v>185</c:v>
                </c:pt>
                <c:pt idx="451">
                  <c:v>564</c:v>
                </c:pt>
                <c:pt idx="452">
                  <c:v>387</c:v>
                </c:pt>
                <c:pt idx="453">
                  <c:v>364</c:v>
                </c:pt>
                <c:pt idx="454">
                  <c:v>395</c:v>
                </c:pt>
                <c:pt idx="455">
                  <c:v>257</c:v>
                </c:pt>
                <c:pt idx="456">
                  <c:v>346</c:v>
                </c:pt>
                <c:pt idx="457">
                  <c:v>322</c:v>
                </c:pt>
                <c:pt idx="458">
                  <c:v>253</c:v>
                </c:pt>
                <c:pt idx="459">
                  <c:v>309</c:v>
                </c:pt>
                <c:pt idx="460">
                  <c:v>399</c:v>
                </c:pt>
                <c:pt idx="461">
                  <c:v>517</c:v>
                </c:pt>
                <c:pt idx="462">
                  <c:v>299</c:v>
                </c:pt>
                <c:pt idx="463">
                  <c:v>291</c:v>
                </c:pt>
                <c:pt idx="464">
                  <c:v>378</c:v>
                </c:pt>
                <c:pt idx="465">
                  <c:v>163</c:v>
                </c:pt>
                <c:pt idx="466">
                  <c:v>389</c:v>
                </c:pt>
                <c:pt idx="467">
                  <c:v>196</c:v>
                </c:pt>
                <c:pt idx="468">
                  <c:v>389</c:v>
                </c:pt>
                <c:pt idx="469">
                  <c:v>260</c:v>
                </c:pt>
                <c:pt idx="470">
                  <c:v>365</c:v>
                </c:pt>
                <c:pt idx="471">
                  <c:v>455</c:v>
                </c:pt>
                <c:pt idx="472">
                  <c:v>420</c:v>
                </c:pt>
                <c:pt idx="473">
                  <c:v>508</c:v>
                </c:pt>
                <c:pt idx="474">
                  <c:v>290</c:v>
                </c:pt>
                <c:pt idx="475">
                  <c:v>810</c:v>
                </c:pt>
                <c:pt idx="476">
                  <c:v>241</c:v>
                </c:pt>
                <c:pt idx="477">
                  <c:v>385</c:v>
                </c:pt>
                <c:pt idx="478">
                  <c:v>639</c:v>
                </c:pt>
                <c:pt idx="479">
                  <c:v>356</c:v>
                </c:pt>
                <c:pt idx="480">
                  <c:v>229</c:v>
                </c:pt>
                <c:pt idx="481">
                  <c:v>447</c:v>
                </c:pt>
                <c:pt idx="482">
                  <c:v>628</c:v>
                </c:pt>
                <c:pt idx="483">
                  <c:v>181</c:v>
                </c:pt>
                <c:pt idx="484">
                  <c:v>413</c:v>
                </c:pt>
                <c:pt idx="485">
                  <c:v>532</c:v>
                </c:pt>
                <c:pt idx="486">
                  <c:v>296</c:v>
                </c:pt>
                <c:pt idx="487">
                  <c:v>262</c:v>
                </c:pt>
                <c:pt idx="488">
                  <c:v>333</c:v>
                </c:pt>
                <c:pt idx="489">
                  <c:v>625</c:v>
                </c:pt>
                <c:pt idx="490">
                  <c:v>404</c:v>
                </c:pt>
                <c:pt idx="491">
                  <c:v>400</c:v>
                </c:pt>
                <c:pt idx="492">
                  <c:v>371</c:v>
                </c:pt>
                <c:pt idx="493">
                  <c:v>328</c:v>
                </c:pt>
                <c:pt idx="494">
                  <c:v>217</c:v>
                </c:pt>
                <c:pt idx="495">
                  <c:v>306</c:v>
                </c:pt>
                <c:pt idx="496">
                  <c:v>429</c:v>
                </c:pt>
                <c:pt idx="497">
                  <c:v>184</c:v>
                </c:pt>
                <c:pt idx="498">
                  <c:v>269</c:v>
                </c:pt>
                <c:pt idx="499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2-4B98-BAB2-2566C9CFE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Tiempo_Busqueda_Binaria_Sample!$O$3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Tiempo_Busqueda_Binaria_Sample!$N$4:$N$503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Tiempo_Busqueda_Binaria_Sample!$O$4:$O$503</c:f>
              <c:numCache>
                <c:formatCode>General</c:formatCode>
                <c:ptCount val="500"/>
                <c:pt idx="0">
                  <c:v>599</c:v>
                </c:pt>
                <c:pt idx="1">
                  <c:v>514</c:v>
                </c:pt>
                <c:pt idx="2">
                  <c:v>527</c:v>
                </c:pt>
                <c:pt idx="3">
                  <c:v>701</c:v>
                </c:pt>
                <c:pt idx="4">
                  <c:v>837</c:v>
                </c:pt>
                <c:pt idx="5">
                  <c:v>675</c:v>
                </c:pt>
                <c:pt idx="6">
                  <c:v>513</c:v>
                </c:pt>
                <c:pt idx="7">
                  <c:v>1971</c:v>
                </c:pt>
                <c:pt idx="8">
                  <c:v>640</c:v>
                </c:pt>
                <c:pt idx="9">
                  <c:v>577</c:v>
                </c:pt>
                <c:pt idx="10">
                  <c:v>704</c:v>
                </c:pt>
                <c:pt idx="11">
                  <c:v>559</c:v>
                </c:pt>
                <c:pt idx="12">
                  <c:v>483</c:v>
                </c:pt>
                <c:pt idx="13">
                  <c:v>1046</c:v>
                </c:pt>
                <c:pt idx="14">
                  <c:v>659</c:v>
                </c:pt>
                <c:pt idx="15">
                  <c:v>271</c:v>
                </c:pt>
                <c:pt idx="16">
                  <c:v>574</c:v>
                </c:pt>
                <c:pt idx="17">
                  <c:v>732</c:v>
                </c:pt>
                <c:pt idx="18">
                  <c:v>827</c:v>
                </c:pt>
                <c:pt idx="19">
                  <c:v>626</c:v>
                </c:pt>
                <c:pt idx="20">
                  <c:v>535</c:v>
                </c:pt>
                <c:pt idx="21">
                  <c:v>815</c:v>
                </c:pt>
                <c:pt idx="22">
                  <c:v>739</c:v>
                </c:pt>
                <c:pt idx="23">
                  <c:v>391</c:v>
                </c:pt>
                <c:pt idx="24">
                  <c:v>336</c:v>
                </c:pt>
                <c:pt idx="25">
                  <c:v>366</c:v>
                </c:pt>
                <c:pt idx="26">
                  <c:v>1170</c:v>
                </c:pt>
                <c:pt idx="27">
                  <c:v>571</c:v>
                </c:pt>
                <c:pt idx="28">
                  <c:v>1027</c:v>
                </c:pt>
                <c:pt idx="29">
                  <c:v>354</c:v>
                </c:pt>
                <c:pt idx="30">
                  <c:v>513</c:v>
                </c:pt>
                <c:pt idx="31">
                  <c:v>912</c:v>
                </c:pt>
                <c:pt idx="32">
                  <c:v>416</c:v>
                </c:pt>
                <c:pt idx="33">
                  <c:v>375</c:v>
                </c:pt>
                <c:pt idx="34">
                  <c:v>1335</c:v>
                </c:pt>
                <c:pt idx="35">
                  <c:v>906</c:v>
                </c:pt>
                <c:pt idx="36">
                  <c:v>995</c:v>
                </c:pt>
                <c:pt idx="37">
                  <c:v>640</c:v>
                </c:pt>
                <c:pt idx="38">
                  <c:v>545</c:v>
                </c:pt>
                <c:pt idx="39">
                  <c:v>312</c:v>
                </c:pt>
                <c:pt idx="40">
                  <c:v>886</c:v>
                </c:pt>
                <c:pt idx="41">
                  <c:v>513</c:v>
                </c:pt>
                <c:pt idx="42">
                  <c:v>1059</c:v>
                </c:pt>
                <c:pt idx="43">
                  <c:v>378</c:v>
                </c:pt>
                <c:pt idx="44">
                  <c:v>578</c:v>
                </c:pt>
                <c:pt idx="45">
                  <c:v>558</c:v>
                </c:pt>
                <c:pt idx="46">
                  <c:v>649</c:v>
                </c:pt>
                <c:pt idx="47">
                  <c:v>1035</c:v>
                </c:pt>
                <c:pt idx="48">
                  <c:v>654</c:v>
                </c:pt>
                <c:pt idx="49">
                  <c:v>1302</c:v>
                </c:pt>
                <c:pt idx="50">
                  <c:v>416</c:v>
                </c:pt>
                <c:pt idx="51">
                  <c:v>719</c:v>
                </c:pt>
                <c:pt idx="52">
                  <c:v>527</c:v>
                </c:pt>
                <c:pt idx="53">
                  <c:v>304</c:v>
                </c:pt>
                <c:pt idx="54">
                  <c:v>374</c:v>
                </c:pt>
                <c:pt idx="55">
                  <c:v>1381</c:v>
                </c:pt>
                <c:pt idx="56">
                  <c:v>176</c:v>
                </c:pt>
                <c:pt idx="57">
                  <c:v>870</c:v>
                </c:pt>
                <c:pt idx="58">
                  <c:v>551</c:v>
                </c:pt>
                <c:pt idx="59">
                  <c:v>639</c:v>
                </c:pt>
                <c:pt idx="60">
                  <c:v>646</c:v>
                </c:pt>
                <c:pt idx="61">
                  <c:v>684</c:v>
                </c:pt>
                <c:pt idx="62">
                  <c:v>622</c:v>
                </c:pt>
                <c:pt idx="63">
                  <c:v>955</c:v>
                </c:pt>
                <c:pt idx="64">
                  <c:v>589</c:v>
                </c:pt>
                <c:pt idx="65">
                  <c:v>700</c:v>
                </c:pt>
                <c:pt idx="66">
                  <c:v>377</c:v>
                </c:pt>
                <c:pt idx="67">
                  <c:v>799</c:v>
                </c:pt>
                <c:pt idx="68">
                  <c:v>626</c:v>
                </c:pt>
                <c:pt idx="69">
                  <c:v>1247</c:v>
                </c:pt>
                <c:pt idx="70">
                  <c:v>704</c:v>
                </c:pt>
                <c:pt idx="71">
                  <c:v>459</c:v>
                </c:pt>
                <c:pt idx="72">
                  <c:v>1007</c:v>
                </c:pt>
                <c:pt idx="73">
                  <c:v>564</c:v>
                </c:pt>
                <c:pt idx="74">
                  <c:v>564</c:v>
                </c:pt>
                <c:pt idx="75">
                  <c:v>468</c:v>
                </c:pt>
                <c:pt idx="76">
                  <c:v>486</c:v>
                </c:pt>
                <c:pt idx="77">
                  <c:v>974</c:v>
                </c:pt>
                <c:pt idx="78">
                  <c:v>270</c:v>
                </c:pt>
                <c:pt idx="79">
                  <c:v>1278</c:v>
                </c:pt>
                <c:pt idx="80">
                  <c:v>721</c:v>
                </c:pt>
                <c:pt idx="81">
                  <c:v>489</c:v>
                </c:pt>
                <c:pt idx="82">
                  <c:v>1045</c:v>
                </c:pt>
                <c:pt idx="83">
                  <c:v>409</c:v>
                </c:pt>
                <c:pt idx="84">
                  <c:v>462</c:v>
                </c:pt>
                <c:pt idx="85">
                  <c:v>861</c:v>
                </c:pt>
                <c:pt idx="86">
                  <c:v>454</c:v>
                </c:pt>
                <c:pt idx="87">
                  <c:v>505</c:v>
                </c:pt>
                <c:pt idx="88">
                  <c:v>676</c:v>
                </c:pt>
                <c:pt idx="89">
                  <c:v>812</c:v>
                </c:pt>
                <c:pt idx="90">
                  <c:v>722</c:v>
                </c:pt>
                <c:pt idx="91">
                  <c:v>690</c:v>
                </c:pt>
                <c:pt idx="92">
                  <c:v>472</c:v>
                </c:pt>
                <c:pt idx="93">
                  <c:v>953</c:v>
                </c:pt>
                <c:pt idx="94">
                  <c:v>732</c:v>
                </c:pt>
                <c:pt idx="95">
                  <c:v>1110</c:v>
                </c:pt>
                <c:pt idx="96">
                  <c:v>793</c:v>
                </c:pt>
                <c:pt idx="97">
                  <c:v>561</c:v>
                </c:pt>
                <c:pt idx="98">
                  <c:v>1610</c:v>
                </c:pt>
                <c:pt idx="99">
                  <c:v>680</c:v>
                </c:pt>
                <c:pt idx="100">
                  <c:v>465</c:v>
                </c:pt>
                <c:pt idx="101">
                  <c:v>546</c:v>
                </c:pt>
                <c:pt idx="102">
                  <c:v>583</c:v>
                </c:pt>
                <c:pt idx="103">
                  <c:v>1323</c:v>
                </c:pt>
                <c:pt idx="104">
                  <c:v>477</c:v>
                </c:pt>
                <c:pt idx="105">
                  <c:v>1473</c:v>
                </c:pt>
                <c:pt idx="106">
                  <c:v>859</c:v>
                </c:pt>
                <c:pt idx="107">
                  <c:v>1279</c:v>
                </c:pt>
                <c:pt idx="108">
                  <c:v>749</c:v>
                </c:pt>
                <c:pt idx="109">
                  <c:v>585</c:v>
                </c:pt>
                <c:pt idx="110">
                  <c:v>1077</c:v>
                </c:pt>
                <c:pt idx="111">
                  <c:v>505</c:v>
                </c:pt>
                <c:pt idx="112">
                  <c:v>469</c:v>
                </c:pt>
                <c:pt idx="113">
                  <c:v>886</c:v>
                </c:pt>
                <c:pt idx="114">
                  <c:v>778</c:v>
                </c:pt>
                <c:pt idx="115">
                  <c:v>1147</c:v>
                </c:pt>
                <c:pt idx="116">
                  <c:v>380</c:v>
                </c:pt>
                <c:pt idx="117">
                  <c:v>464</c:v>
                </c:pt>
                <c:pt idx="118">
                  <c:v>363</c:v>
                </c:pt>
                <c:pt idx="119">
                  <c:v>681</c:v>
                </c:pt>
                <c:pt idx="120">
                  <c:v>857</c:v>
                </c:pt>
                <c:pt idx="121">
                  <c:v>1058</c:v>
                </c:pt>
                <c:pt idx="122">
                  <c:v>570</c:v>
                </c:pt>
                <c:pt idx="123">
                  <c:v>1174</c:v>
                </c:pt>
                <c:pt idx="124">
                  <c:v>862</c:v>
                </c:pt>
                <c:pt idx="125">
                  <c:v>427</c:v>
                </c:pt>
                <c:pt idx="126">
                  <c:v>806</c:v>
                </c:pt>
                <c:pt idx="127">
                  <c:v>955</c:v>
                </c:pt>
                <c:pt idx="128">
                  <c:v>498</c:v>
                </c:pt>
                <c:pt idx="129">
                  <c:v>512</c:v>
                </c:pt>
                <c:pt idx="130">
                  <c:v>477</c:v>
                </c:pt>
                <c:pt idx="131">
                  <c:v>297</c:v>
                </c:pt>
                <c:pt idx="132">
                  <c:v>524</c:v>
                </c:pt>
                <c:pt idx="133">
                  <c:v>572</c:v>
                </c:pt>
                <c:pt idx="134">
                  <c:v>1047</c:v>
                </c:pt>
                <c:pt idx="135">
                  <c:v>635</c:v>
                </c:pt>
                <c:pt idx="136">
                  <c:v>704</c:v>
                </c:pt>
                <c:pt idx="137">
                  <c:v>475</c:v>
                </c:pt>
                <c:pt idx="138">
                  <c:v>804</c:v>
                </c:pt>
                <c:pt idx="139">
                  <c:v>670</c:v>
                </c:pt>
                <c:pt idx="140">
                  <c:v>1344</c:v>
                </c:pt>
                <c:pt idx="141">
                  <c:v>537</c:v>
                </c:pt>
                <c:pt idx="142">
                  <c:v>794</c:v>
                </c:pt>
                <c:pt idx="143">
                  <c:v>605</c:v>
                </c:pt>
                <c:pt idx="144">
                  <c:v>1405</c:v>
                </c:pt>
                <c:pt idx="145">
                  <c:v>301</c:v>
                </c:pt>
                <c:pt idx="146">
                  <c:v>918</c:v>
                </c:pt>
                <c:pt idx="147">
                  <c:v>413</c:v>
                </c:pt>
                <c:pt idx="148">
                  <c:v>2176</c:v>
                </c:pt>
                <c:pt idx="149">
                  <c:v>871</c:v>
                </c:pt>
                <c:pt idx="150">
                  <c:v>1167</c:v>
                </c:pt>
                <c:pt idx="151">
                  <c:v>642</c:v>
                </c:pt>
                <c:pt idx="152">
                  <c:v>674</c:v>
                </c:pt>
                <c:pt idx="153">
                  <c:v>295</c:v>
                </c:pt>
                <c:pt idx="154">
                  <c:v>470</c:v>
                </c:pt>
                <c:pt idx="155">
                  <c:v>526</c:v>
                </c:pt>
                <c:pt idx="156">
                  <c:v>796</c:v>
                </c:pt>
                <c:pt idx="157">
                  <c:v>1262</c:v>
                </c:pt>
                <c:pt idx="158">
                  <c:v>1110</c:v>
                </c:pt>
                <c:pt idx="159">
                  <c:v>416</c:v>
                </c:pt>
                <c:pt idx="160">
                  <c:v>529</c:v>
                </c:pt>
                <c:pt idx="161">
                  <c:v>673</c:v>
                </c:pt>
                <c:pt idx="162">
                  <c:v>448</c:v>
                </c:pt>
                <c:pt idx="163">
                  <c:v>665</c:v>
                </c:pt>
                <c:pt idx="164">
                  <c:v>1091</c:v>
                </c:pt>
                <c:pt idx="165">
                  <c:v>643</c:v>
                </c:pt>
                <c:pt idx="166">
                  <c:v>783</c:v>
                </c:pt>
                <c:pt idx="167">
                  <c:v>768</c:v>
                </c:pt>
                <c:pt idx="168">
                  <c:v>632</c:v>
                </c:pt>
                <c:pt idx="169">
                  <c:v>585</c:v>
                </c:pt>
                <c:pt idx="170">
                  <c:v>945</c:v>
                </c:pt>
                <c:pt idx="171">
                  <c:v>938</c:v>
                </c:pt>
                <c:pt idx="172">
                  <c:v>456</c:v>
                </c:pt>
                <c:pt idx="173">
                  <c:v>878</c:v>
                </c:pt>
                <c:pt idx="174">
                  <c:v>864</c:v>
                </c:pt>
                <c:pt idx="175">
                  <c:v>537</c:v>
                </c:pt>
                <c:pt idx="176">
                  <c:v>979</c:v>
                </c:pt>
                <c:pt idx="177">
                  <c:v>662</c:v>
                </c:pt>
                <c:pt idx="178">
                  <c:v>1227</c:v>
                </c:pt>
                <c:pt idx="179">
                  <c:v>441</c:v>
                </c:pt>
                <c:pt idx="180">
                  <c:v>612</c:v>
                </c:pt>
                <c:pt idx="181">
                  <c:v>509</c:v>
                </c:pt>
                <c:pt idx="182">
                  <c:v>546</c:v>
                </c:pt>
                <c:pt idx="183">
                  <c:v>1096</c:v>
                </c:pt>
                <c:pt idx="184">
                  <c:v>646</c:v>
                </c:pt>
                <c:pt idx="185">
                  <c:v>805</c:v>
                </c:pt>
                <c:pt idx="186">
                  <c:v>486</c:v>
                </c:pt>
                <c:pt idx="187">
                  <c:v>800</c:v>
                </c:pt>
                <c:pt idx="188">
                  <c:v>1331</c:v>
                </c:pt>
                <c:pt idx="189">
                  <c:v>449</c:v>
                </c:pt>
                <c:pt idx="190">
                  <c:v>769</c:v>
                </c:pt>
                <c:pt idx="191">
                  <c:v>427</c:v>
                </c:pt>
                <c:pt idx="192">
                  <c:v>521</c:v>
                </c:pt>
                <c:pt idx="193">
                  <c:v>455</c:v>
                </c:pt>
                <c:pt idx="194">
                  <c:v>461</c:v>
                </c:pt>
                <c:pt idx="195">
                  <c:v>546</c:v>
                </c:pt>
                <c:pt idx="196">
                  <c:v>679</c:v>
                </c:pt>
                <c:pt idx="197">
                  <c:v>1849</c:v>
                </c:pt>
                <c:pt idx="198">
                  <c:v>491</c:v>
                </c:pt>
                <c:pt idx="199">
                  <c:v>556</c:v>
                </c:pt>
                <c:pt idx="200">
                  <c:v>16879</c:v>
                </c:pt>
                <c:pt idx="201">
                  <c:v>250</c:v>
                </c:pt>
                <c:pt idx="202">
                  <c:v>1273</c:v>
                </c:pt>
                <c:pt idx="203">
                  <c:v>653</c:v>
                </c:pt>
                <c:pt idx="204">
                  <c:v>318</c:v>
                </c:pt>
                <c:pt idx="205">
                  <c:v>707</c:v>
                </c:pt>
                <c:pt idx="206">
                  <c:v>315</c:v>
                </c:pt>
                <c:pt idx="207">
                  <c:v>391</c:v>
                </c:pt>
                <c:pt idx="208">
                  <c:v>422</c:v>
                </c:pt>
                <c:pt idx="209">
                  <c:v>752</c:v>
                </c:pt>
                <c:pt idx="210">
                  <c:v>421</c:v>
                </c:pt>
                <c:pt idx="211">
                  <c:v>315</c:v>
                </c:pt>
                <c:pt idx="212">
                  <c:v>1018</c:v>
                </c:pt>
                <c:pt idx="213">
                  <c:v>552</c:v>
                </c:pt>
                <c:pt idx="214">
                  <c:v>758</c:v>
                </c:pt>
                <c:pt idx="215">
                  <c:v>866</c:v>
                </c:pt>
                <c:pt idx="216">
                  <c:v>519</c:v>
                </c:pt>
                <c:pt idx="217">
                  <c:v>826</c:v>
                </c:pt>
                <c:pt idx="218">
                  <c:v>410</c:v>
                </c:pt>
                <c:pt idx="219">
                  <c:v>1171</c:v>
                </c:pt>
                <c:pt idx="220">
                  <c:v>931</c:v>
                </c:pt>
                <c:pt idx="221">
                  <c:v>566</c:v>
                </c:pt>
                <c:pt idx="222">
                  <c:v>593</c:v>
                </c:pt>
                <c:pt idx="223">
                  <c:v>731</c:v>
                </c:pt>
                <c:pt idx="224">
                  <c:v>674</c:v>
                </c:pt>
                <c:pt idx="225">
                  <c:v>1191</c:v>
                </c:pt>
                <c:pt idx="226">
                  <c:v>1095</c:v>
                </c:pt>
                <c:pt idx="227">
                  <c:v>462</c:v>
                </c:pt>
                <c:pt idx="228">
                  <c:v>445</c:v>
                </c:pt>
                <c:pt idx="229">
                  <c:v>565</c:v>
                </c:pt>
                <c:pt idx="230">
                  <c:v>612</c:v>
                </c:pt>
                <c:pt idx="231">
                  <c:v>487</c:v>
                </c:pt>
                <c:pt idx="232">
                  <c:v>725</c:v>
                </c:pt>
                <c:pt idx="233">
                  <c:v>679</c:v>
                </c:pt>
                <c:pt idx="234">
                  <c:v>623</c:v>
                </c:pt>
                <c:pt idx="235">
                  <c:v>732</c:v>
                </c:pt>
                <c:pt idx="236">
                  <c:v>765</c:v>
                </c:pt>
                <c:pt idx="237">
                  <c:v>517</c:v>
                </c:pt>
                <c:pt idx="238">
                  <c:v>1074</c:v>
                </c:pt>
                <c:pt idx="239">
                  <c:v>833</c:v>
                </c:pt>
                <c:pt idx="240">
                  <c:v>645</c:v>
                </c:pt>
                <c:pt idx="241">
                  <c:v>521</c:v>
                </c:pt>
                <c:pt idx="242">
                  <c:v>1070</c:v>
                </c:pt>
                <c:pt idx="243">
                  <c:v>2151</c:v>
                </c:pt>
                <c:pt idx="244">
                  <c:v>165</c:v>
                </c:pt>
                <c:pt idx="245">
                  <c:v>1511</c:v>
                </c:pt>
                <c:pt idx="246">
                  <c:v>517</c:v>
                </c:pt>
                <c:pt idx="247">
                  <c:v>837</c:v>
                </c:pt>
                <c:pt idx="248">
                  <c:v>243</c:v>
                </c:pt>
                <c:pt idx="249">
                  <c:v>337</c:v>
                </c:pt>
                <c:pt idx="250">
                  <c:v>669</c:v>
                </c:pt>
                <c:pt idx="251">
                  <c:v>4549</c:v>
                </c:pt>
                <c:pt idx="252">
                  <c:v>1817</c:v>
                </c:pt>
                <c:pt idx="253">
                  <c:v>603</c:v>
                </c:pt>
                <c:pt idx="254">
                  <c:v>1154</c:v>
                </c:pt>
                <c:pt idx="255">
                  <c:v>523</c:v>
                </c:pt>
                <c:pt idx="256">
                  <c:v>1030</c:v>
                </c:pt>
                <c:pt idx="257">
                  <c:v>1075</c:v>
                </c:pt>
                <c:pt idx="258">
                  <c:v>634</c:v>
                </c:pt>
                <c:pt idx="259">
                  <c:v>478</c:v>
                </c:pt>
                <c:pt idx="260">
                  <c:v>541</c:v>
                </c:pt>
                <c:pt idx="261">
                  <c:v>779</c:v>
                </c:pt>
                <c:pt idx="262">
                  <c:v>1249</c:v>
                </c:pt>
                <c:pt idx="263">
                  <c:v>399</c:v>
                </c:pt>
                <c:pt idx="264">
                  <c:v>478</c:v>
                </c:pt>
                <c:pt idx="265">
                  <c:v>630</c:v>
                </c:pt>
                <c:pt idx="266">
                  <c:v>694</c:v>
                </c:pt>
                <c:pt idx="267">
                  <c:v>222</c:v>
                </c:pt>
                <c:pt idx="268">
                  <c:v>961</c:v>
                </c:pt>
                <c:pt idx="269">
                  <c:v>518</c:v>
                </c:pt>
                <c:pt idx="270">
                  <c:v>435</c:v>
                </c:pt>
                <c:pt idx="271">
                  <c:v>350</c:v>
                </c:pt>
                <c:pt idx="272">
                  <c:v>741</c:v>
                </c:pt>
                <c:pt idx="273">
                  <c:v>294</c:v>
                </c:pt>
                <c:pt idx="274">
                  <c:v>578</c:v>
                </c:pt>
                <c:pt idx="275">
                  <c:v>702</c:v>
                </c:pt>
                <c:pt idx="276">
                  <c:v>283</c:v>
                </c:pt>
                <c:pt idx="277">
                  <c:v>917</c:v>
                </c:pt>
                <c:pt idx="278">
                  <c:v>386</c:v>
                </c:pt>
                <c:pt idx="279">
                  <c:v>488</c:v>
                </c:pt>
                <c:pt idx="280">
                  <c:v>230</c:v>
                </c:pt>
                <c:pt idx="281">
                  <c:v>578</c:v>
                </c:pt>
                <c:pt idx="282">
                  <c:v>685</c:v>
                </c:pt>
                <c:pt idx="283">
                  <c:v>603</c:v>
                </c:pt>
                <c:pt idx="284">
                  <c:v>904</c:v>
                </c:pt>
                <c:pt idx="285">
                  <c:v>497</c:v>
                </c:pt>
                <c:pt idx="286">
                  <c:v>354</c:v>
                </c:pt>
                <c:pt idx="287">
                  <c:v>933</c:v>
                </c:pt>
                <c:pt idx="288">
                  <c:v>389</c:v>
                </c:pt>
                <c:pt idx="289">
                  <c:v>785</c:v>
                </c:pt>
                <c:pt idx="290">
                  <c:v>570</c:v>
                </c:pt>
                <c:pt idx="291">
                  <c:v>250</c:v>
                </c:pt>
                <c:pt idx="292">
                  <c:v>314</c:v>
                </c:pt>
                <c:pt idx="293">
                  <c:v>583</c:v>
                </c:pt>
                <c:pt idx="294">
                  <c:v>901</c:v>
                </c:pt>
                <c:pt idx="295">
                  <c:v>604</c:v>
                </c:pt>
                <c:pt idx="296">
                  <c:v>910</c:v>
                </c:pt>
                <c:pt idx="297">
                  <c:v>884</c:v>
                </c:pt>
                <c:pt idx="298">
                  <c:v>730</c:v>
                </c:pt>
                <c:pt idx="299">
                  <c:v>578</c:v>
                </c:pt>
                <c:pt idx="300">
                  <c:v>1211</c:v>
                </c:pt>
                <c:pt idx="301">
                  <c:v>908</c:v>
                </c:pt>
                <c:pt idx="302">
                  <c:v>901</c:v>
                </c:pt>
                <c:pt idx="303">
                  <c:v>19855</c:v>
                </c:pt>
                <c:pt idx="304">
                  <c:v>623</c:v>
                </c:pt>
                <c:pt idx="305">
                  <c:v>725</c:v>
                </c:pt>
                <c:pt idx="306">
                  <c:v>589</c:v>
                </c:pt>
                <c:pt idx="307">
                  <c:v>697</c:v>
                </c:pt>
                <c:pt idx="308">
                  <c:v>664</c:v>
                </c:pt>
                <c:pt idx="309">
                  <c:v>697</c:v>
                </c:pt>
                <c:pt idx="310">
                  <c:v>765</c:v>
                </c:pt>
                <c:pt idx="311">
                  <c:v>428</c:v>
                </c:pt>
                <c:pt idx="312">
                  <c:v>929</c:v>
                </c:pt>
                <c:pt idx="313">
                  <c:v>1018</c:v>
                </c:pt>
                <c:pt idx="314">
                  <c:v>376</c:v>
                </c:pt>
                <c:pt idx="315">
                  <c:v>535</c:v>
                </c:pt>
                <c:pt idx="316">
                  <c:v>479</c:v>
                </c:pt>
                <c:pt idx="317">
                  <c:v>895</c:v>
                </c:pt>
                <c:pt idx="318">
                  <c:v>655</c:v>
                </c:pt>
                <c:pt idx="319">
                  <c:v>1222</c:v>
                </c:pt>
                <c:pt idx="320">
                  <c:v>522</c:v>
                </c:pt>
                <c:pt idx="321">
                  <c:v>659</c:v>
                </c:pt>
                <c:pt idx="322">
                  <c:v>553</c:v>
                </c:pt>
                <c:pt idx="323">
                  <c:v>570</c:v>
                </c:pt>
                <c:pt idx="324">
                  <c:v>424</c:v>
                </c:pt>
                <c:pt idx="325">
                  <c:v>381</c:v>
                </c:pt>
                <c:pt idx="326">
                  <c:v>311</c:v>
                </c:pt>
                <c:pt idx="327">
                  <c:v>470</c:v>
                </c:pt>
                <c:pt idx="328">
                  <c:v>896</c:v>
                </c:pt>
                <c:pt idx="329">
                  <c:v>451</c:v>
                </c:pt>
                <c:pt idx="330">
                  <c:v>614</c:v>
                </c:pt>
                <c:pt idx="331">
                  <c:v>711</c:v>
                </c:pt>
                <c:pt idx="332">
                  <c:v>405</c:v>
                </c:pt>
                <c:pt idx="333">
                  <c:v>346</c:v>
                </c:pt>
                <c:pt idx="334">
                  <c:v>435</c:v>
                </c:pt>
                <c:pt idx="335">
                  <c:v>1020</c:v>
                </c:pt>
                <c:pt idx="336">
                  <c:v>981</c:v>
                </c:pt>
                <c:pt idx="337">
                  <c:v>1149</c:v>
                </c:pt>
                <c:pt idx="338">
                  <c:v>558</c:v>
                </c:pt>
                <c:pt idx="339">
                  <c:v>183</c:v>
                </c:pt>
                <c:pt idx="340">
                  <c:v>540</c:v>
                </c:pt>
                <c:pt idx="341">
                  <c:v>727</c:v>
                </c:pt>
                <c:pt idx="342">
                  <c:v>1330</c:v>
                </c:pt>
                <c:pt idx="343">
                  <c:v>1475</c:v>
                </c:pt>
                <c:pt idx="344">
                  <c:v>807</c:v>
                </c:pt>
                <c:pt idx="345">
                  <c:v>1080</c:v>
                </c:pt>
                <c:pt idx="346">
                  <c:v>554</c:v>
                </c:pt>
                <c:pt idx="347">
                  <c:v>820</c:v>
                </c:pt>
                <c:pt idx="348">
                  <c:v>497</c:v>
                </c:pt>
                <c:pt idx="349">
                  <c:v>496</c:v>
                </c:pt>
                <c:pt idx="350">
                  <c:v>591</c:v>
                </c:pt>
                <c:pt idx="351">
                  <c:v>559</c:v>
                </c:pt>
                <c:pt idx="352">
                  <c:v>627</c:v>
                </c:pt>
                <c:pt idx="353">
                  <c:v>748</c:v>
                </c:pt>
                <c:pt idx="354">
                  <c:v>392</c:v>
                </c:pt>
                <c:pt idx="355">
                  <c:v>1233</c:v>
                </c:pt>
                <c:pt idx="356">
                  <c:v>513</c:v>
                </c:pt>
                <c:pt idx="357">
                  <c:v>665</c:v>
                </c:pt>
                <c:pt idx="358">
                  <c:v>617</c:v>
                </c:pt>
                <c:pt idx="359">
                  <c:v>1178</c:v>
                </c:pt>
                <c:pt idx="360">
                  <c:v>507</c:v>
                </c:pt>
                <c:pt idx="361">
                  <c:v>645</c:v>
                </c:pt>
                <c:pt idx="362">
                  <c:v>662</c:v>
                </c:pt>
                <c:pt idx="363">
                  <c:v>462</c:v>
                </c:pt>
                <c:pt idx="364">
                  <c:v>513</c:v>
                </c:pt>
                <c:pt idx="365">
                  <c:v>923</c:v>
                </c:pt>
                <c:pt idx="366">
                  <c:v>1421</c:v>
                </c:pt>
                <c:pt idx="367">
                  <c:v>459</c:v>
                </c:pt>
                <c:pt idx="368">
                  <c:v>530</c:v>
                </c:pt>
                <c:pt idx="369">
                  <c:v>629</c:v>
                </c:pt>
                <c:pt idx="370">
                  <c:v>303</c:v>
                </c:pt>
                <c:pt idx="371">
                  <c:v>454</c:v>
                </c:pt>
                <c:pt idx="372">
                  <c:v>408</c:v>
                </c:pt>
                <c:pt idx="373">
                  <c:v>713</c:v>
                </c:pt>
                <c:pt idx="374">
                  <c:v>366</c:v>
                </c:pt>
                <c:pt idx="375">
                  <c:v>456</c:v>
                </c:pt>
                <c:pt idx="376">
                  <c:v>1075</c:v>
                </c:pt>
                <c:pt idx="377">
                  <c:v>638</c:v>
                </c:pt>
                <c:pt idx="378">
                  <c:v>803</c:v>
                </c:pt>
                <c:pt idx="379">
                  <c:v>1201</c:v>
                </c:pt>
                <c:pt idx="380">
                  <c:v>1231</c:v>
                </c:pt>
                <c:pt idx="381">
                  <c:v>1307</c:v>
                </c:pt>
                <c:pt idx="382">
                  <c:v>583</c:v>
                </c:pt>
                <c:pt idx="383">
                  <c:v>495</c:v>
                </c:pt>
                <c:pt idx="384">
                  <c:v>507</c:v>
                </c:pt>
                <c:pt idx="385">
                  <c:v>1115</c:v>
                </c:pt>
                <c:pt idx="386">
                  <c:v>831</c:v>
                </c:pt>
                <c:pt idx="387">
                  <c:v>893</c:v>
                </c:pt>
                <c:pt idx="388">
                  <c:v>331</c:v>
                </c:pt>
                <c:pt idx="389">
                  <c:v>1615</c:v>
                </c:pt>
                <c:pt idx="390">
                  <c:v>343</c:v>
                </c:pt>
                <c:pt idx="391">
                  <c:v>831</c:v>
                </c:pt>
                <c:pt idx="392">
                  <c:v>540</c:v>
                </c:pt>
                <c:pt idx="393">
                  <c:v>1095</c:v>
                </c:pt>
                <c:pt idx="394">
                  <c:v>805</c:v>
                </c:pt>
                <c:pt idx="395">
                  <c:v>910</c:v>
                </c:pt>
                <c:pt idx="396">
                  <c:v>4508</c:v>
                </c:pt>
                <c:pt idx="397">
                  <c:v>1447</c:v>
                </c:pt>
                <c:pt idx="398">
                  <c:v>499</c:v>
                </c:pt>
                <c:pt idx="399">
                  <c:v>579</c:v>
                </c:pt>
                <c:pt idx="400">
                  <c:v>577</c:v>
                </c:pt>
                <c:pt idx="401">
                  <c:v>544</c:v>
                </c:pt>
                <c:pt idx="402">
                  <c:v>841</c:v>
                </c:pt>
                <c:pt idx="403">
                  <c:v>404</c:v>
                </c:pt>
                <c:pt idx="404">
                  <c:v>1137</c:v>
                </c:pt>
                <c:pt idx="405">
                  <c:v>642</c:v>
                </c:pt>
                <c:pt idx="406">
                  <c:v>924</c:v>
                </c:pt>
                <c:pt idx="407">
                  <c:v>734</c:v>
                </c:pt>
                <c:pt idx="408">
                  <c:v>788</c:v>
                </c:pt>
                <c:pt idx="409">
                  <c:v>521</c:v>
                </c:pt>
                <c:pt idx="410">
                  <c:v>577</c:v>
                </c:pt>
                <c:pt idx="411">
                  <c:v>484</c:v>
                </c:pt>
                <c:pt idx="412">
                  <c:v>635</c:v>
                </c:pt>
                <c:pt idx="413">
                  <c:v>407</c:v>
                </c:pt>
                <c:pt idx="414">
                  <c:v>1097</c:v>
                </c:pt>
                <c:pt idx="415">
                  <c:v>293</c:v>
                </c:pt>
                <c:pt idx="416">
                  <c:v>508</c:v>
                </c:pt>
                <c:pt idx="417">
                  <c:v>596</c:v>
                </c:pt>
                <c:pt idx="418">
                  <c:v>907</c:v>
                </c:pt>
                <c:pt idx="419">
                  <c:v>756</c:v>
                </c:pt>
                <c:pt idx="420">
                  <c:v>187</c:v>
                </c:pt>
                <c:pt idx="421">
                  <c:v>600</c:v>
                </c:pt>
                <c:pt idx="422">
                  <c:v>1290</c:v>
                </c:pt>
                <c:pt idx="423">
                  <c:v>1073</c:v>
                </c:pt>
                <c:pt idx="424">
                  <c:v>465</c:v>
                </c:pt>
                <c:pt idx="425">
                  <c:v>545</c:v>
                </c:pt>
                <c:pt idx="426">
                  <c:v>864</c:v>
                </c:pt>
                <c:pt idx="427">
                  <c:v>700</c:v>
                </c:pt>
                <c:pt idx="428">
                  <c:v>759</c:v>
                </c:pt>
                <c:pt idx="429">
                  <c:v>784</c:v>
                </c:pt>
                <c:pt idx="430">
                  <c:v>887</c:v>
                </c:pt>
                <c:pt idx="431">
                  <c:v>1481</c:v>
                </c:pt>
                <c:pt idx="432">
                  <c:v>871</c:v>
                </c:pt>
                <c:pt idx="433">
                  <c:v>1224</c:v>
                </c:pt>
                <c:pt idx="434">
                  <c:v>1397</c:v>
                </c:pt>
                <c:pt idx="435">
                  <c:v>572</c:v>
                </c:pt>
                <c:pt idx="436">
                  <c:v>865</c:v>
                </c:pt>
                <c:pt idx="437">
                  <c:v>513</c:v>
                </c:pt>
                <c:pt idx="438">
                  <c:v>972</c:v>
                </c:pt>
                <c:pt idx="439">
                  <c:v>243</c:v>
                </c:pt>
                <c:pt idx="440">
                  <c:v>1199</c:v>
                </c:pt>
                <c:pt idx="441">
                  <c:v>317</c:v>
                </c:pt>
                <c:pt idx="442">
                  <c:v>527</c:v>
                </c:pt>
                <c:pt idx="443">
                  <c:v>1429</c:v>
                </c:pt>
                <c:pt idx="444">
                  <c:v>756</c:v>
                </c:pt>
                <c:pt idx="445">
                  <c:v>872</c:v>
                </c:pt>
                <c:pt idx="446">
                  <c:v>546</c:v>
                </c:pt>
                <c:pt idx="447">
                  <c:v>1741</c:v>
                </c:pt>
                <c:pt idx="448">
                  <c:v>791</c:v>
                </c:pt>
                <c:pt idx="449">
                  <c:v>845</c:v>
                </c:pt>
                <c:pt idx="450">
                  <c:v>572</c:v>
                </c:pt>
                <c:pt idx="451">
                  <c:v>1012</c:v>
                </c:pt>
                <c:pt idx="452">
                  <c:v>371</c:v>
                </c:pt>
                <c:pt idx="453">
                  <c:v>556</c:v>
                </c:pt>
                <c:pt idx="454">
                  <c:v>221</c:v>
                </c:pt>
                <c:pt idx="455">
                  <c:v>510</c:v>
                </c:pt>
                <c:pt idx="456">
                  <c:v>812</c:v>
                </c:pt>
                <c:pt idx="457">
                  <c:v>868</c:v>
                </c:pt>
                <c:pt idx="458">
                  <c:v>668</c:v>
                </c:pt>
                <c:pt idx="459">
                  <c:v>639</c:v>
                </c:pt>
                <c:pt idx="460">
                  <c:v>489</c:v>
                </c:pt>
                <c:pt idx="461">
                  <c:v>333</c:v>
                </c:pt>
                <c:pt idx="462">
                  <c:v>548</c:v>
                </c:pt>
                <c:pt idx="463">
                  <c:v>1962</c:v>
                </c:pt>
                <c:pt idx="464">
                  <c:v>751</c:v>
                </c:pt>
                <c:pt idx="465">
                  <c:v>880</c:v>
                </c:pt>
                <c:pt idx="466">
                  <c:v>970</c:v>
                </c:pt>
                <c:pt idx="467">
                  <c:v>970</c:v>
                </c:pt>
                <c:pt idx="468">
                  <c:v>859</c:v>
                </c:pt>
                <c:pt idx="469">
                  <c:v>413</c:v>
                </c:pt>
                <c:pt idx="470">
                  <c:v>894</c:v>
                </c:pt>
                <c:pt idx="471">
                  <c:v>675</c:v>
                </c:pt>
                <c:pt idx="472">
                  <c:v>625</c:v>
                </c:pt>
                <c:pt idx="473">
                  <c:v>257</c:v>
                </c:pt>
                <c:pt idx="474">
                  <c:v>674</c:v>
                </c:pt>
                <c:pt idx="475">
                  <c:v>584</c:v>
                </c:pt>
                <c:pt idx="476">
                  <c:v>1831</c:v>
                </c:pt>
                <c:pt idx="477">
                  <c:v>1035</c:v>
                </c:pt>
                <c:pt idx="478">
                  <c:v>593</c:v>
                </c:pt>
                <c:pt idx="479">
                  <c:v>1066</c:v>
                </c:pt>
                <c:pt idx="480">
                  <c:v>922</c:v>
                </c:pt>
                <c:pt idx="481">
                  <c:v>857</c:v>
                </c:pt>
                <c:pt idx="482">
                  <c:v>485</c:v>
                </c:pt>
                <c:pt idx="483">
                  <c:v>325</c:v>
                </c:pt>
                <c:pt idx="484">
                  <c:v>628</c:v>
                </c:pt>
                <c:pt idx="485">
                  <c:v>709</c:v>
                </c:pt>
                <c:pt idx="486">
                  <c:v>802</c:v>
                </c:pt>
                <c:pt idx="487">
                  <c:v>768</c:v>
                </c:pt>
                <c:pt idx="488">
                  <c:v>883</c:v>
                </c:pt>
                <c:pt idx="489">
                  <c:v>902</c:v>
                </c:pt>
                <c:pt idx="490">
                  <c:v>863</c:v>
                </c:pt>
                <c:pt idx="491">
                  <c:v>426</c:v>
                </c:pt>
                <c:pt idx="492">
                  <c:v>706</c:v>
                </c:pt>
                <c:pt idx="493">
                  <c:v>558</c:v>
                </c:pt>
                <c:pt idx="494">
                  <c:v>610</c:v>
                </c:pt>
                <c:pt idx="495">
                  <c:v>746</c:v>
                </c:pt>
                <c:pt idx="496">
                  <c:v>885</c:v>
                </c:pt>
                <c:pt idx="497">
                  <c:v>535</c:v>
                </c:pt>
                <c:pt idx="498">
                  <c:v>633</c:v>
                </c:pt>
                <c:pt idx="499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8-4923-9013-C84ACB089437}"/>
            </c:ext>
          </c:extLst>
        </c:ser>
        <c:ser>
          <c:idx val="1"/>
          <c:order val="1"/>
          <c:tx>
            <c:strRef>
              <c:f>Tiempo_Busqueda_Binaria_Sample!$P$3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Tiempo_Busqueda_Binaria_Sample!$N$4:$N$503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Tiempo_Busqueda_Binaria_Sample!$P$4:$P$503</c:f>
              <c:numCache>
                <c:formatCode>General</c:formatCode>
                <c:ptCount val="500"/>
                <c:pt idx="0">
                  <c:v>494</c:v>
                </c:pt>
                <c:pt idx="1">
                  <c:v>373</c:v>
                </c:pt>
                <c:pt idx="2">
                  <c:v>628</c:v>
                </c:pt>
                <c:pt idx="3">
                  <c:v>715</c:v>
                </c:pt>
                <c:pt idx="4">
                  <c:v>799</c:v>
                </c:pt>
                <c:pt idx="5">
                  <c:v>395</c:v>
                </c:pt>
                <c:pt idx="6">
                  <c:v>374</c:v>
                </c:pt>
                <c:pt idx="7">
                  <c:v>244</c:v>
                </c:pt>
                <c:pt idx="8">
                  <c:v>428</c:v>
                </c:pt>
                <c:pt idx="9">
                  <c:v>785</c:v>
                </c:pt>
                <c:pt idx="10">
                  <c:v>655</c:v>
                </c:pt>
                <c:pt idx="11">
                  <c:v>391</c:v>
                </c:pt>
                <c:pt idx="12">
                  <c:v>645</c:v>
                </c:pt>
                <c:pt idx="13">
                  <c:v>797</c:v>
                </c:pt>
                <c:pt idx="14">
                  <c:v>462</c:v>
                </c:pt>
                <c:pt idx="15">
                  <c:v>457</c:v>
                </c:pt>
                <c:pt idx="16">
                  <c:v>621</c:v>
                </c:pt>
                <c:pt idx="17">
                  <c:v>733</c:v>
                </c:pt>
                <c:pt idx="18">
                  <c:v>424</c:v>
                </c:pt>
                <c:pt idx="19">
                  <c:v>450</c:v>
                </c:pt>
                <c:pt idx="20">
                  <c:v>977</c:v>
                </c:pt>
                <c:pt idx="21">
                  <c:v>426</c:v>
                </c:pt>
                <c:pt idx="22">
                  <c:v>427</c:v>
                </c:pt>
                <c:pt idx="23">
                  <c:v>435</c:v>
                </c:pt>
                <c:pt idx="24">
                  <c:v>410</c:v>
                </c:pt>
                <c:pt idx="25">
                  <c:v>621</c:v>
                </c:pt>
                <c:pt idx="26">
                  <c:v>534</c:v>
                </c:pt>
                <c:pt idx="27">
                  <c:v>442</c:v>
                </c:pt>
                <c:pt idx="28">
                  <c:v>294</c:v>
                </c:pt>
                <c:pt idx="29">
                  <c:v>531</c:v>
                </c:pt>
                <c:pt idx="30">
                  <c:v>783</c:v>
                </c:pt>
                <c:pt idx="31">
                  <c:v>994</c:v>
                </c:pt>
                <c:pt idx="32">
                  <c:v>1008</c:v>
                </c:pt>
                <c:pt idx="33">
                  <c:v>423</c:v>
                </c:pt>
                <c:pt idx="34">
                  <c:v>343</c:v>
                </c:pt>
                <c:pt idx="35">
                  <c:v>543</c:v>
                </c:pt>
                <c:pt idx="36">
                  <c:v>759</c:v>
                </c:pt>
                <c:pt idx="37">
                  <c:v>1044</c:v>
                </c:pt>
                <c:pt idx="38">
                  <c:v>666</c:v>
                </c:pt>
                <c:pt idx="39">
                  <c:v>292</c:v>
                </c:pt>
                <c:pt idx="40">
                  <c:v>621</c:v>
                </c:pt>
                <c:pt idx="41">
                  <c:v>424</c:v>
                </c:pt>
                <c:pt idx="42">
                  <c:v>559</c:v>
                </c:pt>
                <c:pt idx="43">
                  <c:v>694</c:v>
                </c:pt>
                <c:pt idx="44">
                  <c:v>449</c:v>
                </c:pt>
                <c:pt idx="45">
                  <c:v>395</c:v>
                </c:pt>
                <c:pt idx="46">
                  <c:v>870</c:v>
                </c:pt>
                <c:pt idx="47">
                  <c:v>489</c:v>
                </c:pt>
                <c:pt idx="48">
                  <c:v>802</c:v>
                </c:pt>
                <c:pt idx="49">
                  <c:v>398</c:v>
                </c:pt>
                <c:pt idx="50">
                  <c:v>614</c:v>
                </c:pt>
                <c:pt idx="51">
                  <c:v>450</c:v>
                </c:pt>
                <c:pt idx="52">
                  <c:v>281</c:v>
                </c:pt>
                <c:pt idx="53">
                  <c:v>288</c:v>
                </c:pt>
                <c:pt idx="54">
                  <c:v>939</c:v>
                </c:pt>
                <c:pt idx="55">
                  <c:v>879</c:v>
                </c:pt>
                <c:pt idx="56">
                  <c:v>311</c:v>
                </c:pt>
                <c:pt idx="57">
                  <c:v>158</c:v>
                </c:pt>
                <c:pt idx="58">
                  <c:v>384</c:v>
                </c:pt>
                <c:pt idx="59">
                  <c:v>563</c:v>
                </c:pt>
                <c:pt idx="60">
                  <c:v>514</c:v>
                </c:pt>
                <c:pt idx="61">
                  <c:v>512</c:v>
                </c:pt>
                <c:pt idx="62">
                  <c:v>916</c:v>
                </c:pt>
                <c:pt idx="63">
                  <c:v>428</c:v>
                </c:pt>
                <c:pt idx="64">
                  <c:v>1694</c:v>
                </c:pt>
                <c:pt idx="65">
                  <c:v>483</c:v>
                </c:pt>
                <c:pt idx="66">
                  <c:v>678</c:v>
                </c:pt>
                <c:pt idx="67">
                  <c:v>1062</c:v>
                </c:pt>
                <c:pt idx="68">
                  <c:v>482</c:v>
                </c:pt>
                <c:pt idx="69">
                  <c:v>904</c:v>
                </c:pt>
                <c:pt idx="70">
                  <c:v>673</c:v>
                </c:pt>
                <c:pt idx="71">
                  <c:v>547</c:v>
                </c:pt>
                <c:pt idx="72">
                  <c:v>589</c:v>
                </c:pt>
                <c:pt idx="73">
                  <c:v>377</c:v>
                </c:pt>
                <c:pt idx="74">
                  <c:v>981</c:v>
                </c:pt>
                <c:pt idx="75">
                  <c:v>427</c:v>
                </c:pt>
                <c:pt idx="76">
                  <c:v>559</c:v>
                </c:pt>
                <c:pt idx="77">
                  <c:v>716</c:v>
                </c:pt>
                <c:pt idx="78">
                  <c:v>730</c:v>
                </c:pt>
                <c:pt idx="79">
                  <c:v>740</c:v>
                </c:pt>
                <c:pt idx="80">
                  <c:v>1031</c:v>
                </c:pt>
                <c:pt idx="81">
                  <c:v>729</c:v>
                </c:pt>
                <c:pt idx="82">
                  <c:v>466</c:v>
                </c:pt>
                <c:pt idx="83">
                  <c:v>404</c:v>
                </c:pt>
                <c:pt idx="84">
                  <c:v>926</c:v>
                </c:pt>
                <c:pt idx="85">
                  <c:v>526</c:v>
                </c:pt>
                <c:pt idx="86">
                  <c:v>554</c:v>
                </c:pt>
                <c:pt idx="87">
                  <c:v>647</c:v>
                </c:pt>
                <c:pt idx="88">
                  <c:v>751</c:v>
                </c:pt>
                <c:pt idx="89">
                  <c:v>392</c:v>
                </c:pt>
                <c:pt idx="90">
                  <c:v>325</c:v>
                </c:pt>
                <c:pt idx="91">
                  <c:v>686</c:v>
                </c:pt>
                <c:pt idx="92">
                  <c:v>380</c:v>
                </c:pt>
                <c:pt idx="93">
                  <c:v>699</c:v>
                </c:pt>
                <c:pt idx="94">
                  <c:v>338</c:v>
                </c:pt>
                <c:pt idx="95">
                  <c:v>689</c:v>
                </c:pt>
                <c:pt idx="96">
                  <c:v>226</c:v>
                </c:pt>
                <c:pt idx="97">
                  <c:v>337</c:v>
                </c:pt>
                <c:pt idx="98">
                  <c:v>499</c:v>
                </c:pt>
                <c:pt idx="99">
                  <c:v>397</c:v>
                </c:pt>
                <c:pt idx="100">
                  <c:v>345</c:v>
                </c:pt>
                <c:pt idx="101">
                  <c:v>710</c:v>
                </c:pt>
                <c:pt idx="102">
                  <c:v>680</c:v>
                </c:pt>
                <c:pt idx="103">
                  <c:v>637</c:v>
                </c:pt>
                <c:pt idx="104">
                  <c:v>378</c:v>
                </c:pt>
                <c:pt idx="105">
                  <c:v>868</c:v>
                </c:pt>
                <c:pt idx="106">
                  <c:v>334</c:v>
                </c:pt>
                <c:pt idx="107">
                  <c:v>523</c:v>
                </c:pt>
                <c:pt idx="108">
                  <c:v>589</c:v>
                </c:pt>
                <c:pt idx="109">
                  <c:v>538</c:v>
                </c:pt>
                <c:pt idx="110">
                  <c:v>388</c:v>
                </c:pt>
                <c:pt idx="111">
                  <c:v>463</c:v>
                </c:pt>
                <c:pt idx="112">
                  <c:v>474</c:v>
                </c:pt>
                <c:pt idx="113">
                  <c:v>511</c:v>
                </c:pt>
                <c:pt idx="114">
                  <c:v>374</c:v>
                </c:pt>
                <c:pt idx="115">
                  <c:v>607</c:v>
                </c:pt>
                <c:pt idx="116">
                  <c:v>590</c:v>
                </c:pt>
                <c:pt idx="117">
                  <c:v>739</c:v>
                </c:pt>
                <c:pt idx="118">
                  <c:v>271</c:v>
                </c:pt>
                <c:pt idx="119">
                  <c:v>302</c:v>
                </c:pt>
                <c:pt idx="120">
                  <c:v>329</c:v>
                </c:pt>
                <c:pt idx="121">
                  <c:v>1864</c:v>
                </c:pt>
                <c:pt idx="122">
                  <c:v>634</c:v>
                </c:pt>
                <c:pt idx="123">
                  <c:v>711</c:v>
                </c:pt>
                <c:pt idx="124">
                  <c:v>704</c:v>
                </c:pt>
                <c:pt idx="125">
                  <c:v>625</c:v>
                </c:pt>
                <c:pt idx="126">
                  <c:v>526</c:v>
                </c:pt>
                <c:pt idx="127">
                  <c:v>575</c:v>
                </c:pt>
                <c:pt idx="128">
                  <c:v>897</c:v>
                </c:pt>
                <c:pt idx="129">
                  <c:v>311</c:v>
                </c:pt>
                <c:pt idx="130">
                  <c:v>421</c:v>
                </c:pt>
                <c:pt idx="131">
                  <c:v>708</c:v>
                </c:pt>
                <c:pt idx="132">
                  <c:v>569</c:v>
                </c:pt>
                <c:pt idx="133">
                  <c:v>547</c:v>
                </c:pt>
                <c:pt idx="134">
                  <c:v>544</c:v>
                </c:pt>
                <c:pt idx="135">
                  <c:v>705</c:v>
                </c:pt>
                <c:pt idx="136">
                  <c:v>517</c:v>
                </c:pt>
                <c:pt idx="137">
                  <c:v>470</c:v>
                </c:pt>
                <c:pt idx="138">
                  <c:v>884</c:v>
                </c:pt>
                <c:pt idx="139">
                  <c:v>410</c:v>
                </c:pt>
                <c:pt idx="140">
                  <c:v>710</c:v>
                </c:pt>
                <c:pt idx="141">
                  <c:v>872</c:v>
                </c:pt>
                <c:pt idx="142">
                  <c:v>1008</c:v>
                </c:pt>
                <c:pt idx="143">
                  <c:v>663</c:v>
                </c:pt>
                <c:pt idx="144">
                  <c:v>447</c:v>
                </c:pt>
                <c:pt idx="145">
                  <c:v>1005</c:v>
                </c:pt>
                <c:pt idx="146">
                  <c:v>675</c:v>
                </c:pt>
                <c:pt idx="147">
                  <c:v>382</c:v>
                </c:pt>
                <c:pt idx="148">
                  <c:v>655</c:v>
                </c:pt>
                <c:pt idx="149">
                  <c:v>623</c:v>
                </c:pt>
                <c:pt idx="150">
                  <c:v>490</c:v>
                </c:pt>
                <c:pt idx="151">
                  <c:v>552</c:v>
                </c:pt>
                <c:pt idx="152">
                  <c:v>502</c:v>
                </c:pt>
                <c:pt idx="153">
                  <c:v>529</c:v>
                </c:pt>
                <c:pt idx="154">
                  <c:v>970</c:v>
                </c:pt>
                <c:pt idx="155">
                  <c:v>634</c:v>
                </c:pt>
                <c:pt idx="156">
                  <c:v>672</c:v>
                </c:pt>
                <c:pt idx="157">
                  <c:v>523</c:v>
                </c:pt>
                <c:pt idx="158">
                  <c:v>778</c:v>
                </c:pt>
                <c:pt idx="159">
                  <c:v>860</c:v>
                </c:pt>
                <c:pt idx="160">
                  <c:v>719</c:v>
                </c:pt>
                <c:pt idx="161">
                  <c:v>383</c:v>
                </c:pt>
                <c:pt idx="162">
                  <c:v>463</c:v>
                </c:pt>
                <c:pt idx="163">
                  <c:v>796</c:v>
                </c:pt>
                <c:pt idx="164">
                  <c:v>859</c:v>
                </c:pt>
                <c:pt idx="165">
                  <c:v>506</c:v>
                </c:pt>
                <c:pt idx="166">
                  <c:v>593</c:v>
                </c:pt>
                <c:pt idx="167">
                  <c:v>230</c:v>
                </c:pt>
                <c:pt idx="168">
                  <c:v>873</c:v>
                </c:pt>
                <c:pt idx="169">
                  <c:v>1139</c:v>
                </c:pt>
                <c:pt idx="170">
                  <c:v>416</c:v>
                </c:pt>
                <c:pt idx="171">
                  <c:v>780</c:v>
                </c:pt>
                <c:pt idx="172">
                  <c:v>483</c:v>
                </c:pt>
                <c:pt idx="173">
                  <c:v>866</c:v>
                </c:pt>
                <c:pt idx="174">
                  <c:v>271</c:v>
                </c:pt>
                <c:pt idx="175">
                  <c:v>640</c:v>
                </c:pt>
                <c:pt idx="176">
                  <c:v>655</c:v>
                </c:pt>
                <c:pt idx="177">
                  <c:v>500</c:v>
                </c:pt>
                <c:pt idx="178">
                  <c:v>587</c:v>
                </c:pt>
                <c:pt idx="179">
                  <c:v>540</c:v>
                </c:pt>
                <c:pt idx="180">
                  <c:v>1077</c:v>
                </c:pt>
                <c:pt idx="181">
                  <c:v>538</c:v>
                </c:pt>
                <c:pt idx="182">
                  <c:v>779</c:v>
                </c:pt>
                <c:pt idx="183">
                  <c:v>469</c:v>
                </c:pt>
                <c:pt idx="184">
                  <c:v>391</c:v>
                </c:pt>
                <c:pt idx="185">
                  <c:v>466</c:v>
                </c:pt>
                <c:pt idx="186">
                  <c:v>419</c:v>
                </c:pt>
                <c:pt idx="187">
                  <c:v>595</c:v>
                </c:pt>
                <c:pt idx="188">
                  <c:v>192</c:v>
                </c:pt>
                <c:pt idx="189">
                  <c:v>566</c:v>
                </c:pt>
                <c:pt idx="190">
                  <c:v>398</c:v>
                </c:pt>
                <c:pt idx="191">
                  <c:v>543</c:v>
                </c:pt>
                <c:pt idx="192">
                  <c:v>756</c:v>
                </c:pt>
                <c:pt idx="193">
                  <c:v>729</c:v>
                </c:pt>
                <c:pt idx="194">
                  <c:v>446</c:v>
                </c:pt>
                <c:pt idx="195">
                  <c:v>695</c:v>
                </c:pt>
                <c:pt idx="196">
                  <c:v>647</c:v>
                </c:pt>
                <c:pt idx="197">
                  <c:v>725</c:v>
                </c:pt>
                <c:pt idx="198">
                  <c:v>502</c:v>
                </c:pt>
                <c:pt idx="199">
                  <c:v>513</c:v>
                </c:pt>
                <c:pt idx="200">
                  <c:v>910</c:v>
                </c:pt>
                <c:pt idx="201">
                  <c:v>1025</c:v>
                </c:pt>
                <c:pt idx="202">
                  <c:v>391</c:v>
                </c:pt>
                <c:pt idx="203">
                  <c:v>876</c:v>
                </c:pt>
                <c:pt idx="204">
                  <c:v>949</c:v>
                </c:pt>
                <c:pt idx="205">
                  <c:v>403</c:v>
                </c:pt>
                <c:pt idx="206">
                  <c:v>844</c:v>
                </c:pt>
                <c:pt idx="207">
                  <c:v>290</c:v>
                </c:pt>
                <c:pt idx="208">
                  <c:v>486</c:v>
                </c:pt>
                <c:pt idx="209">
                  <c:v>351</c:v>
                </c:pt>
                <c:pt idx="210">
                  <c:v>210</c:v>
                </c:pt>
                <c:pt idx="211">
                  <c:v>370</c:v>
                </c:pt>
                <c:pt idx="212">
                  <c:v>319</c:v>
                </c:pt>
                <c:pt idx="213">
                  <c:v>448</c:v>
                </c:pt>
                <c:pt idx="214">
                  <c:v>665</c:v>
                </c:pt>
                <c:pt idx="215">
                  <c:v>694</c:v>
                </c:pt>
                <c:pt idx="216">
                  <c:v>902</c:v>
                </c:pt>
                <c:pt idx="217">
                  <c:v>409</c:v>
                </c:pt>
                <c:pt idx="218">
                  <c:v>185</c:v>
                </c:pt>
                <c:pt idx="219">
                  <c:v>566</c:v>
                </c:pt>
                <c:pt idx="220">
                  <c:v>536</c:v>
                </c:pt>
                <c:pt idx="221">
                  <c:v>450</c:v>
                </c:pt>
                <c:pt idx="222">
                  <c:v>1060</c:v>
                </c:pt>
                <c:pt idx="223">
                  <c:v>470</c:v>
                </c:pt>
                <c:pt idx="224">
                  <c:v>822</c:v>
                </c:pt>
                <c:pt idx="225">
                  <c:v>634</c:v>
                </c:pt>
                <c:pt idx="226">
                  <c:v>573</c:v>
                </c:pt>
                <c:pt idx="227">
                  <c:v>224</c:v>
                </c:pt>
                <c:pt idx="228">
                  <c:v>515</c:v>
                </c:pt>
                <c:pt idx="229">
                  <c:v>270</c:v>
                </c:pt>
                <c:pt idx="230">
                  <c:v>680</c:v>
                </c:pt>
                <c:pt idx="231">
                  <c:v>582</c:v>
                </c:pt>
                <c:pt idx="232">
                  <c:v>604</c:v>
                </c:pt>
                <c:pt idx="233">
                  <c:v>307</c:v>
                </c:pt>
                <c:pt idx="234">
                  <c:v>513</c:v>
                </c:pt>
                <c:pt idx="235">
                  <c:v>433</c:v>
                </c:pt>
                <c:pt idx="236">
                  <c:v>532</c:v>
                </c:pt>
                <c:pt idx="237">
                  <c:v>775</c:v>
                </c:pt>
                <c:pt idx="238">
                  <c:v>536</c:v>
                </c:pt>
                <c:pt idx="239">
                  <c:v>338</c:v>
                </c:pt>
                <c:pt idx="240">
                  <c:v>1184</c:v>
                </c:pt>
                <c:pt idx="241">
                  <c:v>631</c:v>
                </c:pt>
                <c:pt idx="242">
                  <c:v>884</c:v>
                </c:pt>
                <c:pt idx="243">
                  <c:v>580</c:v>
                </c:pt>
                <c:pt idx="244">
                  <c:v>1203</c:v>
                </c:pt>
                <c:pt idx="245">
                  <c:v>388</c:v>
                </c:pt>
                <c:pt idx="246">
                  <c:v>846</c:v>
                </c:pt>
                <c:pt idx="247">
                  <c:v>380</c:v>
                </c:pt>
                <c:pt idx="248">
                  <c:v>425</c:v>
                </c:pt>
                <c:pt idx="249">
                  <c:v>646</c:v>
                </c:pt>
                <c:pt idx="250">
                  <c:v>1135</c:v>
                </c:pt>
                <c:pt idx="251">
                  <c:v>577</c:v>
                </c:pt>
                <c:pt idx="252">
                  <c:v>685</c:v>
                </c:pt>
                <c:pt idx="253">
                  <c:v>654</c:v>
                </c:pt>
                <c:pt idx="254">
                  <c:v>601</c:v>
                </c:pt>
                <c:pt idx="255">
                  <c:v>986</c:v>
                </c:pt>
                <c:pt idx="256">
                  <c:v>754</c:v>
                </c:pt>
                <c:pt idx="257">
                  <c:v>940</c:v>
                </c:pt>
                <c:pt idx="258">
                  <c:v>493</c:v>
                </c:pt>
                <c:pt idx="259">
                  <c:v>285</c:v>
                </c:pt>
                <c:pt idx="260">
                  <c:v>686</c:v>
                </c:pt>
                <c:pt idx="261">
                  <c:v>795</c:v>
                </c:pt>
                <c:pt idx="262">
                  <c:v>1219</c:v>
                </c:pt>
                <c:pt idx="263">
                  <c:v>479</c:v>
                </c:pt>
                <c:pt idx="264">
                  <c:v>1128</c:v>
                </c:pt>
                <c:pt idx="265">
                  <c:v>506</c:v>
                </c:pt>
                <c:pt idx="266">
                  <c:v>401</c:v>
                </c:pt>
                <c:pt idx="267">
                  <c:v>826</c:v>
                </c:pt>
                <c:pt idx="268">
                  <c:v>712</c:v>
                </c:pt>
                <c:pt idx="269">
                  <c:v>1183</c:v>
                </c:pt>
                <c:pt idx="270">
                  <c:v>226</c:v>
                </c:pt>
                <c:pt idx="271">
                  <c:v>454</c:v>
                </c:pt>
                <c:pt idx="272">
                  <c:v>532</c:v>
                </c:pt>
                <c:pt idx="273">
                  <c:v>554</c:v>
                </c:pt>
                <c:pt idx="274">
                  <c:v>1360</c:v>
                </c:pt>
                <c:pt idx="275">
                  <c:v>328</c:v>
                </c:pt>
                <c:pt idx="276">
                  <c:v>933</c:v>
                </c:pt>
                <c:pt idx="277">
                  <c:v>377</c:v>
                </c:pt>
                <c:pt idx="278">
                  <c:v>635</c:v>
                </c:pt>
                <c:pt idx="279">
                  <c:v>457</c:v>
                </c:pt>
                <c:pt idx="280">
                  <c:v>521</c:v>
                </c:pt>
                <c:pt idx="281">
                  <c:v>309</c:v>
                </c:pt>
                <c:pt idx="282">
                  <c:v>546</c:v>
                </c:pt>
                <c:pt idx="283">
                  <c:v>229</c:v>
                </c:pt>
                <c:pt idx="284">
                  <c:v>505</c:v>
                </c:pt>
                <c:pt idx="285">
                  <c:v>142</c:v>
                </c:pt>
                <c:pt idx="286">
                  <c:v>492</c:v>
                </c:pt>
                <c:pt idx="287">
                  <c:v>378</c:v>
                </c:pt>
                <c:pt idx="288">
                  <c:v>758</c:v>
                </c:pt>
                <c:pt idx="289">
                  <c:v>597</c:v>
                </c:pt>
                <c:pt idx="290">
                  <c:v>420</c:v>
                </c:pt>
                <c:pt idx="291">
                  <c:v>526</c:v>
                </c:pt>
                <c:pt idx="292">
                  <c:v>860</c:v>
                </c:pt>
                <c:pt idx="293">
                  <c:v>584</c:v>
                </c:pt>
                <c:pt idx="294">
                  <c:v>544</c:v>
                </c:pt>
                <c:pt idx="295">
                  <c:v>483</c:v>
                </c:pt>
                <c:pt idx="296">
                  <c:v>977</c:v>
                </c:pt>
                <c:pt idx="297">
                  <c:v>390</c:v>
                </c:pt>
                <c:pt idx="298">
                  <c:v>469</c:v>
                </c:pt>
                <c:pt idx="299">
                  <c:v>505</c:v>
                </c:pt>
                <c:pt idx="300">
                  <c:v>539</c:v>
                </c:pt>
                <c:pt idx="301">
                  <c:v>1005</c:v>
                </c:pt>
                <c:pt idx="302">
                  <c:v>721</c:v>
                </c:pt>
                <c:pt idx="303">
                  <c:v>771</c:v>
                </c:pt>
                <c:pt idx="304">
                  <c:v>514</c:v>
                </c:pt>
                <c:pt idx="305">
                  <c:v>623</c:v>
                </c:pt>
                <c:pt idx="306">
                  <c:v>325</c:v>
                </c:pt>
                <c:pt idx="307">
                  <c:v>963</c:v>
                </c:pt>
                <c:pt idx="308">
                  <c:v>392</c:v>
                </c:pt>
                <c:pt idx="309">
                  <c:v>652</c:v>
                </c:pt>
                <c:pt idx="310">
                  <c:v>737</c:v>
                </c:pt>
                <c:pt idx="311">
                  <c:v>539</c:v>
                </c:pt>
                <c:pt idx="312">
                  <c:v>570</c:v>
                </c:pt>
                <c:pt idx="313">
                  <c:v>751</c:v>
                </c:pt>
                <c:pt idx="314">
                  <c:v>703</c:v>
                </c:pt>
                <c:pt idx="315">
                  <c:v>733</c:v>
                </c:pt>
                <c:pt idx="316">
                  <c:v>816</c:v>
                </c:pt>
                <c:pt idx="317">
                  <c:v>517</c:v>
                </c:pt>
                <c:pt idx="318">
                  <c:v>585</c:v>
                </c:pt>
                <c:pt idx="319">
                  <c:v>407</c:v>
                </c:pt>
                <c:pt idx="320">
                  <c:v>620</c:v>
                </c:pt>
                <c:pt idx="321">
                  <c:v>743</c:v>
                </c:pt>
                <c:pt idx="322">
                  <c:v>505</c:v>
                </c:pt>
                <c:pt idx="323">
                  <c:v>567</c:v>
                </c:pt>
                <c:pt idx="324">
                  <c:v>714</c:v>
                </c:pt>
                <c:pt idx="325">
                  <c:v>1364</c:v>
                </c:pt>
                <c:pt idx="326">
                  <c:v>512</c:v>
                </c:pt>
                <c:pt idx="327">
                  <c:v>653</c:v>
                </c:pt>
                <c:pt idx="328">
                  <c:v>475</c:v>
                </c:pt>
                <c:pt idx="329">
                  <c:v>560</c:v>
                </c:pt>
                <c:pt idx="330">
                  <c:v>1051</c:v>
                </c:pt>
                <c:pt idx="331">
                  <c:v>687</c:v>
                </c:pt>
                <c:pt idx="332">
                  <c:v>601</c:v>
                </c:pt>
                <c:pt idx="333">
                  <c:v>254</c:v>
                </c:pt>
                <c:pt idx="334">
                  <c:v>356</c:v>
                </c:pt>
                <c:pt idx="335">
                  <c:v>547</c:v>
                </c:pt>
                <c:pt idx="336">
                  <c:v>685</c:v>
                </c:pt>
                <c:pt idx="337">
                  <c:v>541</c:v>
                </c:pt>
                <c:pt idx="338">
                  <c:v>535</c:v>
                </c:pt>
                <c:pt idx="339">
                  <c:v>777</c:v>
                </c:pt>
                <c:pt idx="340">
                  <c:v>616</c:v>
                </c:pt>
                <c:pt idx="341">
                  <c:v>544</c:v>
                </c:pt>
                <c:pt idx="342">
                  <c:v>449</c:v>
                </c:pt>
                <c:pt idx="343">
                  <c:v>533</c:v>
                </c:pt>
                <c:pt idx="344">
                  <c:v>406</c:v>
                </c:pt>
                <c:pt idx="345">
                  <c:v>262</c:v>
                </c:pt>
                <c:pt idx="346">
                  <c:v>726</c:v>
                </c:pt>
                <c:pt idx="347">
                  <c:v>464</c:v>
                </c:pt>
                <c:pt idx="348">
                  <c:v>767</c:v>
                </c:pt>
                <c:pt idx="349">
                  <c:v>415</c:v>
                </c:pt>
                <c:pt idx="350">
                  <c:v>539</c:v>
                </c:pt>
                <c:pt idx="351">
                  <c:v>620</c:v>
                </c:pt>
                <c:pt idx="352">
                  <c:v>404</c:v>
                </c:pt>
                <c:pt idx="353">
                  <c:v>431</c:v>
                </c:pt>
                <c:pt idx="354">
                  <c:v>609</c:v>
                </c:pt>
                <c:pt idx="355">
                  <c:v>729</c:v>
                </c:pt>
                <c:pt idx="356">
                  <c:v>157</c:v>
                </c:pt>
                <c:pt idx="357">
                  <c:v>667</c:v>
                </c:pt>
                <c:pt idx="358">
                  <c:v>485</c:v>
                </c:pt>
                <c:pt idx="359">
                  <c:v>924</c:v>
                </c:pt>
                <c:pt idx="360">
                  <c:v>651</c:v>
                </c:pt>
                <c:pt idx="361">
                  <c:v>588</c:v>
                </c:pt>
                <c:pt idx="362">
                  <c:v>574</c:v>
                </c:pt>
                <c:pt idx="363">
                  <c:v>746</c:v>
                </c:pt>
                <c:pt idx="364">
                  <c:v>479</c:v>
                </c:pt>
                <c:pt idx="365">
                  <c:v>524</c:v>
                </c:pt>
                <c:pt idx="366">
                  <c:v>703</c:v>
                </c:pt>
                <c:pt idx="367">
                  <c:v>620</c:v>
                </c:pt>
                <c:pt idx="368">
                  <c:v>590</c:v>
                </c:pt>
                <c:pt idx="369">
                  <c:v>526</c:v>
                </c:pt>
                <c:pt idx="370">
                  <c:v>558</c:v>
                </c:pt>
                <c:pt idx="371">
                  <c:v>403</c:v>
                </c:pt>
                <c:pt idx="372">
                  <c:v>1635</c:v>
                </c:pt>
                <c:pt idx="373">
                  <c:v>684</c:v>
                </c:pt>
                <c:pt idx="374">
                  <c:v>676</c:v>
                </c:pt>
                <c:pt idx="375">
                  <c:v>656</c:v>
                </c:pt>
                <c:pt idx="376">
                  <c:v>259</c:v>
                </c:pt>
                <c:pt idx="377">
                  <c:v>643</c:v>
                </c:pt>
                <c:pt idx="378">
                  <c:v>969</c:v>
                </c:pt>
                <c:pt idx="379">
                  <c:v>411</c:v>
                </c:pt>
                <c:pt idx="380">
                  <c:v>654</c:v>
                </c:pt>
                <c:pt idx="381">
                  <c:v>656</c:v>
                </c:pt>
                <c:pt idx="382">
                  <c:v>513</c:v>
                </c:pt>
                <c:pt idx="383">
                  <c:v>382</c:v>
                </c:pt>
                <c:pt idx="384">
                  <c:v>509</c:v>
                </c:pt>
                <c:pt idx="385">
                  <c:v>490</c:v>
                </c:pt>
                <c:pt idx="386">
                  <c:v>427</c:v>
                </c:pt>
                <c:pt idx="387">
                  <c:v>312</c:v>
                </c:pt>
                <c:pt idx="388">
                  <c:v>404</c:v>
                </c:pt>
                <c:pt idx="389">
                  <c:v>1493</c:v>
                </c:pt>
                <c:pt idx="390">
                  <c:v>943</c:v>
                </c:pt>
                <c:pt idx="391">
                  <c:v>785</c:v>
                </c:pt>
                <c:pt idx="392">
                  <c:v>603</c:v>
                </c:pt>
                <c:pt idx="393">
                  <c:v>377</c:v>
                </c:pt>
                <c:pt idx="394">
                  <c:v>447</c:v>
                </c:pt>
                <c:pt idx="395">
                  <c:v>407</c:v>
                </c:pt>
                <c:pt idx="396">
                  <c:v>523</c:v>
                </c:pt>
                <c:pt idx="397">
                  <c:v>280</c:v>
                </c:pt>
                <c:pt idx="398">
                  <c:v>399</c:v>
                </c:pt>
                <c:pt idx="399">
                  <c:v>582</c:v>
                </c:pt>
                <c:pt idx="400">
                  <c:v>409</c:v>
                </c:pt>
                <c:pt idx="401">
                  <c:v>459</c:v>
                </c:pt>
                <c:pt idx="402">
                  <c:v>576</c:v>
                </c:pt>
                <c:pt idx="403">
                  <c:v>411</c:v>
                </c:pt>
                <c:pt idx="404">
                  <c:v>279</c:v>
                </c:pt>
                <c:pt idx="405">
                  <c:v>244</c:v>
                </c:pt>
                <c:pt idx="406">
                  <c:v>1017</c:v>
                </c:pt>
                <c:pt idx="407">
                  <c:v>347</c:v>
                </c:pt>
                <c:pt idx="408">
                  <c:v>483</c:v>
                </c:pt>
                <c:pt idx="409">
                  <c:v>814</c:v>
                </c:pt>
                <c:pt idx="410">
                  <c:v>370</c:v>
                </c:pt>
                <c:pt idx="411">
                  <c:v>355</c:v>
                </c:pt>
                <c:pt idx="412">
                  <c:v>485</c:v>
                </c:pt>
                <c:pt idx="413">
                  <c:v>1140</c:v>
                </c:pt>
                <c:pt idx="414">
                  <c:v>643</c:v>
                </c:pt>
                <c:pt idx="415">
                  <c:v>730</c:v>
                </c:pt>
                <c:pt idx="416">
                  <c:v>936</c:v>
                </c:pt>
                <c:pt idx="417">
                  <c:v>582</c:v>
                </c:pt>
                <c:pt idx="418">
                  <c:v>376</c:v>
                </c:pt>
                <c:pt idx="419">
                  <c:v>406</c:v>
                </c:pt>
                <c:pt idx="420">
                  <c:v>762</c:v>
                </c:pt>
                <c:pt idx="421">
                  <c:v>770</c:v>
                </c:pt>
                <c:pt idx="422">
                  <c:v>663</c:v>
                </c:pt>
                <c:pt idx="423">
                  <c:v>570</c:v>
                </c:pt>
                <c:pt idx="424">
                  <c:v>508</c:v>
                </c:pt>
                <c:pt idx="425">
                  <c:v>630</c:v>
                </c:pt>
                <c:pt idx="426">
                  <c:v>312</c:v>
                </c:pt>
                <c:pt idx="427">
                  <c:v>363</c:v>
                </c:pt>
                <c:pt idx="428">
                  <c:v>803</c:v>
                </c:pt>
                <c:pt idx="429">
                  <c:v>286</c:v>
                </c:pt>
                <c:pt idx="430">
                  <c:v>215</c:v>
                </c:pt>
                <c:pt idx="431">
                  <c:v>515</c:v>
                </c:pt>
                <c:pt idx="432">
                  <c:v>848</c:v>
                </c:pt>
                <c:pt idx="433">
                  <c:v>447</c:v>
                </c:pt>
                <c:pt idx="434">
                  <c:v>512</c:v>
                </c:pt>
                <c:pt idx="435">
                  <c:v>1084</c:v>
                </c:pt>
                <c:pt idx="436">
                  <c:v>428</c:v>
                </c:pt>
                <c:pt idx="437">
                  <c:v>700</c:v>
                </c:pt>
                <c:pt idx="438">
                  <c:v>288</c:v>
                </c:pt>
                <c:pt idx="439">
                  <c:v>754</c:v>
                </c:pt>
                <c:pt idx="440">
                  <c:v>600</c:v>
                </c:pt>
                <c:pt idx="441">
                  <c:v>592</c:v>
                </c:pt>
                <c:pt idx="442">
                  <c:v>325</c:v>
                </c:pt>
                <c:pt idx="443">
                  <c:v>1098</c:v>
                </c:pt>
                <c:pt idx="444">
                  <c:v>234</c:v>
                </c:pt>
                <c:pt idx="445">
                  <c:v>573</c:v>
                </c:pt>
                <c:pt idx="446">
                  <c:v>737</c:v>
                </c:pt>
                <c:pt idx="447">
                  <c:v>640</c:v>
                </c:pt>
                <c:pt idx="448">
                  <c:v>673</c:v>
                </c:pt>
                <c:pt idx="449">
                  <c:v>812</c:v>
                </c:pt>
                <c:pt idx="450">
                  <c:v>585</c:v>
                </c:pt>
                <c:pt idx="451">
                  <c:v>236</c:v>
                </c:pt>
                <c:pt idx="452">
                  <c:v>486</c:v>
                </c:pt>
                <c:pt idx="453">
                  <c:v>1042</c:v>
                </c:pt>
                <c:pt idx="454">
                  <c:v>474</c:v>
                </c:pt>
                <c:pt idx="455">
                  <c:v>604</c:v>
                </c:pt>
                <c:pt idx="456">
                  <c:v>843</c:v>
                </c:pt>
                <c:pt idx="457">
                  <c:v>209</c:v>
                </c:pt>
                <c:pt idx="458">
                  <c:v>855</c:v>
                </c:pt>
                <c:pt idx="459">
                  <c:v>386</c:v>
                </c:pt>
                <c:pt idx="460">
                  <c:v>753</c:v>
                </c:pt>
                <c:pt idx="461">
                  <c:v>454</c:v>
                </c:pt>
                <c:pt idx="462">
                  <c:v>1001</c:v>
                </c:pt>
                <c:pt idx="463">
                  <c:v>1085</c:v>
                </c:pt>
                <c:pt idx="464">
                  <c:v>508</c:v>
                </c:pt>
                <c:pt idx="465">
                  <c:v>463</c:v>
                </c:pt>
                <c:pt idx="466">
                  <c:v>320</c:v>
                </c:pt>
                <c:pt idx="467">
                  <c:v>520</c:v>
                </c:pt>
                <c:pt idx="468">
                  <c:v>612</c:v>
                </c:pt>
                <c:pt idx="469">
                  <c:v>403</c:v>
                </c:pt>
                <c:pt idx="470">
                  <c:v>759</c:v>
                </c:pt>
                <c:pt idx="471">
                  <c:v>722</c:v>
                </c:pt>
                <c:pt idx="472">
                  <c:v>459</c:v>
                </c:pt>
                <c:pt idx="473">
                  <c:v>687</c:v>
                </c:pt>
                <c:pt idx="474">
                  <c:v>137</c:v>
                </c:pt>
                <c:pt idx="475">
                  <c:v>572</c:v>
                </c:pt>
                <c:pt idx="476">
                  <c:v>540</c:v>
                </c:pt>
                <c:pt idx="477">
                  <c:v>787</c:v>
                </c:pt>
                <c:pt idx="478">
                  <c:v>309</c:v>
                </c:pt>
                <c:pt idx="479">
                  <c:v>623</c:v>
                </c:pt>
                <c:pt idx="480">
                  <c:v>612</c:v>
                </c:pt>
                <c:pt idx="481">
                  <c:v>509</c:v>
                </c:pt>
                <c:pt idx="482">
                  <c:v>690</c:v>
                </c:pt>
                <c:pt idx="483">
                  <c:v>505</c:v>
                </c:pt>
                <c:pt idx="484">
                  <c:v>802</c:v>
                </c:pt>
                <c:pt idx="485">
                  <c:v>605</c:v>
                </c:pt>
                <c:pt idx="486">
                  <c:v>615</c:v>
                </c:pt>
                <c:pt idx="487">
                  <c:v>287</c:v>
                </c:pt>
                <c:pt idx="488">
                  <c:v>567</c:v>
                </c:pt>
                <c:pt idx="489">
                  <c:v>484</c:v>
                </c:pt>
                <c:pt idx="490">
                  <c:v>476</c:v>
                </c:pt>
                <c:pt idx="491">
                  <c:v>669</c:v>
                </c:pt>
                <c:pt idx="492">
                  <c:v>342</c:v>
                </c:pt>
                <c:pt idx="493">
                  <c:v>532</c:v>
                </c:pt>
                <c:pt idx="494">
                  <c:v>615</c:v>
                </c:pt>
                <c:pt idx="495">
                  <c:v>246</c:v>
                </c:pt>
                <c:pt idx="496">
                  <c:v>498</c:v>
                </c:pt>
                <c:pt idx="497">
                  <c:v>432</c:v>
                </c:pt>
                <c:pt idx="498">
                  <c:v>172</c:v>
                </c:pt>
                <c:pt idx="499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8-4923-9013-C84ACB08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'Tiempo_Creacion_Sample&amp;Gap'!$F$3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'Tiempo_Creacion_Sample&amp;Gap'!$E$4:$E$503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'Tiempo_Creacion_Sample&amp;Gap'!$F$4:$F$503</c:f>
              <c:numCache>
                <c:formatCode>General</c:formatCode>
                <c:ptCount val="500"/>
                <c:pt idx="0">
                  <c:v>13561</c:v>
                </c:pt>
                <c:pt idx="1">
                  <c:v>2034</c:v>
                </c:pt>
                <c:pt idx="2">
                  <c:v>1806</c:v>
                </c:pt>
                <c:pt idx="3">
                  <c:v>2667</c:v>
                </c:pt>
                <c:pt idx="4">
                  <c:v>1960</c:v>
                </c:pt>
                <c:pt idx="5">
                  <c:v>1841</c:v>
                </c:pt>
                <c:pt idx="6">
                  <c:v>6261</c:v>
                </c:pt>
                <c:pt idx="7">
                  <c:v>2030</c:v>
                </c:pt>
                <c:pt idx="8">
                  <c:v>2276</c:v>
                </c:pt>
                <c:pt idx="9">
                  <c:v>4240</c:v>
                </c:pt>
                <c:pt idx="10">
                  <c:v>1819</c:v>
                </c:pt>
                <c:pt idx="11">
                  <c:v>2218</c:v>
                </c:pt>
                <c:pt idx="12">
                  <c:v>2229</c:v>
                </c:pt>
                <c:pt idx="13">
                  <c:v>1814</c:v>
                </c:pt>
                <c:pt idx="14">
                  <c:v>2020</c:v>
                </c:pt>
                <c:pt idx="15">
                  <c:v>1795</c:v>
                </c:pt>
                <c:pt idx="16">
                  <c:v>2024</c:v>
                </c:pt>
                <c:pt idx="17">
                  <c:v>2525</c:v>
                </c:pt>
                <c:pt idx="18">
                  <c:v>2702</c:v>
                </c:pt>
                <c:pt idx="19">
                  <c:v>2558</c:v>
                </c:pt>
                <c:pt idx="20">
                  <c:v>2675</c:v>
                </c:pt>
                <c:pt idx="21">
                  <c:v>2651</c:v>
                </c:pt>
                <c:pt idx="22">
                  <c:v>2526</c:v>
                </c:pt>
                <c:pt idx="23">
                  <c:v>2613</c:v>
                </c:pt>
                <c:pt idx="24">
                  <c:v>2312</c:v>
                </c:pt>
                <c:pt idx="25">
                  <c:v>1817</c:v>
                </c:pt>
                <c:pt idx="26">
                  <c:v>2014</c:v>
                </c:pt>
                <c:pt idx="27">
                  <c:v>2737</c:v>
                </c:pt>
                <c:pt idx="28">
                  <c:v>2011</c:v>
                </c:pt>
                <c:pt idx="29">
                  <c:v>2776</c:v>
                </c:pt>
                <c:pt idx="30">
                  <c:v>2941</c:v>
                </c:pt>
                <c:pt idx="31">
                  <c:v>2613</c:v>
                </c:pt>
                <c:pt idx="32">
                  <c:v>1817</c:v>
                </c:pt>
                <c:pt idx="33">
                  <c:v>1805</c:v>
                </c:pt>
                <c:pt idx="34">
                  <c:v>2161</c:v>
                </c:pt>
                <c:pt idx="35">
                  <c:v>1831</c:v>
                </c:pt>
                <c:pt idx="36">
                  <c:v>2023</c:v>
                </c:pt>
                <c:pt idx="37">
                  <c:v>1967</c:v>
                </c:pt>
                <c:pt idx="38">
                  <c:v>1991</c:v>
                </c:pt>
                <c:pt idx="39">
                  <c:v>2057</c:v>
                </c:pt>
                <c:pt idx="40">
                  <c:v>1973</c:v>
                </c:pt>
                <c:pt idx="41">
                  <c:v>2034</c:v>
                </c:pt>
                <c:pt idx="42">
                  <c:v>2673</c:v>
                </c:pt>
                <c:pt idx="43">
                  <c:v>2479</c:v>
                </c:pt>
                <c:pt idx="44">
                  <c:v>1822</c:v>
                </c:pt>
                <c:pt idx="45">
                  <c:v>1807</c:v>
                </c:pt>
                <c:pt idx="46">
                  <c:v>1812</c:v>
                </c:pt>
                <c:pt idx="47">
                  <c:v>1821</c:v>
                </c:pt>
                <c:pt idx="48">
                  <c:v>1802</c:v>
                </c:pt>
                <c:pt idx="49">
                  <c:v>2180</c:v>
                </c:pt>
                <c:pt idx="50">
                  <c:v>1792</c:v>
                </c:pt>
                <c:pt idx="51">
                  <c:v>2034</c:v>
                </c:pt>
                <c:pt idx="52">
                  <c:v>1988</c:v>
                </c:pt>
                <c:pt idx="53">
                  <c:v>1797</c:v>
                </c:pt>
                <c:pt idx="54">
                  <c:v>2070</c:v>
                </c:pt>
                <c:pt idx="55">
                  <c:v>1826</c:v>
                </c:pt>
                <c:pt idx="56">
                  <c:v>1925</c:v>
                </c:pt>
                <c:pt idx="57">
                  <c:v>1999</c:v>
                </c:pt>
                <c:pt idx="58">
                  <c:v>8848</c:v>
                </c:pt>
                <c:pt idx="59">
                  <c:v>2922</c:v>
                </c:pt>
                <c:pt idx="60">
                  <c:v>2624</c:v>
                </c:pt>
                <c:pt idx="61">
                  <c:v>2140</c:v>
                </c:pt>
                <c:pt idx="62">
                  <c:v>1815</c:v>
                </c:pt>
                <c:pt idx="63">
                  <c:v>4275</c:v>
                </c:pt>
                <c:pt idx="64">
                  <c:v>2784</c:v>
                </c:pt>
                <c:pt idx="65">
                  <c:v>2711</c:v>
                </c:pt>
                <c:pt idx="66">
                  <c:v>2777</c:v>
                </c:pt>
                <c:pt idx="67">
                  <c:v>2891</c:v>
                </c:pt>
                <c:pt idx="68">
                  <c:v>2836</c:v>
                </c:pt>
                <c:pt idx="69">
                  <c:v>2576</c:v>
                </c:pt>
                <c:pt idx="70">
                  <c:v>1833</c:v>
                </c:pt>
                <c:pt idx="71">
                  <c:v>2017</c:v>
                </c:pt>
                <c:pt idx="72">
                  <c:v>7694</c:v>
                </c:pt>
                <c:pt idx="73">
                  <c:v>2517</c:v>
                </c:pt>
                <c:pt idx="74">
                  <c:v>2724</c:v>
                </c:pt>
                <c:pt idx="75">
                  <c:v>4029</c:v>
                </c:pt>
                <c:pt idx="76">
                  <c:v>3048</c:v>
                </c:pt>
                <c:pt idx="77">
                  <c:v>1814</c:v>
                </c:pt>
                <c:pt idx="78">
                  <c:v>2316</c:v>
                </c:pt>
                <c:pt idx="79">
                  <c:v>2298</c:v>
                </c:pt>
                <c:pt idx="80">
                  <c:v>1938</c:v>
                </c:pt>
                <c:pt idx="81">
                  <c:v>2041</c:v>
                </c:pt>
                <c:pt idx="82">
                  <c:v>2040</c:v>
                </c:pt>
                <c:pt idx="83">
                  <c:v>2046</c:v>
                </c:pt>
                <c:pt idx="84">
                  <c:v>1809</c:v>
                </c:pt>
                <c:pt idx="85">
                  <c:v>2032</c:v>
                </c:pt>
                <c:pt idx="86">
                  <c:v>1816</c:v>
                </c:pt>
                <c:pt idx="87">
                  <c:v>2043</c:v>
                </c:pt>
                <c:pt idx="88">
                  <c:v>1805</c:v>
                </c:pt>
                <c:pt idx="89">
                  <c:v>2034</c:v>
                </c:pt>
                <c:pt idx="90">
                  <c:v>2012</c:v>
                </c:pt>
                <c:pt idx="91">
                  <c:v>6258</c:v>
                </c:pt>
                <c:pt idx="92">
                  <c:v>1826</c:v>
                </c:pt>
                <c:pt idx="93">
                  <c:v>2253</c:v>
                </c:pt>
                <c:pt idx="94">
                  <c:v>1830</c:v>
                </c:pt>
                <c:pt idx="95">
                  <c:v>2044</c:v>
                </c:pt>
                <c:pt idx="96">
                  <c:v>2017</c:v>
                </c:pt>
                <c:pt idx="97">
                  <c:v>2017</c:v>
                </c:pt>
                <c:pt idx="98">
                  <c:v>2019</c:v>
                </c:pt>
                <c:pt idx="99">
                  <c:v>1867</c:v>
                </c:pt>
                <c:pt idx="100">
                  <c:v>1809</c:v>
                </c:pt>
                <c:pt idx="101">
                  <c:v>1825</c:v>
                </c:pt>
                <c:pt idx="102">
                  <c:v>2167</c:v>
                </c:pt>
                <c:pt idx="103">
                  <c:v>2480</c:v>
                </c:pt>
                <c:pt idx="104">
                  <c:v>2673</c:v>
                </c:pt>
                <c:pt idx="105">
                  <c:v>3864</c:v>
                </c:pt>
                <c:pt idx="106">
                  <c:v>2831</c:v>
                </c:pt>
                <c:pt idx="107">
                  <c:v>2164</c:v>
                </c:pt>
                <c:pt idx="108">
                  <c:v>2876</c:v>
                </c:pt>
                <c:pt idx="109">
                  <c:v>2318</c:v>
                </c:pt>
                <c:pt idx="110">
                  <c:v>2017</c:v>
                </c:pt>
                <c:pt idx="111">
                  <c:v>1805</c:v>
                </c:pt>
                <c:pt idx="112">
                  <c:v>1866</c:v>
                </c:pt>
                <c:pt idx="113">
                  <c:v>1983</c:v>
                </c:pt>
                <c:pt idx="114">
                  <c:v>2091</c:v>
                </c:pt>
                <c:pt idx="115">
                  <c:v>2118</c:v>
                </c:pt>
                <c:pt idx="116">
                  <c:v>2965</c:v>
                </c:pt>
                <c:pt idx="117">
                  <c:v>2734</c:v>
                </c:pt>
                <c:pt idx="118">
                  <c:v>1967</c:v>
                </c:pt>
                <c:pt idx="119">
                  <c:v>2818</c:v>
                </c:pt>
                <c:pt idx="120">
                  <c:v>2735</c:v>
                </c:pt>
                <c:pt idx="121">
                  <c:v>2601</c:v>
                </c:pt>
                <c:pt idx="122">
                  <c:v>1830</c:v>
                </c:pt>
                <c:pt idx="123">
                  <c:v>1969</c:v>
                </c:pt>
                <c:pt idx="124">
                  <c:v>1964</c:v>
                </c:pt>
                <c:pt idx="125">
                  <c:v>2609</c:v>
                </c:pt>
                <c:pt idx="126">
                  <c:v>1982</c:v>
                </c:pt>
                <c:pt idx="127">
                  <c:v>2029</c:v>
                </c:pt>
                <c:pt idx="128">
                  <c:v>1820</c:v>
                </c:pt>
                <c:pt idx="129">
                  <c:v>1866</c:v>
                </c:pt>
                <c:pt idx="130">
                  <c:v>1814</c:v>
                </c:pt>
                <c:pt idx="131">
                  <c:v>2013</c:v>
                </c:pt>
                <c:pt idx="132">
                  <c:v>2077</c:v>
                </c:pt>
                <c:pt idx="133">
                  <c:v>2094</c:v>
                </c:pt>
                <c:pt idx="134">
                  <c:v>2110</c:v>
                </c:pt>
                <c:pt idx="135">
                  <c:v>1805</c:v>
                </c:pt>
                <c:pt idx="136">
                  <c:v>2101</c:v>
                </c:pt>
                <c:pt idx="137">
                  <c:v>2049</c:v>
                </c:pt>
                <c:pt idx="138">
                  <c:v>2019</c:v>
                </c:pt>
                <c:pt idx="139">
                  <c:v>2051</c:v>
                </c:pt>
                <c:pt idx="140">
                  <c:v>2037</c:v>
                </c:pt>
                <c:pt idx="141">
                  <c:v>3406</c:v>
                </c:pt>
                <c:pt idx="142">
                  <c:v>1820</c:v>
                </c:pt>
                <c:pt idx="143">
                  <c:v>2743</c:v>
                </c:pt>
                <c:pt idx="144">
                  <c:v>2068</c:v>
                </c:pt>
                <c:pt idx="145">
                  <c:v>2836</c:v>
                </c:pt>
                <c:pt idx="146">
                  <c:v>1801</c:v>
                </c:pt>
                <c:pt idx="147">
                  <c:v>2039</c:v>
                </c:pt>
                <c:pt idx="148">
                  <c:v>2071</c:v>
                </c:pt>
                <c:pt idx="149">
                  <c:v>2044</c:v>
                </c:pt>
                <c:pt idx="150">
                  <c:v>2093</c:v>
                </c:pt>
                <c:pt idx="151">
                  <c:v>2057</c:v>
                </c:pt>
                <c:pt idx="152">
                  <c:v>9762</c:v>
                </c:pt>
                <c:pt idx="153">
                  <c:v>1996</c:v>
                </c:pt>
                <c:pt idx="154">
                  <c:v>2025</c:v>
                </c:pt>
                <c:pt idx="155">
                  <c:v>2228</c:v>
                </c:pt>
                <c:pt idx="156">
                  <c:v>1924</c:v>
                </c:pt>
                <c:pt idx="157">
                  <c:v>1993</c:v>
                </c:pt>
                <c:pt idx="158">
                  <c:v>2046</c:v>
                </c:pt>
                <c:pt idx="159">
                  <c:v>1926</c:v>
                </c:pt>
                <c:pt idx="160">
                  <c:v>1807</c:v>
                </c:pt>
                <c:pt idx="161">
                  <c:v>2361</c:v>
                </c:pt>
                <c:pt idx="162">
                  <c:v>2037</c:v>
                </c:pt>
                <c:pt idx="163">
                  <c:v>2035</c:v>
                </c:pt>
                <c:pt idx="164">
                  <c:v>2066</c:v>
                </c:pt>
                <c:pt idx="165">
                  <c:v>2043</c:v>
                </c:pt>
                <c:pt idx="166">
                  <c:v>2021</c:v>
                </c:pt>
                <c:pt idx="167">
                  <c:v>2097</c:v>
                </c:pt>
                <c:pt idx="168">
                  <c:v>2064</c:v>
                </c:pt>
                <c:pt idx="169">
                  <c:v>3886</c:v>
                </c:pt>
                <c:pt idx="170">
                  <c:v>2042</c:v>
                </c:pt>
                <c:pt idx="171">
                  <c:v>2038</c:v>
                </c:pt>
                <c:pt idx="172">
                  <c:v>2033</c:v>
                </c:pt>
                <c:pt idx="173">
                  <c:v>2013</c:v>
                </c:pt>
                <c:pt idx="174">
                  <c:v>2099</c:v>
                </c:pt>
                <c:pt idx="175">
                  <c:v>2063</c:v>
                </c:pt>
                <c:pt idx="176">
                  <c:v>1884</c:v>
                </c:pt>
                <c:pt idx="177">
                  <c:v>1811</c:v>
                </c:pt>
                <c:pt idx="178">
                  <c:v>2345</c:v>
                </c:pt>
                <c:pt idx="179">
                  <c:v>2096</c:v>
                </c:pt>
                <c:pt idx="180">
                  <c:v>2021</c:v>
                </c:pt>
                <c:pt idx="181">
                  <c:v>2020</c:v>
                </c:pt>
                <c:pt idx="182">
                  <c:v>1964</c:v>
                </c:pt>
                <c:pt idx="183">
                  <c:v>2031</c:v>
                </c:pt>
                <c:pt idx="184">
                  <c:v>2042</c:v>
                </c:pt>
                <c:pt idx="185">
                  <c:v>2050</c:v>
                </c:pt>
                <c:pt idx="186">
                  <c:v>2177</c:v>
                </c:pt>
                <c:pt idx="187">
                  <c:v>2144</c:v>
                </c:pt>
                <c:pt idx="188">
                  <c:v>1799</c:v>
                </c:pt>
                <c:pt idx="189">
                  <c:v>1836</c:v>
                </c:pt>
                <c:pt idx="190">
                  <c:v>1826</c:v>
                </c:pt>
                <c:pt idx="191">
                  <c:v>2033</c:v>
                </c:pt>
                <c:pt idx="192">
                  <c:v>2070</c:v>
                </c:pt>
                <c:pt idx="193">
                  <c:v>1985</c:v>
                </c:pt>
                <c:pt idx="194">
                  <c:v>2031</c:v>
                </c:pt>
                <c:pt idx="195">
                  <c:v>2022</c:v>
                </c:pt>
                <c:pt idx="196">
                  <c:v>1811</c:v>
                </c:pt>
                <c:pt idx="197">
                  <c:v>2020</c:v>
                </c:pt>
                <c:pt idx="198">
                  <c:v>2080</c:v>
                </c:pt>
                <c:pt idx="199">
                  <c:v>2032</c:v>
                </c:pt>
                <c:pt idx="200">
                  <c:v>2046</c:v>
                </c:pt>
                <c:pt idx="201">
                  <c:v>4675</c:v>
                </c:pt>
                <c:pt idx="202">
                  <c:v>1827</c:v>
                </c:pt>
                <c:pt idx="203">
                  <c:v>2227</c:v>
                </c:pt>
                <c:pt idx="204">
                  <c:v>2104</c:v>
                </c:pt>
                <c:pt idx="205">
                  <c:v>2048</c:v>
                </c:pt>
                <c:pt idx="206">
                  <c:v>2047</c:v>
                </c:pt>
                <c:pt idx="207">
                  <c:v>2051</c:v>
                </c:pt>
                <c:pt idx="208">
                  <c:v>2009</c:v>
                </c:pt>
                <c:pt idx="209">
                  <c:v>2025</c:v>
                </c:pt>
                <c:pt idx="210">
                  <c:v>2099</c:v>
                </c:pt>
                <c:pt idx="211">
                  <c:v>2089</c:v>
                </c:pt>
                <c:pt idx="212">
                  <c:v>2205</c:v>
                </c:pt>
                <c:pt idx="213">
                  <c:v>2063</c:v>
                </c:pt>
                <c:pt idx="214">
                  <c:v>1836</c:v>
                </c:pt>
                <c:pt idx="215">
                  <c:v>2051</c:v>
                </c:pt>
                <c:pt idx="216">
                  <c:v>1820</c:v>
                </c:pt>
                <c:pt idx="217">
                  <c:v>2022</c:v>
                </c:pt>
                <c:pt idx="218">
                  <c:v>2916</c:v>
                </c:pt>
                <c:pt idx="219">
                  <c:v>2158</c:v>
                </c:pt>
                <c:pt idx="220">
                  <c:v>2058</c:v>
                </c:pt>
                <c:pt idx="221">
                  <c:v>2024</c:v>
                </c:pt>
                <c:pt idx="222">
                  <c:v>2094</c:v>
                </c:pt>
                <c:pt idx="223">
                  <c:v>24686</c:v>
                </c:pt>
                <c:pt idx="224">
                  <c:v>1845</c:v>
                </c:pt>
                <c:pt idx="225">
                  <c:v>2175</c:v>
                </c:pt>
                <c:pt idx="226">
                  <c:v>2183</c:v>
                </c:pt>
                <c:pt idx="227">
                  <c:v>1998</c:v>
                </c:pt>
                <c:pt idx="228">
                  <c:v>2013</c:v>
                </c:pt>
                <c:pt idx="229">
                  <c:v>1816</c:v>
                </c:pt>
                <c:pt idx="230">
                  <c:v>2014</c:v>
                </c:pt>
                <c:pt idx="231">
                  <c:v>1835</c:v>
                </c:pt>
                <c:pt idx="232">
                  <c:v>2004</c:v>
                </c:pt>
                <c:pt idx="233">
                  <c:v>2049</c:v>
                </c:pt>
                <c:pt idx="234">
                  <c:v>2033</c:v>
                </c:pt>
                <c:pt idx="235">
                  <c:v>2078</c:v>
                </c:pt>
                <c:pt idx="236">
                  <c:v>1847</c:v>
                </c:pt>
                <c:pt idx="237">
                  <c:v>1988</c:v>
                </c:pt>
                <c:pt idx="238">
                  <c:v>2023</c:v>
                </c:pt>
                <c:pt idx="239">
                  <c:v>1966</c:v>
                </c:pt>
                <c:pt idx="240">
                  <c:v>1844</c:v>
                </c:pt>
                <c:pt idx="241">
                  <c:v>2026</c:v>
                </c:pt>
                <c:pt idx="242">
                  <c:v>1806</c:v>
                </c:pt>
                <c:pt idx="243">
                  <c:v>2016</c:v>
                </c:pt>
                <c:pt idx="244">
                  <c:v>2024</c:v>
                </c:pt>
                <c:pt idx="245">
                  <c:v>2027</c:v>
                </c:pt>
                <c:pt idx="246">
                  <c:v>2197</c:v>
                </c:pt>
                <c:pt idx="247">
                  <c:v>2021</c:v>
                </c:pt>
                <c:pt idx="248">
                  <c:v>2053</c:v>
                </c:pt>
                <c:pt idx="249">
                  <c:v>2067</c:v>
                </c:pt>
                <c:pt idx="250">
                  <c:v>2002</c:v>
                </c:pt>
                <c:pt idx="251">
                  <c:v>2010</c:v>
                </c:pt>
                <c:pt idx="252">
                  <c:v>2147</c:v>
                </c:pt>
                <c:pt idx="253">
                  <c:v>2063</c:v>
                </c:pt>
                <c:pt idx="254">
                  <c:v>2038</c:v>
                </c:pt>
                <c:pt idx="255">
                  <c:v>1989</c:v>
                </c:pt>
                <c:pt idx="256">
                  <c:v>1817</c:v>
                </c:pt>
                <c:pt idx="257">
                  <c:v>34612</c:v>
                </c:pt>
                <c:pt idx="258">
                  <c:v>2010</c:v>
                </c:pt>
                <c:pt idx="259">
                  <c:v>2016</c:v>
                </c:pt>
                <c:pt idx="260">
                  <c:v>2052</c:v>
                </c:pt>
                <c:pt idx="261">
                  <c:v>1803</c:v>
                </c:pt>
                <c:pt idx="262">
                  <c:v>2006</c:v>
                </c:pt>
                <c:pt idx="263">
                  <c:v>1784</c:v>
                </c:pt>
                <c:pt idx="264">
                  <c:v>2037</c:v>
                </c:pt>
                <c:pt idx="265">
                  <c:v>1792</c:v>
                </c:pt>
                <c:pt idx="266">
                  <c:v>1812</c:v>
                </c:pt>
                <c:pt idx="267">
                  <c:v>2061</c:v>
                </c:pt>
                <c:pt idx="268">
                  <c:v>2030</c:v>
                </c:pt>
                <c:pt idx="269">
                  <c:v>1799</c:v>
                </c:pt>
                <c:pt idx="270">
                  <c:v>2106</c:v>
                </c:pt>
                <c:pt idx="271">
                  <c:v>2032</c:v>
                </c:pt>
                <c:pt idx="272">
                  <c:v>1819</c:v>
                </c:pt>
                <c:pt idx="273">
                  <c:v>2013</c:v>
                </c:pt>
                <c:pt idx="274">
                  <c:v>1803</c:v>
                </c:pt>
                <c:pt idx="275">
                  <c:v>1962</c:v>
                </c:pt>
                <c:pt idx="276">
                  <c:v>1996</c:v>
                </c:pt>
                <c:pt idx="277">
                  <c:v>2081</c:v>
                </c:pt>
                <c:pt idx="278">
                  <c:v>1787</c:v>
                </c:pt>
                <c:pt idx="279">
                  <c:v>1805</c:v>
                </c:pt>
                <c:pt idx="280">
                  <c:v>2174</c:v>
                </c:pt>
                <c:pt idx="281">
                  <c:v>2012</c:v>
                </c:pt>
                <c:pt idx="282">
                  <c:v>1998</c:v>
                </c:pt>
                <c:pt idx="283">
                  <c:v>2031</c:v>
                </c:pt>
                <c:pt idx="284">
                  <c:v>1999</c:v>
                </c:pt>
                <c:pt idx="285">
                  <c:v>2048</c:v>
                </c:pt>
                <c:pt idx="286">
                  <c:v>2086</c:v>
                </c:pt>
                <c:pt idx="287">
                  <c:v>2098</c:v>
                </c:pt>
                <c:pt idx="288">
                  <c:v>1993</c:v>
                </c:pt>
                <c:pt idx="289">
                  <c:v>1818</c:v>
                </c:pt>
                <c:pt idx="290">
                  <c:v>1803</c:v>
                </c:pt>
                <c:pt idx="291">
                  <c:v>1808</c:v>
                </c:pt>
                <c:pt idx="292">
                  <c:v>2684</c:v>
                </c:pt>
                <c:pt idx="293">
                  <c:v>2077</c:v>
                </c:pt>
                <c:pt idx="294">
                  <c:v>1803</c:v>
                </c:pt>
                <c:pt idx="295">
                  <c:v>1810</c:v>
                </c:pt>
                <c:pt idx="296">
                  <c:v>1820</c:v>
                </c:pt>
                <c:pt idx="297">
                  <c:v>2233</c:v>
                </c:pt>
                <c:pt idx="298">
                  <c:v>2063</c:v>
                </c:pt>
                <c:pt idx="299">
                  <c:v>2010</c:v>
                </c:pt>
                <c:pt idx="300">
                  <c:v>2016</c:v>
                </c:pt>
                <c:pt idx="301">
                  <c:v>2100</c:v>
                </c:pt>
                <c:pt idx="302">
                  <c:v>2024</c:v>
                </c:pt>
                <c:pt idx="303">
                  <c:v>2140</c:v>
                </c:pt>
                <c:pt idx="304">
                  <c:v>2049</c:v>
                </c:pt>
                <c:pt idx="305">
                  <c:v>2075</c:v>
                </c:pt>
                <c:pt idx="306">
                  <c:v>2042</c:v>
                </c:pt>
                <c:pt idx="307">
                  <c:v>2013</c:v>
                </c:pt>
                <c:pt idx="308">
                  <c:v>2032</c:v>
                </c:pt>
                <c:pt idx="309">
                  <c:v>2547</c:v>
                </c:pt>
                <c:pt idx="310">
                  <c:v>2872</c:v>
                </c:pt>
                <c:pt idx="311">
                  <c:v>2700</c:v>
                </c:pt>
                <c:pt idx="312">
                  <c:v>3068</c:v>
                </c:pt>
                <c:pt idx="313">
                  <c:v>3980</c:v>
                </c:pt>
                <c:pt idx="314">
                  <c:v>2644</c:v>
                </c:pt>
                <c:pt idx="315">
                  <c:v>1992</c:v>
                </c:pt>
                <c:pt idx="316">
                  <c:v>1800</c:v>
                </c:pt>
                <c:pt idx="317">
                  <c:v>2014</c:v>
                </c:pt>
                <c:pt idx="318">
                  <c:v>2008</c:v>
                </c:pt>
                <c:pt idx="319">
                  <c:v>1820</c:v>
                </c:pt>
                <c:pt idx="320">
                  <c:v>2059</c:v>
                </c:pt>
                <c:pt idx="321">
                  <c:v>1996</c:v>
                </c:pt>
                <c:pt idx="322">
                  <c:v>2075</c:v>
                </c:pt>
                <c:pt idx="323">
                  <c:v>1998</c:v>
                </c:pt>
                <c:pt idx="324">
                  <c:v>2010</c:v>
                </c:pt>
                <c:pt idx="325">
                  <c:v>2098</c:v>
                </c:pt>
                <c:pt idx="326">
                  <c:v>2030</c:v>
                </c:pt>
                <c:pt idx="327">
                  <c:v>1823</c:v>
                </c:pt>
                <c:pt idx="328">
                  <c:v>1811</c:v>
                </c:pt>
                <c:pt idx="329">
                  <c:v>2042</c:v>
                </c:pt>
                <c:pt idx="330">
                  <c:v>2043</c:v>
                </c:pt>
                <c:pt idx="331">
                  <c:v>2093</c:v>
                </c:pt>
                <c:pt idx="332">
                  <c:v>2015</c:v>
                </c:pt>
                <c:pt idx="333">
                  <c:v>2054</c:v>
                </c:pt>
                <c:pt idx="334">
                  <c:v>2019</c:v>
                </c:pt>
                <c:pt idx="335">
                  <c:v>2012</c:v>
                </c:pt>
                <c:pt idx="336">
                  <c:v>2223</c:v>
                </c:pt>
                <c:pt idx="337">
                  <c:v>1805</c:v>
                </c:pt>
                <c:pt idx="338">
                  <c:v>2052</c:v>
                </c:pt>
                <c:pt idx="339">
                  <c:v>2013</c:v>
                </c:pt>
                <c:pt idx="340">
                  <c:v>1984</c:v>
                </c:pt>
                <c:pt idx="341">
                  <c:v>1998</c:v>
                </c:pt>
                <c:pt idx="342">
                  <c:v>2122</c:v>
                </c:pt>
                <c:pt idx="343">
                  <c:v>2025</c:v>
                </c:pt>
                <c:pt idx="344">
                  <c:v>2470</c:v>
                </c:pt>
                <c:pt idx="345">
                  <c:v>2023</c:v>
                </c:pt>
                <c:pt idx="346">
                  <c:v>2066</c:v>
                </c:pt>
                <c:pt idx="347">
                  <c:v>2252</c:v>
                </c:pt>
                <c:pt idx="348">
                  <c:v>2000</c:v>
                </c:pt>
                <c:pt idx="349">
                  <c:v>1796</c:v>
                </c:pt>
                <c:pt idx="350">
                  <c:v>1804</c:v>
                </c:pt>
                <c:pt idx="351">
                  <c:v>1992</c:v>
                </c:pt>
                <c:pt idx="352">
                  <c:v>1999</c:v>
                </c:pt>
                <c:pt idx="353">
                  <c:v>1990</c:v>
                </c:pt>
                <c:pt idx="354">
                  <c:v>1995</c:v>
                </c:pt>
                <c:pt idx="355">
                  <c:v>2052</c:v>
                </c:pt>
                <c:pt idx="356">
                  <c:v>1807</c:v>
                </c:pt>
                <c:pt idx="357">
                  <c:v>2036</c:v>
                </c:pt>
                <c:pt idx="358">
                  <c:v>2030</c:v>
                </c:pt>
                <c:pt idx="359">
                  <c:v>2071</c:v>
                </c:pt>
                <c:pt idx="360">
                  <c:v>2019</c:v>
                </c:pt>
                <c:pt idx="361">
                  <c:v>2014</c:v>
                </c:pt>
                <c:pt idx="362">
                  <c:v>1810</c:v>
                </c:pt>
                <c:pt idx="363">
                  <c:v>1825</c:v>
                </c:pt>
                <c:pt idx="364">
                  <c:v>1817</c:v>
                </c:pt>
                <c:pt idx="365">
                  <c:v>2227</c:v>
                </c:pt>
                <c:pt idx="366">
                  <c:v>2004</c:v>
                </c:pt>
                <c:pt idx="367">
                  <c:v>2032</c:v>
                </c:pt>
                <c:pt idx="368">
                  <c:v>2182</c:v>
                </c:pt>
                <c:pt idx="369">
                  <c:v>1785</c:v>
                </c:pt>
                <c:pt idx="370">
                  <c:v>1815</c:v>
                </c:pt>
                <c:pt idx="371">
                  <c:v>2049</c:v>
                </c:pt>
                <c:pt idx="372">
                  <c:v>2011</c:v>
                </c:pt>
                <c:pt idx="373">
                  <c:v>2023</c:v>
                </c:pt>
                <c:pt idx="374">
                  <c:v>2025</c:v>
                </c:pt>
                <c:pt idx="375">
                  <c:v>2011</c:v>
                </c:pt>
                <c:pt idx="376">
                  <c:v>1792</c:v>
                </c:pt>
                <c:pt idx="377">
                  <c:v>2035</c:v>
                </c:pt>
                <c:pt idx="378">
                  <c:v>2002</c:v>
                </c:pt>
                <c:pt idx="379">
                  <c:v>2109</c:v>
                </c:pt>
                <c:pt idx="380">
                  <c:v>2257</c:v>
                </c:pt>
                <c:pt idx="381">
                  <c:v>1956</c:v>
                </c:pt>
                <c:pt idx="382">
                  <c:v>3360</c:v>
                </c:pt>
                <c:pt idx="383">
                  <c:v>1802</c:v>
                </c:pt>
                <c:pt idx="384">
                  <c:v>1998</c:v>
                </c:pt>
                <c:pt idx="385">
                  <c:v>2022</c:v>
                </c:pt>
                <c:pt idx="386">
                  <c:v>2013</c:v>
                </c:pt>
                <c:pt idx="387">
                  <c:v>1980</c:v>
                </c:pt>
                <c:pt idx="388">
                  <c:v>2951</c:v>
                </c:pt>
                <c:pt idx="389">
                  <c:v>2973</c:v>
                </c:pt>
                <c:pt idx="390">
                  <c:v>1809</c:v>
                </c:pt>
                <c:pt idx="391">
                  <c:v>2098</c:v>
                </c:pt>
                <c:pt idx="392">
                  <c:v>1978</c:v>
                </c:pt>
                <c:pt idx="393">
                  <c:v>2041</c:v>
                </c:pt>
                <c:pt idx="394">
                  <c:v>2013</c:v>
                </c:pt>
                <c:pt idx="395">
                  <c:v>2033</c:v>
                </c:pt>
                <c:pt idx="396">
                  <c:v>5049</c:v>
                </c:pt>
                <c:pt idx="397">
                  <c:v>2045</c:v>
                </c:pt>
                <c:pt idx="398">
                  <c:v>2042</c:v>
                </c:pt>
                <c:pt idx="399">
                  <c:v>1814</c:v>
                </c:pt>
                <c:pt idx="400">
                  <c:v>1796</c:v>
                </c:pt>
                <c:pt idx="401">
                  <c:v>2172</c:v>
                </c:pt>
                <c:pt idx="402">
                  <c:v>1810</c:v>
                </c:pt>
                <c:pt idx="403">
                  <c:v>2019</c:v>
                </c:pt>
                <c:pt idx="404">
                  <c:v>2022</c:v>
                </c:pt>
                <c:pt idx="405">
                  <c:v>2003</c:v>
                </c:pt>
                <c:pt idx="406">
                  <c:v>2014</c:v>
                </c:pt>
                <c:pt idx="407">
                  <c:v>2045</c:v>
                </c:pt>
                <c:pt idx="408">
                  <c:v>1796</c:v>
                </c:pt>
                <c:pt idx="409">
                  <c:v>1817</c:v>
                </c:pt>
                <c:pt idx="410">
                  <c:v>1798</c:v>
                </c:pt>
                <c:pt idx="411">
                  <c:v>2005</c:v>
                </c:pt>
                <c:pt idx="412">
                  <c:v>1829</c:v>
                </c:pt>
                <c:pt idx="413">
                  <c:v>1820</c:v>
                </c:pt>
                <c:pt idx="414">
                  <c:v>10081</c:v>
                </c:pt>
                <c:pt idx="415">
                  <c:v>2034</c:v>
                </c:pt>
                <c:pt idx="416">
                  <c:v>2142</c:v>
                </c:pt>
                <c:pt idx="417">
                  <c:v>2498</c:v>
                </c:pt>
                <c:pt idx="418">
                  <c:v>1999</c:v>
                </c:pt>
                <c:pt idx="419">
                  <c:v>2006</c:v>
                </c:pt>
                <c:pt idx="420">
                  <c:v>2100</c:v>
                </c:pt>
                <c:pt idx="421">
                  <c:v>2006</c:v>
                </c:pt>
                <c:pt idx="422">
                  <c:v>2043</c:v>
                </c:pt>
                <c:pt idx="423">
                  <c:v>2247</c:v>
                </c:pt>
                <c:pt idx="424">
                  <c:v>1883</c:v>
                </c:pt>
                <c:pt idx="425">
                  <c:v>2687</c:v>
                </c:pt>
                <c:pt idx="426">
                  <c:v>2491</c:v>
                </c:pt>
                <c:pt idx="427">
                  <c:v>2975</c:v>
                </c:pt>
                <c:pt idx="428">
                  <c:v>2619</c:v>
                </c:pt>
                <c:pt idx="429">
                  <c:v>2144</c:v>
                </c:pt>
                <c:pt idx="430">
                  <c:v>2239</c:v>
                </c:pt>
                <c:pt idx="431">
                  <c:v>2798</c:v>
                </c:pt>
                <c:pt idx="432">
                  <c:v>2976</c:v>
                </c:pt>
                <c:pt idx="433">
                  <c:v>2753</c:v>
                </c:pt>
                <c:pt idx="434">
                  <c:v>2750</c:v>
                </c:pt>
                <c:pt idx="435">
                  <c:v>1960</c:v>
                </c:pt>
                <c:pt idx="436">
                  <c:v>1846</c:v>
                </c:pt>
                <c:pt idx="437">
                  <c:v>2781</c:v>
                </c:pt>
                <c:pt idx="438">
                  <c:v>1848</c:v>
                </c:pt>
                <c:pt idx="439">
                  <c:v>1789</c:v>
                </c:pt>
                <c:pt idx="440">
                  <c:v>2921</c:v>
                </c:pt>
                <c:pt idx="441">
                  <c:v>2608</c:v>
                </c:pt>
                <c:pt idx="442">
                  <c:v>1970</c:v>
                </c:pt>
                <c:pt idx="443">
                  <c:v>1814</c:v>
                </c:pt>
                <c:pt idx="444">
                  <c:v>2179</c:v>
                </c:pt>
                <c:pt idx="445">
                  <c:v>2010</c:v>
                </c:pt>
                <c:pt idx="446">
                  <c:v>2100</c:v>
                </c:pt>
                <c:pt idx="447">
                  <c:v>1803</c:v>
                </c:pt>
                <c:pt idx="448">
                  <c:v>1805</c:v>
                </c:pt>
                <c:pt idx="449">
                  <c:v>2026</c:v>
                </c:pt>
                <c:pt idx="450">
                  <c:v>2034</c:v>
                </c:pt>
                <c:pt idx="451">
                  <c:v>2040</c:v>
                </c:pt>
                <c:pt idx="452">
                  <c:v>1985</c:v>
                </c:pt>
                <c:pt idx="453">
                  <c:v>2039</c:v>
                </c:pt>
                <c:pt idx="454">
                  <c:v>2099</c:v>
                </c:pt>
                <c:pt idx="455">
                  <c:v>2037</c:v>
                </c:pt>
                <c:pt idx="456">
                  <c:v>1991</c:v>
                </c:pt>
                <c:pt idx="457">
                  <c:v>1808</c:v>
                </c:pt>
                <c:pt idx="458">
                  <c:v>2732</c:v>
                </c:pt>
                <c:pt idx="459">
                  <c:v>3037</c:v>
                </c:pt>
                <c:pt idx="460">
                  <c:v>2022</c:v>
                </c:pt>
                <c:pt idx="461">
                  <c:v>1793</c:v>
                </c:pt>
                <c:pt idx="462">
                  <c:v>1788</c:v>
                </c:pt>
                <c:pt idx="463">
                  <c:v>2018</c:v>
                </c:pt>
                <c:pt idx="464">
                  <c:v>2042</c:v>
                </c:pt>
                <c:pt idx="465">
                  <c:v>1811</c:v>
                </c:pt>
                <c:pt idx="466">
                  <c:v>1805</c:v>
                </c:pt>
                <c:pt idx="467">
                  <c:v>2648</c:v>
                </c:pt>
                <c:pt idx="468">
                  <c:v>6064</c:v>
                </c:pt>
                <c:pt idx="469">
                  <c:v>2949</c:v>
                </c:pt>
                <c:pt idx="470">
                  <c:v>3056</c:v>
                </c:pt>
                <c:pt idx="471">
                  <c:v>2990</c:v>
                </c:pt>
                <c:pt idx="472">
                  <c:v>2873</c:v>
                </c:pt>
                <c:pt idx="473">
                  <c:v>2027</c:v>
                </c:pt>
                <c:pt idx="474">
                  <c:v>2343</c:v>
                </c:pt>
                <c:pt idx="475">
                  <c:v>2508</c:v>
                </c:pt>
                <c:pt idx="476">
                  <c:v>2616</c:v>
                </c:pt>
                <c:pt idx="477">
                  <c:v>2373</c:v>
                </c:pt>
                <c:pt idx="478">
                  <c:v>2011</c:v>
                </c:pt>
                <c:pt idx="479">
                  <c:v>2012</c:v>
                </c:pt>
                <c:pt idx="480">
                  <c:v>2018</c:v>
                </c:pt>
                <c:pt idx="481">
                  <c:v>1813</c:v>
                </c:pt>
                <c:pt idx="482">
                  <c:v>2023</c:v>
                </c:pt>
                <c:pt idx="483">
                  <c:v>1987</c:v>
                </c:pt>
                <c:pt idx="484">
                  <c:v>2077</c:v>
                </c:pt>
                <c:pt idx="485">
                  <c:v>2178</c:v>
                </c:pt>
                <c:pt idx="486">
                  <c:v>2030</c:v>
                </c:pt>
                <c:pt idx="487">
                  <c:v>2076</c:v>
                </c:pt>
                <c:pt idx="488">
                  <c:v>2026</c:v>
                </c:pt>
                <c:pt idx="489">
                  <c:v>1803</c:v>
                </c:pt>
                <c:pt idx="490">
                  <c:v>2054</c:v>
                </c:pt>
                <c:pt idx="491">
                  <c:v>1919</c:v>
                </c:pt>
                <c:pt idx="492">
                  <c:v>1895</c:v>
                </c:pt>
                <c:pt idx="493">
                  <c:v>2038</c:v>
                </c:pt>
                <c:pt idx="494">
                  <c:v>2056</c:v>
                </c:pt>
                <c:pt idx="495">
                  <c:v>2414</c:v>
                </c:pt>
                <c:pt idx="496">
                  <c:v>2434</c:v>
                </c:pt>
                <c:pt idx="497">
                  <c:v>2934</c:v>
                </c:pt>
                <c:pt idx="498">
                  <c:v>3173</c:v>
                </c:pt>
                <c:pt idx="499">
                  <c:v>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C-43B8-8D0D-0EF3750BBA6F}"/>
            </c:ext>
          </c:extLst>
        </c:ser>
        <c:ser>
          <c:idx val="1"/>
          <c:order val="1"/>
          <c:tx>
            <c:strRef>
              <c:f>'Tiempo_Creacion_Sample&amp;Gap'!$G$3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'Tiempo_Creacion_Sample&amp;Gap'!$E$4:$E$503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'Tiempo_Creacion_Sample&amp;Gap'!$G$4:$G$503</c:f>
              <c:numCache>
                <c:formatCode>General</c:formatCode>
                <c:ptCount val="500"/>
                <c:pt idx="0">
                  <c:v>15182</c:v>
                </c:pt>
                <c:pt idx="1">
                  <c:v>1906</c:v>
                </c:pt>
                <c:pt idx="2">
                  <c:v>2804</c:v>
                </c:pt>
                <c:pt idx="3">
                  <c:v>8031</c:v>
                </c:pt>
                <c:pt idx="4">
                  <c:v>1937</c:v>
                </c:pt>
                <c:pt idx="5">
                  <c:v>2406</c:v>
                </c:pt>
                <c:pt idx="6">
                  <c:v>2128</c:v>
                </c:pt>
                <c:pt idx="7">
                  <c:v>2715</c:v>
                </c:pt>
                <c:pt idx="8">
                  <c:v>4794</c:v>
                </c:pt>
                <c:pt idx="9">
                  <c:v>2387</c:v>
                </c:pt>
                <c:pt idx="10">
                  <c:v>2414</c:v>
                </c:pt>
                <c:pt idx="11">
                  <c:v>1941</c:v>
                </c:pt>
                <c:pt idx="12">
                  <c:v>1835</c:v>
                </c:pt>
                <c:pt idx="13">
                  <c:v>1803</c:v>
                </c:pt>
                <c:pt idx="14">
                  <c:v>1790</c:v>
                </c:pt>
                <c:pt idx="15">
                  <c:v>1794</c:v>
                </c:pt>
                <c:pt idx="16">
                  <c:v>3858</c:v>
                </c:pt>
                <c:pt idx="17">
                  <c:v>4331</c:v>
                </c:pt>
                <c:pt idx="18">
                  <c:v>2250</c:v>
                </c:pt>
                <c:pt idx="19">
                  <c:v>3635</c:v>
                </c:pt>
                <c:pt idx="20">
                  <c:v>3362</c:v>
                </c:pt>
                <c:pt idx="21">
                  <c:v>2633</c:v>
                </c:pt>
                <c:pt idx="22">
                  <c:v>3184</c:v>
                </c:pt>
                <c:pt idx="23">
                  <c:v>2486</c:v>
                </c:pt>
                <c:pt idx="24">
                  <c:v>2079</c:v>
                </c:pt>
                <c:pt idx="25">
                  <c:v>1817</c:v>
                </c:pt>
                <c:pt idx="26">
                  <c:v>2540</c:v>
                </c:pt>
                <c:pt idx="27">
                  <c:v>3141</c:v>
                </c:pt>
                <c:pt idx="28">
                  <c:v>1836</c:v>
                </c:pt>
                <c:pt idx="29">
                  <c:v>3086</c:v>
                </c:pt>
                <c:pt idx="30">
                  <c:v>4893</c:v>
                </c:pt>
                <c:pt idx="31">
                  <c:v>3093</c:v>
                </c:pt>
                <c:pt idx="32">
                  <c:v>1855</c:v>
                </c:pt>
                <c:pt idx="33">
                  <c:v>2510</c:v>
                </c:pt>
                <c:pt idx="34">
                  <c:v>2093</c:v>
                </c:pt>
                <c:pt idx="35">
                  <c:v>1818</c:v>
                </c:pt>
                <c:pt idx="36">
                  <c:v>2610</c:v>
                </c:pt>
                <c:pt idx="37">
                  <c:v>1815</c:v>
                </c:pt>
                <c:pt idx="38">
                  <c:v>1816</c:v>
                </c:pt>
                <c:pt idx="39">
                  <c:v>1887</c:v>
                </c:pt>
                <c:pt idx="40">
                  <c:v>1845</c:v>
                </c:pt>
                <c:pt idx="41">
                  <c:v>2777</c:v>
                </c:pt>
                <c:pt idx="42">
                  <c:v>3401</c:v>
                </c:pt>
                <c:pt idx="43">
                  <c:v>1852</c:v>
                </c:pt>
                <c:pt idx="44">
                  <c:v>1837</c:v>
                </c:pt>
                <c:pt idx="45">
                  <c:v>1815</c:v>
                </c:pt>
                <c:pt idx="46">
                  <c:v>1817</c:v>
                </c:pt>
                <c:pt idx="47">
                  <c:v>1834</c:v>
                </c:pt>
                <c:pt idx="48">
                  <c:v>2074</c:v>
                </c:pt>
                <c:pt idx="49">
                  <c:v>1829</c:v>
                </c:pt>
                <c:pt idx="50">
                  <c:v>2093</c:v>
                </c:pt>
                <c:pt idx="51">
                  <c:v>1821</c:v>
                </c:pt>
                <c:pt idx="52">
                  <c:v>4571</c:v>
                </c:pt>
                <c:pt idx="53">
                  <c:v>1802</c:v>
                </c:pt>
                <c:pt idx="54">
                  <c:v>2125</c:v>
                </c:pt>
                <c:pt idx="55">
                  <c:v>2023</c:v>
                </c:pt>
                <c:pt idx="56">
                  <c:v>1819</c:v>
                </c:pt>
                <c:pt idx="57">
                  <c:v>2215</c:v>
                </c:pt>
                <c:pt idx="58">
                  <c:v>3019</c:v>
                </c:pt>
                <c:pt idx="59">
                  <c:v>4164</c:v>
                </c:pt>
                <c:pt idx="60">
                  <c:v>3680</c:v>
                </c:pt>
                <c:pt idx="61">
                  <c:v>1945</c:v>
                </c:pt>
                <c:pt idx="62">
                  <c:v>1837</c:v>
                </c:pt>
                <c:pt idx="63">
                  <c:v>3726</c:v>
                </c:pt>
                <c:pt idx="64">
                  <c:v>2930</c:v>
                </c:pt>
                <c:pt idx="65">
                  <c:v>2956</c:v>
                </c:pt>
                <c:pt idx="66">
                  <c:v>2888</c:v>
                </c:pt>
                <c:pt idx="67">
                  <c:v>3555</c:v>
                </c:pt>
                <c:pt idx="68">
                  <c:v>3397</c:v>
                </c:pt>
                <c:pt idx="69">
                  <c:v>2607</c:v>
                </c:pt>
                <c:pt idx="70">
                  <c:v>1818</c:v>
                </c:pt>
                <c:pt idx="71">
                  <c:v>1832</c:v>
                </c:pt>
                <c:pt idx="72">
                  <c:v>4199</c:v>
                </c:pt>
                <c:pt idx="73">
                  <c:v>2731</c:v>
                </c:pt>
                <c:pt idx="74">
                  <c:v>4213</c:v>
                </c:pt>
                <c:pt idx="75">
                  <c:v>15652</c:v>
                </c:pt>
                <c:pt idx="76">
                  <c:v>1947</c:v>
                </c:pt>
                <c:pt idx="77">
                  <c:v>1815</c:v>
                </c:pt>
                <c:pt idx="78">
                  <c:v>1949</c:v>
                </c:pt>
                <c:pt idx="79">
                  <c:v>1853</c:v>
                </c:pt>
                <c:pt idx="80">
                  <c:v>2081</c:v>
                </c:pt>
                <c:pt idx="81">
                  <c:v>2285</c:v>
                </c:pt>
                <c:pt idx="82">
                  <c:v>2125</c:v>
                </c:pt>
                <c:pt idx="83">
                  <c:v>2105</c:v>
                </c:pt>
                <c:pt idx="84">
                  <c:v>1820</c:v>
                </c:pt>
                <c:pt idx="85">
                  <c:v>2141</c:v>
                </c:pt>
                <c:pt idx="86">
                  <c:v>1817</c:v>
                </c:pt>
                <c:pt idx="87">
                  <c:v>2312</c:v>
                </c:pt>
                <c:pt idx="88">
                  <c:v>2112</c:v>
                </c:pt>
                <c:pt idx="89">
                  <c:v>1867</c:v>
                </c:pt>
                <c:pt idx="90">
                  <c:v>7835</c:v>
                </c:pt>
                <c:pt idx="91">
                  <c:v>2599</c:v>
                </c:pt>
                <c:pt idx="92">
                  <c:v>2062</c:v>
                </c:pt>
                <c:pt idx="93">
                  <c:v>2270</c:v>
                </c:pt>
                <c:pt idx="94">
                  <c:v>1821</c:v>
                </c:pt>
                <c:pt idx="95">
                  <c:v>1815</c:v>
                </c:pt>
                <c:pt idx="96">
                  <c:v>1850</c:v>
                </c:pt>
                <c:pt idx="97">
                  <c:v>1834</c:v>
                </c:pt>
                <c:pt idx="98">
                  <c:v>2330</c:v>
                </c:pt>
                <c:pt idx="99">
                  <c:v>1804</c:v>
                </c:pt>
                <c:pt idx="100">
                  <c:v>1858</c:v>
                </c:pt>
                <c:pt idx="101">
                  <c:v>1874</c:v>
                </c:pt>
                <c:pt idx="102">
                  <c:v>2128</c:v>
                </c:pt>
                <c:pt idx="103">
                  <c:v>2985</c:v>
                </c:pt>
                <c:pt idx="104">
                  <c:v>2954</c:v>
                </c:pt>
                <c:pt idx="105">
                  <c:v>2966</c:v>
                </c:pt>
                <c:pt idx="106">
                  <c:v>2797</c:v>
                </c:pt>
                <c:pt idx="107">
                  <c:v>2881</c:v>
                </c:pt>
                <c:pt idx="108">
                  <c:v>3225</c:v>
                </c:pt>
                <c:pt idx="109">
                  <c:v>2107</c:v>
                </c:pt>
                <c:pt idx="110">
                  <c:v>1802</c:v>
                </c:pt>
                <c:pt idx="111">
                  <c:v>2127</c:v>
                </c:pt>
                <c:pt idx="112">
                  <c:v>5119</c:v>
                </c:pt>
                <c:pt idx="113">
                  <c:v>3142</c:v>
                </c:pt>
                <c:pt idx="114">
                  <c:v>2348</c:v>
                </c:pt>
                <c:pt idx="115">
                  <c:v>2589</c:v>
                </c:pt>
                <c:pt idx="116">
                  <c:v>5307</c:v>
                </c:pt>
                <c:pt idx="117">
                  <c:v>2418</c:v>
                </c:pt>
                <c:pt idx="118">
                  <c:v>5789</c:v>
                </c:pt>
                <c:pt idx="119">
                  <c:v>4327</c:v>
                </c:pt>
                <c:pt idx="120">
                  <c:v>2000</c:v>
                </c:pt>
                <c:pt idx="121">
                  <c:v>3983</c:v>
                </c:pt>
                <c:pt idx="122">
                  <c:v>2669</c:v>
                </c:pt>
                <c:pt idx="123">
                  <c:v>2209</c:v>
                </c:pt>
                <c:pt idx="124">
                  <c:v>3741</c:v>
                </c:pt>
                <c:pt idx="125">
                  <c:v>3085</c:v>
                </c:pt>
                <c:pt idx="126">
                  <c:v>3488</c:v>
                </c:pt>
                <c:pt idx="127">
                  <c:v>2541</c:v>
                </c:pt>
                <c:pt idx="128">
                  <c:v>1842</c:v>
                </c:pt>
                <c:pt idx="129">
                  <c:v>1794</c:v>
                </c:pt>
                <c:pt idx="130">
                  <c:v>1835</c:v>
                </c:pt>
                <c:pt idx="131">
                  <c:v>1840</c:v>
                </c:pt>
                <c:pt idx="132">
                  <c:v>2069</c:v>
                </c:pt>
                <c:pt idx="133">
                  <c:v>2282</c:v>
                </c:pt>
                <c:pt idx="134">
                  <c:v>1833</c:v>
                </c:pt>
                <c:pt idx="135">
                  <c:v>2171</c:v>
                </c:pt>
                <c:pt idx="136">
                  <c:v>1802</c:v>
                </c:pt>
                <c:pt idx="137">
                  <c:v>1917</c:v>
                </c:pt>
                <c:pt idx="138">
                  <c:v>1909</c:v>
                </c:pt>
                <c:pt idx="139">
                  <c:v>1832</c:v>
                </c:pt>
                <c:pt idx="140">
                  <c:v>64578</c:v>
                </c:pt>
                <c:pt idx="141">
                  <c:v>1825</c:v>
                </c:pt>
                <c:pt idx="142">
                  <c:v>2074</c:v>
                </c:pt>
                <c:pt idx="143">
                  <c:v>2064</c:v>
                </c:pt>
                <c:pt idx="144">
                  <c:v>4386</c:v>
                </c:pt>
                <c:pt idx="145">
                  <c:v>2970</c:v>
                </c:pt>
                <c:pt idx="146">
                  <c:v>1822</c:v>
                </c:pt>
                <c:pt idx="147">
                  <c:v>1809</c:v>
                </c:pt>
                <c:pt idx="148">
                  <c:v>1797</c:v>
                </c:pt>
                <c:pt idx="149">
                  <c:v>1809</c:v>
                </c:pt>
                <c:pt idx="150">
                  <c:v>1806</c:v>
                </c:pt>
                <c:pt idx="151">
                  <c:v>2112</c:v>
                </c:pt>
                <c:pt idx="152">
                  <c:v>2451</c:v>
                </c:pt>
                <c:pt idx="153">
                  <c:v>1962</c:v>
                </c:pt>
                <c:pt idx="154">
                  <c:v>1823</c:v>
                </c:pt>
                <c:pt idx="155">
                  <c:v>3071</c:v>
                </c:pt>
                <c:pt idx="156">
                  <c:v>1824</c:v>
                </c:pt>
                <c:pt idx="157">
                  <c:v>1806</c:v>
                </c:pt>
                <c:pt idx="158">
                  <c:v>1798</c:v>
                </c:pt>
                <c:pt idx="159">
                  <c:v>1843</c:v>
                </c:pt>
                <c:pt idx="160">
                  <c:v>1809</c:v>
                </c:pt>
                <c:pt idx="161">
                  <c:v>1827</c:v>
                </c:pt>
                <c:pt idx="162">
                  <c:v>1882</c:v>
                </c:pt>
                <c:pt idx="163">
                  <c:v>1798</c:v>
                </c:pt>
                <c:pt idx="164">
                  <c:v>2103</c:v>
                </c:pt>
                <c:pt idx="165">
                  <c:v>1812</c:v>
                </c:pt>
                <c:pt idx="166">
                  <c:v>2129</c:v>
                </c:pt>
                <c:pt idx="167">
                  <c:v>1859</c:v>
                </c:pt>
                <c:pt idx="168">
                  <c:v>1810</c:v>
                </c:pt>
                <c:pt idx="169">
                  <c:v>2092</c:v>
                </c:pt>
                <c:pt idx="170">
                  <c:v>1846</c:v>
                </c:pt>
                <c:pt idx="171">
                  <c:v>1801</c:v>
                </c:pt>
                <c:pt idx="172">
                  <c:v>1805</c:v>
                </c:pt>
                <c:pt idx="173">
                  <c:v>1792</c:v>
                </c:pt>
                <c:pt idx="174">
                  <c:v>1834</c:v>
                </c:pt>
                <c:pt idx="175">
                  <c:v>1868</c:v>
                </c:pt>
                <c:pt idx="176">
                  <c:v>1865</c:v>
                </c:pt>
                <c:pt idx="177">
                  <c:v>2387</c:v>
                </c:pt>
                <c:pt idx="178">
                  <c:v>1875</c:v>
                </c:pt>
                <c:pt idx="179">
                  <c:v>1860</c:v>
                </c:pt>
                <c:pt idx="180">
                  <c:v>1948</c:v>
                </c:pt>
                <c:pt idx="181">
                  <c:v>1868</c:v>
                </c:pt>
                <c:pt idx="182">
                  <c:v>2161</c:v>
                </c:pt>
                <c:pt idx="183">
                  <c:v>1814</c:v>
                </c:pt>
                <c:pt idx="184">
                  <c:v>1816</c:v>
                </c:pt>
                <c:pt idx="185">
                  <c:v>1842</c:v>
                </c:pt>
                <c:pt idx="186">
                  <c:v>1823</c:v>
                </c:pt>
                <c:pt idx="187">
                  <c:v>1821</c:v>
                </c:pt>
                <c:pt idx="188">
                  <c:v>1941</c:v>
                </c:pt>
                <c:pt idx="189">
                  <c:v>2216</c:v>
                </c:pt>
                <c:pt idx="190">
                  <c:v>1811</c:v>
                </c:pt>
                <c:pt idx="191">
                  <c:v>2216</c:v>
                </c:pt>
                <c:pt idx="192">
                  <c:v>2362</c:v>
                </c:pt>
                <c:pt idx="193">
                  <c:v>1832</c:v>
                </c:pt>
                <c:pt idx="194">
                  <c:v>1804</c:v>
                </c:pt>
                <c:pt idx="195">
                  <c:v>1805</c:v>
                </c:pt>
                <c:pt idx="196">
                  <c:v>2143</c:v>
                </c:pt>
                <c:pt idx="197">
                  <c:v>2051</c:v>
                </c:pt>
                <c:pt idx="198">
                  <c:v>1799</c:v>
                </c:pt>
                <c:pt idx="199">
                  <c:v>1806</c:v>
                </c:pt>
                <c:pt idx="200">
                  <c:v>5428</c:v>
                </c:pt>
                <c:pt idx="201">
                  <c:v>2487</c:v>
                </c:pt>
                <c:pt idx="202">
                  <c:v>1909</c:v>
                </c:pt>
                <c:pt idx="203">
                  <c:v>1925</c:v>
                </c:pt>
                <c:pt idx="204">
                  <c:v>1832</c:v>
                </c:pt>
                <c:pt idx="205">
                  <c:v>1792</c:v>
                </c:pt>
                <c:pt idx="206">
                  <c:v>1815</c:v>
                </c:pt>
                <c:pt idx="207">
                  <c:v>1819</c:v>
                </c:pt>
                <c:pt idx="208">
                  <c:v>1818</c:v>
                </c:pt>
                <c:pt idx="209">
                  <c:v>1795</c:v>
                </c:pt>
                <c:pt idx="210">
                  <c:v>2082</c:v>
                </c:pt>
                <c:pt idx="211">
                  <c:v>1802</c:v>
                </c:pt>
                <c:pt idx="212">
                  <c:v>1817</c:v>
                </c:pt>
                <c:pt idx="213">
                  <c:v>1814</c:v>
                </c:pt>
                <c:pt idx="214">
                  <c:v>1802</c:v>
                </c:pt>
                <c:pt idx="215">
                  <c:v>1806</c:v>
                </c:pt>
                <c:pt idx="216">
                  <c:v>1813</c:v>
                </c:pt>
                <c:pt idx="217">
                  <c:v>2539</c:v>
                </c:pt>
                <c:pt idx="218">
                  <c:v>1950</c:v>
                </c:pt>
                <c:pt idx="219">
                  <c:v>1921</c:v>
                </c:pt>
                <c:pt idx="220">
                  <c:v>1812</c:v>
                </c:pt>
                <c:pt idx="221">
                  <c:v>5626</c:v>
                </c:pt>
                <c:pt idx="222">
                  <c:v>1812</c:v>
                </c:pt>
                <c:pt idx="223">
                  <c:v>2041</c:v>
                </c:pt>
                <c:pt idx="224">
                  <c:v>2150</c:v>
                </c:pt>
                <c:pt idx="225">
                  <c:v>1835</c:v>
                </c:pt>
                <c:pt idx="226">
                  <c:v>1829</c:v>
                </c:pt>
                <c:pt idx="227">
                  <c:v>1831</c:v>
                </c:pt>
                <c:pt idx="228">
                  <c:v>1808</c:v>
                </c:pt>
                <c:pt idx="229">
                  <c:v>1794</c:v>
                </c:pt>
                <c:pt idx="230">
                  <c:v>1809</c:v>
                </c:pt>
                <c:pt idx="231">
                  <c:v>1817</c:v>
                </c:pt>
                <c:pt idx="232">
                  <c:v>1805</c:v>
                </c:pt>
                <c:pt idx="233">
                  <c:v>2002</c:v>
                </c:pt>
                <c:pt idx="234">
                  <c:v>2163</c:v>
                </c:pt>
                <c:pt idx="235">
                  <c:v>1852</c:v>
                </c:pt>
                <c:pt idx="236">
                  <c:v>1881</c:v>
                </c:pt>
                <c:pt idx="237">
                  <c:v>2073</c:v>
                </c:pt>
                <c:pt idx="238">
                  <c:v>3052</c:v>
                </c:pt>
                <c:pt idx="239">
                  <c:v>1952</c:v>
                </c:pt>
                <c:pt idx="240">
                  <c:v>1797</c:v>
                </c:pt>
                <c:pt idx="241">
                  <c:v>1819</c:v>
                </c:pt>
                <c:pt idx="242">
                  <c:v>1807</c:v>
                </c:pt>
                <c:pt idx="243">
                  <c:v>2063</c:v>
                </c:pt>
                <c:pt idx="244">
                  <c:v>2139</c:v>
                </c:pt>
                <c:pt idx="245">
                  <c:v>1810</c:v>
                </c:pt>
                <c:pt idx="246">
                  <c:v>1832</c:v>
                </c:pt>
                <c:pt idx="247">
                  <c:v>1817</c:v>
                </c:pt>
                <c:pt idx="248">
                  <c:v>1778</c:v>
                </c:pt>
                <c:pt idx="249">
                  <c:v>1805</c:v>
                </c:pt>
                <c:pt idx="250">
                  <c:v>1808</c:v>
                </c:pt>
                <c:pt idx="251">
                  <c:v>1790</c:v>
                </c:pt>
                <c:pt idx="252">
                  <c:v>1841</c:v>
                </c:pt>
                <c:pt idx="253">
                  <c:v>1830</c:v>
                </c:pt>
                <c:pt idx="254">
                  <c:v>1789</c:v>
                </c:pt>
                <c:pt idx="255">
                  <c:v>1860</c:v>
                </c:pt>
                <c:pt idx="256">
                  <c:v>1902</c:v>
                </c:pt>
                <c:pt idx="257">
                  <c:v>1950</c:v>
                </c:pt>
                <c:pt idx="258">
                  <c:v>1803</c:v>
                </c:pt>
                <c:pt idx="259">
                  <c:v>1813</c:v>
                </c:pt>
                <c:pt idx="260">
                  <c:v>1895</c:v>
                </c:pt>
                <c:pt idx="261">
                  <c:v>1799</c:v>
                </c:pt>
                <c:pt idx="262">
                  <c:v>1908</c:v>
                </c:pt>
                <c:pt idx="263">
                  <c:v>1798</c:v>
                </c:pt>
                <c:pt idx="264">
                  <c:v>1773</c:v>
                </c:pt>
                <c:pt idx="265">
                  <c:v>1792</c:v>
                </c:pt>
                <c:pt idx="266">
                  <c:v>1780</c:v>
                </c:pt>
                <c:pt idx="267">
                  <c:v>1807</c:v>
                </c:pt>
                <c:pt idx="268">
                  <c:v>2114</c:v>
                </c:pt>
                <c:pt idx="269">
                  <c:v>1811</c:v>
                </c:pt>
                <c:pt idx="270">
                  <c:v>1808</c:v>
                </c:pt>
                <c:pt idx="271">
                  <c:v>1793</c:v>
                </c:pt>
                <c:pt idx="272">
                  <c:v>1841</c:v>
                </c:pt>
                <c:pt idx="273">
                  <c:v>1978</c:v>
                </c:pt>
                <c:pt idx="274">
                  <c:v>4587</c:v>
                </c:pt>
                <c:pt idx="275">
                  <c:v>2030</c:v>
                </c:pt>
                <c:pt idx="276">
                  <c:v>1819</c:v>
                </c:pt>
                <c:pt idx="277">
                  <c:v>1802</c:v>
                </c:pt>
                <c:pt idx="278">
                  <c:v>2114</c:v>
                </c:pt>
                <c:pt idx="279">
                  <c:v>1801</c:v>
                </c:pt>
                <c:pt idx="280">
                  <c:v>1780</c:v>
                </c:pt>
                <c:pt idx="281">
                  <c:v>1799</c:v>
                </c:pt>
                <c:pt idx="282">
                  <c:v>1859</c:v>
                </c:pt>
                <c:pt idx="283">
                  <c:v>1797</c:v>
                </c:pt>
                <c:pt idx="284">
                  <c:v>1797</c:v>
                </c:pt>
                <c:pt idx="285">
                  <c:v>1781</c:v>
                </c:pt>
                <c:pt idx="286">
                  <c:v>1828</c:v>
                </c:pt>
                <c:pt idx="287">
                  <c:v>1798</c:v>
                </c:pt>
                <c:pt idx="288">
                  <c:v>1955</c:v>
                </c:pt>
                <c:pt idx="289">
                  <c:v>1807</c:v>
                </c:pt>
                <c:pt idx="290">
                  <c:v>1795</c:v>
                </c:pt>
                <c:pt idx="291">
                  <c:v>2178</c:v>
                </c:pt>
                <c:pt idx="292">
                  <c:v>1855</c:v>
                </c:pt>
                <c:pt idx="293">
                  <c:v>2000</c:v>
                </c:pt>
                <c:pt idx="294">
                  <c:v>5511</c:v>
                </c:pt>
                <c:pt idx="295">
                  <c:v>1794</c:v>
                </c:pt>
                <c:pt idx="296">
                  <c:v>1813</c:v>
                </c:pt>
                <c:pt idx="297">
                  <c:v>2230</c:v>
                </c:pt>
                <c:pt idx="298">
                  <c:v>1811</c:v>
                </c:pt>
                <c:pt idx="299">
                  <c:v>2038</c:v>
                </c:pt>
                <c:pt idx="300">
                  <c:v>1812</c:v>
                </c:pt>
                <c:pt idx="301">
                  <c:v>1854</c:v>
                </c:pt>
                <c:pt idx="302">
                  <c:v>1801</c:v>
                </c:pt>
                <c:pt idx="303">
                  <c:v>1802</c:v>
                </c:pt>
                <c:pt idx="304">
                  <c:v>1818</c:v>
                </c:pt>
                <c:pt idx="305">
                  <c:v>2165</c:v>
                </c:pt>
                <c:pt idx="306">
                  <c:v>1804</c:v>
                </c:pt>
                <c:pt idx="307">
                  <c:v>1804</c:v>
                </c:pt>
                <c:pt idx="308">
                  <c:v>2024</c:v>
                </c:pt>
                <c:pt idx="309">
                  <c:v>1831</c:v>
                </c:pt>
                <c:pt idx="310">
                  <c:v>5113</c:v>
                </c:pt>
                <c:pt idx="311">
                  <c:v>4442</c:v>
                </c:pt>
                <c:pt idx="312">
                  <c:v>8778</c:v>
                </c:pt>
                <c:pt idx="313">
                  <c:v>3221</c:v>
                </c:pt>
                <c:pt idx="314">
                  <c:v>2282</c:v>
                </c:pt>
                <c:pt idx="315">
                  <c:v>1799</c:v>
                </c:pt>
                <c:pt idx="316">
                  <c:v>1778</c:v>
                </c:pt>
                <c:pt idx="317">
                  <c:v>1789</c:v>
                </c:pt>
                <c:pt idx="318">
                  <c:v>1882</c:v>
                </c:pt>
                <c:pt idx="319">
                  <c:v>1829</c:v>
                </c:pt>
                <c:pt idx="320">
                  <c:v>1791</c:v>
                </c:pt>
                <c:pt idx="321">
                  <c:v>1809</c:v>
                </c:pt>
                <c:pt idx="322">
                  <c:v>1789</c:v>
                </c:pt>
                <c:pt idx="323">
                  <c:v>1797</c:v>
                </c:pt>
                <c:pt idx="324">
                  <c:v>2101</c:v>
                </c:pt>
                <c:pt idx="325">
                  <c:v>1793</c:v>
                </c:pt>
                <c:pt idx="326">
                  <c:v>1862</c:v>
                </c:pt>
                <c:pt idx="327">
                  <c:v>1792</c:v>
                </c:pt>
                <c:pt idx="328">
                  <c:v>2069</c:v>
                </c:pt>
                <c:pt idx="329">
                  <c:v>1840</c:v>
                </c:pt>
                <c:pt idx="330">
                  <c:v>1829</c:v>
                </c:pt>
                <c:pt idx="331">
                  <c:v>2122</c:v>
                </c:pt>
                <c:pt idx="332">
                  <c:v>1807</c:v>
                </c:pt>
                <c:pt idx="333">
                  <c:v>1810</c:v>
                </c:pt>
                <c:pt idx="334">
                  <c:v>1833</c:v>
                </c:pt>
                <c:pt idx="335">
                  <c:v>1791</c:v>
                </c:pt>
                <c:pt idx="336">
                  <c:v>1905</c:v>
                </c:pt>
                <c:pt idx="337">
                  <c:v>1816</c:v>
                </c:pt>
                <c:pt idx="338">
                  <c:v>1801</c:v>
                </c:pt>
                <c:pt idx="339">
                  <c:v>1781</c:v>
                </c:pt>
                <c:pt idx="340">
                  <c:v>1797</c:v>
                </c:pt>
                <c:pt idx="341">
                  <c:v>2057</c:v>
                </c:pt>
                <c:pt idx="342">
                  <c:v>1830</c:v>
                </c:pt>
                <c:pt idx="343">
                  <c:v>1780</c:v>
                </c:pt>
                <c:pt idx="344">
                  <c:v>1856</c:v>
                </c:pt>
                <c:pt idx="345">
                  <c:v>1811</c:v>
                </c:pt>
                <c:pt idx="346">
                  <c:v>2190</c:v>
                </c:pt>
                <c:pt idx="347">
                  <c:v>2091</c:v>
                </c:pt>
                <c:pt idx="348">
                  <c:v>1820</c:v>
                </c:pt>
                <c:pt idx="349">
                  <c:v>1872</c:v>
                </c:pt>
                <c:pt idx="350">
                  <c:v>1989</c:v>
                </c:pt>
                <c:pt idx="351">
                  <c:v>2133</c:v>
                </c:pt>
                <c:pt idx="352">
                  <c:v>1817</c:v>
                </c:pt>
                <c:pt idx="353">
                  <c:v>1790</c:v>
                </c:pt>
                <c:pt idx="354">
                  <c:v>1800</c:v>
                </c:pt>
                <c:pt idx="355">
                  <c:v>1794</c:v>
                </c:pt>
                <c:pt idx="356">
                  <c:v>1804</c:v>
                </c:pt>
                <c:pt idx="357">
                  <c:v>1913</c:v>
                </c:pt>
                <c:pt idx="358">
                  <c:v>2129</c:v>
                </c:pt>
                <c:pt idx="359">
                  <c:v>1816</c:v>
                </c:pt>
                <c:pt idx="360">
                  <c:v>1806</c:v>
                </c:pt>
                <c:pt idx="361">
                  <c:v>1806</c:v>
                </c:pt>
                <c:pt idx="362">
                  <c:v>1939</c:v>
                </c:pt>
                <c:pt idx="363">
                  <c:v>1822</c:v>
                </c:pt>
                <c:pt idx="364">
                  <c:v>1791</c:v>
                </c:pt>
                <c:pt idx="365">
                  <c:v>1794</c:v>
                </c:pt>
                <c:pt idx="366">
                  <c:v>1776</c:v>
                </c:pt>
                <c:pt idx="367">
                  <c:v>1789</c:v>
                </c:pt>
                <c:pt idx="368">
                  <c:v>1846</c:v>
                </c:pt>
                <c:pt idx="369">
                  <c:v>1791</c:v>
                </c:pt>
                <c:pt idx="370">
                  <c:v>2181</c:v>
                </c:pt>
                <c:pt idx="371">
                  <c:v>1796</c:v>
                </c:pt>
                <c:pt idx="372">
                  <c:v>2147</c:v>
                </c:pt>
                <c:pt idx="373">
                  <c:v>1823</c:v>
                </c:pt>
                <c:pt idx="374">
                  <c:v>1810</c:v>
                </c:pt>
                <c:pt idx="375">
                  <c:v>1798</c:v>
                </c:pt>
                <c:pt idx="376">
                  <c:v>1799</c:v>
                </c:pt>
                <c:pt idx="377">
                  <c:v>2082</c:v>
                </c:pt>
                <c:pt idx="378">
                  <c:v>1851</c:v>
                </c:pt>
                <c:pt idx="379">
                  <c:v>1786</c:v>
                </c:pt>
                <c:pt idx="380">
                  <c:v>1835</c:v>
                </c:pt>
                <c:pt idx="381">
                  <c:v>2196</c:v>
                </c:pt>
                <c:pt idx="382">
                  <c:v>1910</c:v>
                </c:pt>
                <c:pt idx="383">
                  <c:v>2131</c:v>
                </c:pt>
                <c:pt idx="384">
                  <c:v>2043</c:v>
                </c:pt>
                <c:pt idx="385">
                  <c:v>1797</c:v>
                </c:pt>
                <c:pt idx="386">
                  <c:v>1794</c:v>
                </c:pt>
                <c:pt idx="387">
                  <c:v>2925</c:v>
                </c:pt>
                <c:pt idx="388">
                  <c:v>2932</c:v>
                </c:pt>
                <c:pt idx="389">
                  <c:v>1849</c:v>
                </c:pt>
                <c:pt idx="390">
                  <c:v>2065</c:v>
                </c:pt>
                <c:pt idx="391">
                  <c:v>2099</c:v>
                </c:pt>
                <c:pt idx="392">
                  <c:v>2023</c:v>
                </c:pt>
                <c:pt idx="393">
                  <c:v>1816</c:v>
                </c:pt>
                <c:pt idx="394">
                  <c:v>1805</c:v>
                </c:pt>
                <c:pt idx="395">
                  <c:v>1829</c:v>
                </c:pt>
                <c:pt idx="396">
                  <c:v>2136</c:v>
                </c:pt>
                <c:pt idx="397">
                  <c:v>1831</c:v>
                </c:pt>
                <c:pt idx="398">
                  <c:v>1841</c:v>
                </c:pt>
                <c:pt idx="399">
                  <c:v>1801</c:v>
                </c:pt>
                <c:pt idx="400">
                  <c:v>1819</c:v>
                </c:pt>
                <c:pt idx="401">
                  <c:v>1838</c:v>
                </c:pt>
                <c:pt idx="402">
                  <c:v>1807</c:v>
                </c:pt>
                <c:pt idx="403">
                  <c:v>1800</c:v>
                </c:pt>
                <c:pt idx="404">
                  <c:v>1857</c:v>
                </c:pt>
                <c:pt idx="405">
                  <c:v>2079</c:v>
                </c:pt>
                <c:pt idx="406">
                  <c:v>2108</c:v>
                </c:pt>
                <c:pt idx="407">
                  <c:v>1772</c:v>
                </c:pt>
                <c:pt idx="408">
                  <c:v>1787</c:v>
                </c:pt>
                <c:pt idx="409">
                  <c:v>1803</c:v>
                </c:pt>
                <c:pt idx="410">
                  <c:v>2135</c:v>
                </c:pt>
                <c:pt idx="411">
                  <c:v>1876</c:v>
                </c:pt>
                <c:pt idx="412">
                  <c:v>1806</c:v>
                </c:pt>
                <c:pt idx="413">
                  <c:v>1804</c:v>
                </c:pt>
                <c:pt idx="414">
                  <c:v>2328</c:v>
                </c:pt>
                <c:pt idx="415">
                  <c:v>2146</c:v>
                </c:pt>
                <c:pt idx="416">
                  <c:v>2423</c:v>
                </c:pt>
                <c:pt idx="417">
                  <c:v>1806</c:v>
                </c:pt>
                <c:pt idx="418">
                  <c:v>1792</c:v>
                </c:pt>
                <c:pt idx="419">
                  <c:v>1790</c:v>
                </c:pt>
                <c:pt idx="420">
                  <c:v>1806</c:v>
                </c:pt>
                <c:pt idx="421">
                  <c:v>1803</c:v>
                </c:pt>
                <c:pt idx="422">
                  <c:v>1819</c:v>
                </c:pt>
                <c:pt idx="423">
                  <c:v>1843</c:v>
                </c:pt>
                <c:pt idx="424">
                  <c:v>2493</c:v>
                </c:pt>
                <c:pt idx="425">
                  <c:v>2269</c:v>
                </c:pt>
                <c:pt idx="426">
                  <c:v>3988</c:v>
                </c:pt>
                <c:pt idx="427">
                  <c:v>3572</c:v>
                </c:pt>
                <c:pt idx="428">
                  <c:v>2845</c:v>
                </c:pt>
                <c:pt idx="429">
                  <c:v>1798</c:v>
                </c:pt>
                <c:pt idx="430">
                  <c:v>2840</c:v>
                </c:pt>
                <c:pt idx="431">
                  <c:v>3941</c:v>
                </c:pt>
                <c:pt idx="432">
                  <c:v>2847</c:v>
                </c:pt>
                <c:pt idx="433">
                  <c:v>6607</c:v>
                </c:pt>
                <c:pt idx="434">
                  <c:v>2731</c:v>
                </c:pt>
                <c:pt idx="435">
                  <c:v>1805</c:v>
                </c:pt>
                <c:pt idx="436">
                  <c:v>2153</c:v>
                </c:pt>
                <c:pt idx="437">
                  <c:v>1911</c:v>
                </c:pt>
                <c:pt idx="438">
                  <c:v>1832</c:v>
                </c:pt>
                <c:pt idx="439">
                  <c:v>2986</c:v>
                </c:pt>
                <c:pt idx="440">
                  <c:v>2896</c:v>
                </c:pt>
                <c:pt idx="441">
                  <c:v>2279</c:v>
                </c:pt>
                <c:pt idx="442">
                  <c:v>4176</c:v>
                </c:pt>
                <c:pt idx="443">
                  <c:v>2793</c:v>
                </c:pt>
                <c:pt idx="444">
                  <c:v>1828</c:v>
                </c:pt>
                <c:pt idx="445">
                  <c:v>2072</c:v>
                </c:pt>
                <c:pt idx="446">
                  <c:v>2135</c:v>
                </c:pt>
                <c:pt idx="447">
                  <c:v>1825</c:v>
                </c:pt>
                <c:pt idx="448">
                  <c:v>1808</c:v>
                </c:pt>
                <c:pt idx="449">
                  <c:v>1770</c:v>
                </c:pt>
                <c:pt idx="450">
                  <c:v>1809</c:v>
                </c:pt>
                <c:pt idx="451">
                  <c:v>1802</c:v>
                </c:pt>
                <c:pt idx="452">
                  <c:v>1796</c:v>
                </c:pt>
                <c:pt idx="453">
                  <c:v>1805</c:v>
                </c:pt>
                <c:pt idx="454">
                  <c:v>2137</c:v>
                </c:pt>
                <c:pt idx="455">
                  <c:v>1825</c:v>
                </c:pt>
                <c:pt idx="456">
                  <c:v>2126</c:v>
                </c:pt>
                <c:pt idx="457">
                  <c:v>3956</c:v>
                </c:pt>
                <c:pt idx="458">
                  <c:v>2022</c:v>
                </c:pt>
                <c:pt idx="459">
                  <c:v>2639</c:v>
                </c:pt>
                <c:pt idx="460">
                  <c:v>1826</c:v>
                </c:pt>
                <c:pt idx="461">
                  <c:v>1804</c:v>
                </c:pt>
                <c:pt idx="462">
                  <c:v>1918</c:v>
                </c:pt>
                <c:pt idx="463">
                  <c:v>1797</c:v>
                </c:pt>
                <c:pt idx="464">
                  <c:v>1819</c:v>
                </c:pt>
                <c:pt idx="465">
                  <c:v>1818</c:v>
                </c:pt>
                <c:pt idx="466">
                  <c:v>2726</c:v>
                </c:pt>
                <c:pt idx="467">
                  <c:v>3569</c:v>
                </c:pt>
                <c:pt idx="468">
                  <c:v>1880</c:v>
                </c:pt>
                <c:pt idx="469">
                  <c:v>2765</c:v>
                </c:pt>
                <c:pt idx="470">
                  <c:v>3444</c:v>
                </c:pt>
                <c:pt idx="471">
                  <c:v>2507</c:v>
                </c:pt>
                <c:pt idx="472">
                  <c:v>2480</c:v>
                </c:pt>
                <c:pt idx="473">
                  <c:v>1849</c:v>
                </c:pt>
                <c:pt idx="474">
                  <c:v>3087</c:v>
                </c:pt>
                <c:pt idx="475">
                  <c:v>2582</c:v>
                </c:pt>
                <c:pt idx="476">
                  <c:v>1816</c:v>
                </c:pt>
                <c:pt idx="477">
                  <c:v>1851</c:v>
                </c:pt>
                <c:pt idx="478">
                  <c:v>2108</c:v>
                </c:pt>
                <c:pt idx="479">
                  <c:v>2098</c:v>
                </c:pt>
                <c:pt idx="480">
                  <c:v>2275</c:v>
                </c:pt>
                <c:pt idx="481">
                  <c:v>1808</c:v>
                </c:pt>
                <c:pt idx="482">
                  <c:v>1840</c:v>
                </c:pt>
                <c:pt idx="483">
                  <c:v>1820</c:v>
                </c:pt>
                <c:pt idx="484">
                  <c:v>1826</c:v>
                </c:pt>
                <c:pt idx="485">
                  <c:v>2116</c:v>
                </c:pt>
                <c:pt idx="486">
                  <c:v>1813</c:v>
                </c:pt>
                <c:pt idx="487">
                  <c:v>1803</c:v>
                </c:pt>
                <c:pt idx="488">
                  <c:v>1792</c:v>
                </c:pt>
                <c:pt idx="489">
                  <c:v>1828</c:v>
                </c:pt>
                <c:pt idx="490">
                  <c:v>1841</c:v>
                </c:pt>
                <c:pt idx="491">
                  <c:v>2542</c:v>
                </c:pt>
                <c:pt idx="492">
                  <c:v>2629</c:v>
                </c:pt>
                <c:pt idx="493">
                  <c:v>1834</c:v>
                </c:pt>
                <c:pt idx="494">
                  <c:v>1860</c:v>
                </c:pt>
                <c:pt idx="495">
                  <c:v>2696</c:v>
                </c:pt>
                <c:pt idx="496">
                  <c:v>3079</c:v>
                </c:pt>
                <c:pt idx="497">
                  <c:v>7965</c:v>
                </c:pt>
                <c:pt idx="498">
                  <c:v>4938</c:v>
                </c:pt>
                <c:pt idx="499">
                  <c:v>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C-43B8-8D0D-0EF3750BB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Promedio Busqueda</a:t>
            </a:r>
            <a:r>
              <a:rPr lang="es-419" baseline="0"/>
              <a:t> Binaria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Tiempo_Busqueda_Binaria_Sample!$S$507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Tiempo_Busqueda_Binaria_Sample!$R$508:$R$512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Tiempo_Busqueda_Binaria_Sample!$S$508:$S$512</c:f>
              <c:numCache>
                <c:formatCode>General</c:formatCode>
                <c:ptCount val="5"/>
                <c:pt idx="0">
                  <c:v>79.906000000000006</c:v>
                </c:pt>
                <c:pt idx="1">
                  <c:v>105.6</c:v>
                </c:pt>
                <c:pt idx="2">
                  <c:v>238.21199999999999</c:v>
                </c:pt>
                <c:pt idx="3">
                  <c:v>404.56599999999997</c:v>
                </c:pt>
                <c:pt idx="4">
                  <c:v>803.77800000000002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7-4124-888D-2BA45F7EBFF2}"/>
            </c:ext>
          </c:extLst>
        </c:ser>
        <c:ser>
          <c:idx val="1"/>
          <c:order val="1"/>
          <c:tx>
            <c:strRef>
              <c:f>Tiempo_Busqueda_Binaria_Sample!$T$507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Tiempo_Busqueda_Binaria_Sample!$R$508:$R$512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Tiempo_Busqueda_Binaria_Sample!$T$508:$T$512</c:f>
              <c:numCache>
                <c:formatCode>General</c:formatCode>
                <c:ptCount val="5"/>
                <c:pt idx="0">
                  <c:v>82.944000000000003</c:v>
                </c:pt>
                <c:pt idx="1">
                  <c:v>122.99</c:v>
                </c:pt>
                <c:pt idx="2">
                  <c:v>311.23399999999998</c:v>
                </c:pt>
                <c:pt idx="3">
                  <c:v>350</c:v>
                </c:pt>
                <c:pt idx="4">
                  <c:v>592.15599999999995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7-4124-888D-2BA45F7E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Busqueda</a:t>
            </a:r>
            <a:r>
              <a:rPr lang="es-419" baseline="0"/>
              <a:t> Binaria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Tiempo_Busqueda_Binaria_Sample!$W$507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Tiempo_Busqueda_Binaria_Sample!$V$508:$V$512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Tiempo_Busqueda_Binaria_Sample!$W$508:$W$512</c:f>
              <c:numCache>
                <c:formatCode>General</c:formatCode>
                <c:ptCount val="5"/>
                <c:pt idx="0">
                  <c:v>10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469C-9474-DFD02D5376B0}"/>
            </c:ext>
          </c:extLst>
        </c:ser>
        <c:ser>
          <c:idx val="1"/>
          <c:order val="1"/>
          <c:tx>
            <c:strRef>
              <c:f>Tiempo_Busqueda_Binaria_Sample!$X$507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Tiempo_Busqueda_Binaria_Sample!$V$508:$V$512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Tiempo_Busqueda_Binaria_Sample!$X$508:$X$512</c:f>
              <c:numCache>
                <c:formatCode>General</c:formatCode>
                <c:ptCount val="5"/>
                <c:pt idx="0">
                  <c:v>23</c:v>
                </c:pt>
                <c:pt idx="1">
                  <c:v>53</c:v>
                </c:pt>
                <c:pt idx="2">
                  <c:v>10</c:v>
                </c:pt>
                <c:pt idx="3">
                  <c:v>43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D-469C-9474-DFD02D537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'Tiempo_Creacion_Sample&amp;Gap'!$I$3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'Tiempo_Creacion_Sample&amp;Gap'!$H$4:$H$503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'Tiempo_Creacion_Sample&amp;Gap'!$I$4:$I$503</c:f>
              <c:numCache>
                <c:formatCode>General</c:formatCode>
                <c:ptCount val="500"/>
                <c:pt idx="0">
                  <c:v>187548</c:v>
                </c:pt>
                <c:pt idx="1">
                  <c:v>163027</c:v>
                </c:pt>
                <c:pt idx="2">
                  <c:v>166556</c:v>
                </c:pt>
                <c:pt idx="3">
                  <c:v>26169</c:v>
                </c:pt>
                <c:pt idx="4">
                  <c:v>90723</c:v>
                </c:pt>
                <c:pt idx="5">
                  <c:v>51642</c:v>
                </c:pt>
                <c:pt idx="6">
                  <c:v>32644</c:v>
                </c:pt>
                <c:pt idx="7">
                  <c:v>52256</c:v>
                </c:pt>
                <c:pt idx="8">
                  <c:v>43508</c:v>
                </c:pt>
                <c:pt idx="9">
                  <c:v>48267</c:v>
                </c:pt>
                <c:pt idx="10">
                  <c:v>52647</c:v>
                </c:pt>
                <c:pt idx="11">
                  <c:v>42866</c:v>
                </c:pt>
                <c:pt idx="12">
                  <c:v>20498</c:v>
                </c:pt>
                <c:pt idx="13">
                  <c:v>37376</c:v>
                </c:pt>
                <c:pt idx="14">
                  <c:v>42923</c:v>
                </c:pt>
                <c:pt idx="15">
                  <c:v>21432</c:v>
                </c:pt>
                <c:pt idx="16">
                  <c:v>21818</c:v>
                </c:pt>
                <c:pt idx="17">
                  <c:v>33041</c:v>
                </c:pt>
                <c:pt idx="18">
                  <c:v>66316</c:v>
                </c:pt>
                <c:pt idx="19">
                  <c:v>24582</c:v>
                </c:pt>
                <c:pt idx="20">
                  <c:v>25455</c:v>
                </c:pt>
                <c:pt idx="21">
                  <c:v>62918</c:v>
                </c:pt>
                <c:pt idx="22">
                  <c:v>20484</c:v>
                </c:pt>
                <c:pt idx="23">
                  <c:v>24458</c:v>
                </c:pt>
                <c:pt idx="24">
                  <c:v>22774</c:v>
                </c:pt>
                <c:pt idx="25">
                  <c:v>36975</c:v>
                </c:pt>
                <c:pt idx="26">
                  <c:v>20763</c:v>
                </c:pt>
                <c:pt idx="27">
                  <c:v>36747</c:v>
                </c:pt>
                <c:pt idx="28">
                  <c:v>20549</c:v>
                </c:pt>
                <c:pt idx="29">
                  <c:v>22910</c:v>
                </c:pt>
                <c:pt idx="30">
                  <c:v>59014</c:v>
                </c:pt>
                <c:pt idx="31">
                  <c:v>25272</c:v>
                </c:pt>
                <c:pt idx="32">
                  <c:v>44843</c:v>
                </c:pt>
                <c:pt idx="33">
                  <c:v>25470</c:v>
                </c:pt>
                <c:pt idx="34">
                  <c:v>32177</c:v>
                </c:pt>
                <c:pt idx="35">
                  <c:v>21779</c:v>
                </c:pt>
                <c:pt idx="36">
                  <c:v>25321</c:v>
                </c:pt>
                <c:pt idx="37">
                  <c:v>22578</c:v>
                </c:pt>
                <c:pt idx="38">
                  <c:v>39076</c:v>
                </c:pt>
                <c:pt idx="39">
                  <c:v>28840</c:v>
                </c:pt>
                <c:pt idx="40">
                  <c:v>32451</c:v>
                </c:pt>
                <c:pt idx="41">
                  <c:v>26056</c:v>
                </c:pt>
                <c:pt idx="42">
                  <c:v>21781</c:v>
                </c:pt>
                <c:pt idx="43">
                  <c:v>20693</c:v>
                </c:pt>
                <c:pt idx="44">
                  <c:v>21964</c:v>
                </c:pt>
                <c:pt idx="45">
                  <c:v>61285</c:v>
                </c:pt>
                <c:pt idx="46">
                  <c:v>48413</c:v>
                </c:pt>
                <c:pt idx="47">
                  <c:v>21214</c:v>
                </c:pt>
                <c:pt idx="48">
                  <c:v>25634</c:v>
                </c:pt>
                <c:pt idx="49">
                  <c:v>61268</c:v>
                </c:pt>
                <c:pt idx="50">
                  <c:v>45120</c:v>
                </c:pt>
                <c:pt idx="51">
                  <c:v>28497</c:v>
                </c:pt>
                <c:pt idx="52">
                  <c:v>73819</c:v>
                </c:pt>
                <c:pt idx="53">
                  <c:v>83451</c:v>
                </c:pt>
                <c:pt idx="54">
                  <c:v>55979</c:v>
                </c:pt>
                <c:pt idx="55">
                  <c:v>23554</c:v>
                </c:pt>
                <c:pt idx="56">
                  <c:v>41268</c:v>
                </c:pt>
                <c:pt idx="57">
                  <c:v>93015</c:v>
                </c:pt>
                <c:pt idx="58">
                  <c:v>90546</c:v>
                </c:pt>
                <c:pt idx="59">
                  <c:v>23078</c:v>
                </c:pt>
                <c:pt idx="60">
                  <c:v>20612</c:v>
                </c:pt>
                <c:pt idx="61">
                  <c:v>115055</c:v>
                </c:pt>
                <c:pt idx="62">
                  <c:v>62969</c:v>
                </c:pt>
                <c:pt idx="63">
                  <c:v>22407</c:v>
                </c:pt>
                <c:pt idx="64">
                  <c:v>26883</c:v>
                </c:pt>
                <c:pt idx="65">
                  <c:v>22133</c:v>
                </c:pt>
                <c:pt idx="66">
                  <c:v>21016</c:v>
                </c:pt>
                <c:pt idx="67">
                  <c:v>21212</c:v>
                </c:pt>
                <c:pt idx="68">
                  <c:v>107940</c:v>
                </c:pt>
                <c:pt idx="69">
                  <c:v>39150</c:v>
                </c:pt>
                <c:pt idx="70">
                  <c:v>50826</c:v>
                </c:pt>
                <c:pt idx="71">
                  <c:v>33519</c:v>
                </c:pt>
                <c:pt idx="72">
                  <c:v>38796</c:v>
                </c:pt>
                <c:pt idx="73">
                  <c:v>30886</c:v>
                </c:pt>
                <c:pt idx="74">
                  <c:v>30018</c:v>
                </c:pt>
                <c:pt idx="75">
                  <c:v>27064</c:v>
                </c:pt>
                <c:pt idx="76">
                  <c:v>33882</c:v>
                </c:pt>
                <c:pt idx="77">
                  <c:v>31365</c:v>
                </c:pt>
                <c:pt idx="78">
                  <c:v>45910</c:v>
                </c:pt>
                <c:pt idx="79">
                  <c:v>20735</c:v>
                </c:pt>
                <c:pt idx="80">
                  <c:v>31943</c:v>
                </c:pt>
                <c:pt idx="81">
                  <c:v>20314</c:v>
                </c:pt>
                <c:pt idx="82">
                  <c:v>26649</c:v>
                </c:pt>
                <c:pt idx="83">
                  <c:v>61748</c:v>
                </c:pt>
                <c:pt idx="84">
                  <c:v>20768</c:v>
                </c:pt>
                <c:pt idx="85">
                  <c:v>34789</c:v>
                </c:pt>
                <c:pt idx="86">
                  <c:v>27153</c:v>
                </c:pt>
                <c:pt idx="87">
                  <c:v>42195</c:v>
                </c:pt>
                <c:pt idx="88">
                  <c:v>22033</c:v>
                </c:pt>
                <c:pt idx="89">
                  <c:v>36504</c:v>
                </c:pt>
                <c:pt idx="90">
                  <c:v>34424</c:v>
                </c:pt>
                <c:pt idx="91">
                  <c:v>28338</c:v>
                </c:pt>
                <c:pt idx="92">
                  <c:v>21870</c:v>
                </c:pt>
                <c:pt idx="93">
                  <c:v>26017</c:v>
                </c:pt>
                <c:pt idx="94">
                  <c:v>33665</c:v>
                </c:pt>
                <c:pt idx="95">
                  <c:v>48203</c:v>
                </c:pt>
                <c:pt idx="96">
                  <c:v>33272</c:v>
                </c:pt>
                <c:pt idx="97">
                  <c:v>23468</c:v>
                </c:pt>
                <c:pt idx="98">
                  <c:v>47316</c:v>
                </c:pt>
                <c:pt idx="99">
                  <c:v>21087</c:v>
                </c:pt>
                <c:pt idx="100">
                  <c:v>50133</c:v>
                </c:pt>
                <c:pt idx="101">
                  <c:v>31806</c:v>
                </c:pt>
                <c:pt idx="102">
                  <c:v>25591</c:v>
                </c:pt>
                <c:pt idx="103">
                  <c:v>51362</c:v>
                </c:pt>
                <c:pt idx="104">
                  <c:v>35914</c:v>
                </c:pt>
                <c:pt idx="105">
                  <c:v>76803</c:v>
                </c:pt>
                <c:pt idx="106">
                  <c:v>33359</c:v>
                </c:pt>
                <c:pt idx="107">
                  <c:v>27143</c:v>
                </c:pt>
                <c:pt idx="108">
                  <c:v>47633</c:v>
                </c:pt>
                <c:pt idx="109">
                  <c:v>25423</c:v>
                </c:pt>
                <c:pt idx="110">
                  <c:v>65034</c:v>
                </c:pt>
                <c:pt idx="111">
                  <c:v>35557</c:v>
                </c:pt>
                <c:pt idx="112">
                  <c:v>26375</c:v>
                </c:pt>
                <c:pt idx="113">
                  <c:v>20758</c:v>
                </c:pt>
                <c:pt idx="114">
                  <c:v>52211</c:v>
                </c:pt>
                <c:pt idx="115">
                  <c:v>54416</c:v>
                </c:pt>
                <c:pt idx="116">
                  <c:v>49674</c:v>
                </c:pt>
                <c:pt idx="117">
                  <c:v>38904</c:v>
                </c:pt>
                <c:pt idx="118">
                  <c:v>23792</c:v>
                </c:pt>
                <c:pt idx="119">
                  <c:v>41276</c:v>
                </c:pt>
                <c:pt idx="120">
                  <c:v>20836</c:v>
                </c:pt>
                <c:pt idx="121">
                  <c:v>24602</c:v>
                </c:pt>
                <c:pt idx="122">
                  <c:v>25961</c:v>
                </c:pt>
                <c:pt idx="123">
                  <c:v>28329</c:v>
                </c:pt>
                <c:pt idx="124">
                  <c:v>20817</c:v>
                </c:pt>
                <c:pt idx="125">
                  <c:v>23018</c:v>
                </c:pt>
                <c:pt idx="126">
                  <c:v>57806</c:v>
                </c:pt>
                <c:pt idx="127">
                  <c:v>21148</c:v>
                </c:pt>
                <c:pt idx="128">
                  <c:v>57717</c:v>
                </c:pt>
                <c:pt idx="129">
                  <c:v>27278</c:v>
                </c:pt>
                <c:pt idx="130">
                  <c:v>33251</c:v>
                </c:pt>
                <c:pt idx="131">
                  <c:v>44154</c:v>
                </c:pt>
                <c:pt idx="132">
                  <c:v>21415</c:v>
                </c:pt>
                <c:pt idx="133">
                  <c:v>22574</c:v>
                </c:pt>
                <c:pt idx="134">
                  <c:v>20866</c:v>
                </c:pt>
                <c:pt idx="135">
                  <c:v>29690</c:v>
                </c:pt>
                <c:pt idx="136">
                  <c:v>37185</c:v>
                </c:pt>
                <c:pt idx="137">
                  <c:v>36140</c:v>
                </c:pt>
                <c:pt idx="138">
                  <c:v>50344</c:v>
                </c:pt>
                <c:pt idx="139">
                  <c:v>51110</c:v>
                </c:pt>
                <c:pt idx="140">
                  <c:v>58223</c:v>
                </c:pt>
                <c:pt idx="141">
                  <c:v>55704</c:v>
                </c:pt>
                <c:pt idx="142">
                  <c:v>50232</c:v>
                </c:pt>
                <c:pt idx="143">
                  <c:v>33081</c:v>
                </c:pt>
                <c:pt idx="144">
                  <c:v>92512</c:v>
                </c:pt>
                <c:pt idx="145">
                  <c:v>36014</c:v>
                </c:pt>
                <c:pt idx="146">
                  <c:v>54031</c:v>
                </c:pt>
                <c:pt idx="147">
                  <c:v>52973</c:v>
                </c:pt>
                <c:pt idx="148">
                  <c:v>26423</c:v>
                </c:pt>
                <c:pt idx="149">
                  <c:v>41399</c:v>
                </c:pt>
                <c:pt idx="150">
                  <c:v>77133</c:v>
                </c:pt>
                <c:pt idx="151">
                  <c:v>64572</c:v>
                </c:pt>
                <c:pt idx="152">
                  <c:v>75291</c:v>
                </c:pt>
                <c:pt idx="153">
                  <c:v>63283</c:v>
                </c:pt>
                <c:pt idx="154">
                  <c:v>21744</c:v>
                </c:pt>
                <c:pt idx="155">
                  <c:v>49088</c:v>
                </c:pt>
                <c:pt idx="156">
                  <c:v>50647</c:v>
                </c:pt>
                <c:pt idx="157">
                  <c:v>47918</c:v>
                </c:pt>
                <c:pt idx="158">
                  <c:v>62293</c:v>
                </c:pt>
                <c:pt idx="159">
                  <c:v>48647</c:v>
                </c:pt>
                <c:pt idx="160">
                  <c:v>60847</c:v>
                </c:pt>
                <c:pt idx="161">
                  <c:v>63552</c:v>
                </c:pt>
                <c:pt idx="162">
                  <c:v>24071</c:v>
                </c:pt>
                <c:pt idx="163">
                  <c:v>41559</c:v>
                </c:pt>
                <c:pt idx="164">
                  <c:v>52278</c:v>
                </c:pt>
                <c:pt idx="165">
                  <c:v>96777</c:v>
                </c:pt>
                <c:pt idx="166">
                  <c:v>84109</c:v>
                </c:pt>
                <c:pt idx="167">
                  <c:v>85208</c:v>
                </c:pt>
                <c:pt idx="168">
                  <c:v>51843</c:v>
                </c:pt>
                <c:pt idx="169">
                  <c:v>22949</c:v>
                </c:pt>
                <c:pt idx="170">
                  <c:v>33467</c:v>
                </c:pt>
                <c:pt idx="171">
                  <c:v>31602</c:v>
                </c:pt>
                <c:pt idx="172">
                  <c:v>119151</c:v>
                </c:pt>
                <c:pt idx="173">
                  <c:v>71750</c:v>
                </c:pt>
                <c:pt idx="174">
                  <c:v>84759</c:v>
                </c:pt>
                <c:pt idx="175">
                  <c:v>59281</c:v>
                </c:pt>
                <c:pt idx="176">
                  <c:v>69091</c:v>
                </c:pt>
                <c:pt idx="177">
                  <c:v>63983</c:v>
                </c:pt>
                <c:pt idx="178">
                  <c:v>61540</c:v>
                </c:pt>
                <c:pt idx="179">
                  <c:v>21543</c:v>
                </c:pt>
                <c:pt idx="180">
                  <c:v>23429</c:v>
                </c:pt>
                <c:pt idx="181">
                  <c:v>53988</c:v>
                </c:pt>
                <c:pt idx="182">
                  <c:v>37178</c:v>
                </c:pt>
                <c:pt idx="183">
                  <c:v>44312</c:v>
                </c:pt>
                <c:pt idx="184">
                  <c:v>51756</c:v>
                </c:pt>
                <c:pt idx="185">
                  <c:v>43844</c:v>
                </c:pt>
                <c:pt idx="186">
                  <c:v>20952</c:v>
                </c:pt>
                <c:pt idx="187">
                  <c:v>21042</c:v>
                </c:pt>
                <c:pt idx="188">
                  <c:v>21989</c:v>
                </c:pt>
                <c:pt idx="189">
                  <c:v>21919</c:v>
                </c:pt>
                <c:pt idx="190">
                  <c:v>20494</c:v>
                </c:pt>
                <c:pt idx="191">
                  <c:v>72533</c:v>
                </c:pt>
                <c:pt idx="192">
                  <c:v>24605</c:v>
                </c:pt>
                <c:pt idx="193">
                  <c:v>46853</c:v>
                </c:pt>
                <c:pt idx="194">
                  <c:v>20522</c:v>
                </c:pt>
                <c:pt idx="195">
                  <c:v>23166</c:v>
                </c:pt>
                <c:pt idx="196">
                  <c:v>21341</c:v>
                </c:pt>
                <c:pt idx="197">
                  <c:v>23995</c:v>
                </c:pt>
                <c:pt idx="198">
                  <c:v>20500</c:v>
                </c:pt>
                <c:pt idx="199">
                  <c:v>21411</c:v>
                </c:pt>
                <c:pt idx="200">
                  <c:v>20866</c:v>
                </c:pt>
                <c:pt idx="201">
                  <c:v>34790</c:v>
                </c:pt>
                <c:pt idx="202">
                  <c:v>55247</c:v>
                </c:pt>
                <c:pt idx="203">
                  <c:v>38654</c:v>
                </c:pt>
                <c:pt idx="204">
                  <c:v>49389</c:v>
                </c:pt>
                <c:pt idx="205">
                  <c:v>58127</c:v>
                </c:pt>
                <c:pt idx="206">
                  <c:v>74042</c:v>
                </c:pt>
                <c:pt idx="207">
                  <c:v>36849</c:v>
                </c:pt>
                <c:pt idx="208">
                  <c:v>49684</c:v>
                </c:pt>
                <c:pt idx="209">
                  <c:v>99410</c:v>
                </c:pt>
                <c:pt idx="210">
                  <c:v>50782</c:v>
                </c:pt>
                <c:pt idx="211">
                  <c:v>33854</c:v>
                </c:pt>
                <c:pt idx="212">
                  <c:v>28578</c:v>
                </c:pt>
                <c:pt idx="213">
                  <c:v>40879</c:v>
                </c:pt>
                <c:pt idx="214">
                  <c:v>20720</c:v>
                </c:pt>
                <c:pt idx="215">
                  <c:v>56904</c:v>
                </c:pt>
                <c:pt idx="216">
                  <c:v>20924</c:v>
                </c:pt>
                <c:pt idx="217">
                  <c:v>22240</c:v>
                </c:pt>
                <c:pt idx="218">
                  <c:v>47498</c:v>
                </c:pt>
                <c:pt idx="219">
                  <c:v>47975</c:v>
                </c:pt>
                <c:pt idx="220">
                  <c:v>53419</c:v>
                </c:pt>
                <c:pt idx="221">
                  <c:v>64502</c:v>
                </c:pt>
                <c:pt idx="222">
                  <c:v>30753</c:v>
                </c:pt>
                <c:pt idx="223">
                  <c:v>22497</c:v>
                </c:pt>
                <c:pt idx="224">
                  <c:v>20575</c:v>
                </c:pt>
                <c:pt idx="225">
                  <c:v>22632</c:v>
                </c:pt>
                <c:pt idx="226">
                  <c:v>28132</c:v>
                </c:pt>
                <c:pt idx="227">
                  <c:v>22511</c:v>
                </c:pt>
                <c:pt idx="228">
                  <c:v>55998</c:v>
                </c:pt>
                <c:pt idx="229">
                  <c:v>31727</c:v>
                </c:pt>
                <c:pt idx="230">
                  <c:v>20948</c:v>
                </c:pt>
                <c:pt idx="231">
                  <c:v>38233</c:v>
                </c:pt>
                <c:pt idx="232">
                  <c:v>22145</c:v>
                </c:pt>
                <c:pt idx="233">
                  <c:v>22736</c:v>
                </c:pt>
                <c:pt idx="234">
                  <c:v>27983</c:v>
                </c:pt>
                <c:pt idx="235">
                  <c:v>20607</c:v>
                </c:pt>
                <c:pt idx="236">
                  <c:v>25106</c:v>
                </c:pt>
                <c:pt idx="237">
                  <c:v>79951</c:v>
                </c:pt>
                <c:pt idx="238">
                  <c:v>42843</c:v>
                </c:pt>
                <c:pt idx="239">
                  <c:v>37509</c:v>
                </c:pt>
                <c:pt idx="240">
                  <c:v>29793</c:v>
                </c:pt>
                <c:pt idx="241">
                  <c:v>24722</c:v>
                </c:pt>
                <c:pt idx="242">
                  <c:v>38818</c:v>
                </c:pt>
                <c:pt idx="243">
                  <c:v>34276</c:v>
                </c:pt>
                <c:pt idx="244">
                  <c:v>37265</c:v>
                </c:pt>
                <c:pt idx="245">
                  <c:v>67150</c:v>
                </c:pt>
                <c:pt idx="246">
                  <c:v>31824</c:v>
                </c:pt>
                <c:pt idx="247">
                  <c:v>45128</c:v>
                </c:pt>
                <c:pt idx="248">
                  <c:v>26708</c:v>
                </c:pt>
                <c:pt idx="249">
                  <c:v>25401</c:v>
                </c:pt>
                <c:pt idx="250">
                  <c:v>20636</c:v>
                </c:pt>
                <c:pt idx="251">
                  <c:v>65453</c:v>
                </c:pt>
                <c:pt idx="252">
                  <c:v>24954</c:v>
                </c:pt>
                <c:pt idx="253">
                  <c:v>22986</c:v>
                </c:pt>
                <c:pt idx="254">
                  <c:v>87066</c:v>
                </c:pt>
                <c:pt idx="255">
                  <c:v>53090</c:v>
                </c:pt>
                <c:pt idx="256">
                  <c:v>31824</c:v>
                </c:pt>
                <c:pt idx="257">
                  <c:v>54631</c:v>
                </c:pt>
                <c:pt idx="258">
                  <c:v>20847</c:v>
                </c:pt>
                <c:pt idx="259">
                  <c:v>20505</c:v>
                </c:pt>
                <c:pt idx="260">
                  <c:v>21467</c:v>
                </c:pt>
                <c:pt idx="261">
                  <c:v>28212</c:v>
                </c:pt>
                <c:pt idx="262">
                  <c:v>37106</c:v>
                </c:pt>
                <c:pt idx="263">
                  <c:v>55124</c:v>
                </c:pt>
                <c:pt idx="264">
                  <c:v>26479</c:v>
                </c:pt>
                <c:pt idx="265">
                  <c:v>51976</c:v>
                </c:pt>
                <c:pt idx="266">
                  <c:v>21153</c:v>
                </c:pt>
                <c:pt idx="267">
                  <c:v>21523</c:v>
                </c:pt>
                <c:pt idx="268">
                  <c:v>36644</c:v>
                </c:pt>
                <c:pt idx="269">
                  <c:v>24597</c:v>
                </c:pt>
                <c:pt idx="270">
                  <c:v>20798</c:v>
                </c:pt>
                <c:pt idx="271">
                  <c:v>20584</c:v>
                </c:pt>
                <c:pt idx="272">
                  <c:v>29607</c:v>
                </c:pt>
                <c:pt idx="273">
                  <c:v>63467</c:v>
                </c:pt>
                <c:pt idx="274">
                  <c:v>23303</c:v>
                </c:pt>
                <c:pt idx="275">
                  <c:v>25368</c:v>
                </c:pt>
                <c:pt idx="276">
                  <c:v>20946</c:v>
                </c:pt>
                <c:pt idx="277">
                  <c:v>51411</c:v>
                </c:pt>
                <c:pt idx="278">
                  <c:v>30803</c:v>
                </c:pt>
                <c:pt idx="279">
                  <c:v>34346</c:v>
                </c:pt>
                <c:pt idx="280">
                  <c:v>39143</c:v>
                </c:pt>
                <c:pt idx="281">
                  <c:v>20422</c:v>
                </c:pt>
                <c:pt idx="282">
                  <c:v>24297</c:v>
                </c:pt>
                <c:pt idx="283">
                  <c:v>39020</c:v>
                </c:pt>
                <c:pt idx="284">
                  <c:v>47775</c:v>
                </c:pt>
                <c:pt idx="285">
                  <c:v>23350</c:v>
                </c:pt>
                <c:pt idx="286">
                  <c:v>48753</c:v>
                </c:pt>
                <c:pt idx="287">
                  <c:v>24547</c:v>
                </c:pt>
                <c:pt idx="288">
                  <c:v>23150</c:v>
                </c:pt>
                <c:pt idx="289">
                  <c:v>66979</c:v>
                </c:pt>
                <c:pt idx="290">
                  <c:v>63895</c:v>
                </c:pt>
                <c:pt idx="291">
                  <c:v>52534</c:v>
                </c:pt>
                <c:pt idx="292">
                  <c:v>59348</c:v>
                </c:pt>
                <c:pt idx="293">
                  <c:v>138802</c:v>
                </c:pt>
                <c:pt idx="294">
                  <c:v>39709</c:v>
                </c:pt>
                <c:pt idx="295">
                  <c:v>26454</c:v>
                </c:pt>
                <c:pt idx="296">
                  <c:v>24550</c:v>
                </c:pt>
                <c:pt idx="297">
                  <c:v>22081</c:v>
                </c:pt>
                <c:pt idx="298">
                  <c:v>22424</c:v>
                </c:pt>
                <c:pt idx="299">
                  <c:v>37615</c:v>
                </c:pt>
                <c:pt idx="300">
                  <c:v>20740</c:v>
                </c:pt>
                <c:pt idx="301">
                  <c:v>40252</c:v>
                </c:pt>
                <c:pt idx="302">
                  <c:v>22352</c:v>
                </c:pt>
                <c:pt idx="303">
                  <c:v>26039</c:v>
                </c:pt>
                <c:pt idx="304">
                  <c:v>57508</c:v>
                </c:pt>
                <c:pt idx="305">
                  <c:v>21124</c:v>
                </c:pt>
                <c:pt idx="306">
                  <c:v>33632</c:v>
                </c:pt>
                <c:pt idx="307">
                  <c:v>66726</c:v>
                </c:pt>
                <c:pt idx="308">
                  <c:v>84454</c:v>
                </c:pt>
                <c:pt idx="309">
                  <c:v>33659</c:v>
                </c:pt>
                <c:pt idx="310">
                  <c:v>48804</c:v>
                </c:pt>
                <c:pt idx="311">
                  <c:v>65438</c:v>
                </c:pt>
                <c:pt idx="312">
                  <c:v>21435</c:v>
                </c:pt>
                <c:pt idx="313">
                  <c:v>21673</c:v>
                </c:pt>
                <c:pt idx="314">
                  <c:v>54255</c:v>
                </c:pt>
                <c:pt idx="315">
                  <c:v>59408</c:v>
                </c:pt>
                <c:pt idx="316">
                  <c:v>25663</c:v>
                </c:pt>
                <c:pt idx="317">
                  <c:v>31217</c:v>
                </c:pt>
                <c:pt idx="318">
                  <c:v>53152</c:v>
                </c:pt>
                <c:pt idx="319">
                  <c:v>25808</c:v>
                </c:pt>
                <c:pt idx="320">
                  <c:v>50315</c:v>
                </c:pt>
                <c:pt idx="321">
                  <c:v>56326</c:v>
                </c:pt>
                <c:pt idx="322">
                  <c:v>44889</c:v>
                </c:pt>
                <c:pt idx="323">
                  <c:v>20612</c:v>
                </c:pt>
                <c:pt idx="324">
                  <c:v>37961</c:v>
                </c:pt>
                <c:pt idx="325">
                  <c:v>22478</c:v>
                </c:pt>
                <c:pt idx="326">
                  <c:v>21244</c:v>
                </c:pt>
                <c:pt idx="327">
                  <c:v>63153</c:v>
                </c:pt>
                <c:pt idx="328">
                  <c:v>25593</c:v>
                </c:pt>
                <c:pt idx="329">
                  <c:v>25289</c:v>
                </c:pt>
                <c:pt idx="330">
                  <c:v>45726</c:v>
                </c:pt>
                <c:pt idx="331">
                  <c:v>20854</c:v>
                </c:pt>
                <c:pt idx="332">
                  <c:v>34305</c:v>
                </c:pt>
                <c:pt idx="333">
                  <c:v>20552</c:v>
                </c:pt>
                <c:pt idx="334">
                  <c:v>26732</c:v>
                </c:pt>
                <c:pt idx="335">
                  <c:v>79760</c:v>
                </c:pt>
                <c:pt idx="336">
                  <c:v>21901</c:v>
                </c:pt>
                <c:pt idx="337">
                  <c:v>22171</c:v>
                </c:pt>
                <c:pt idx="338">
                  <c:v>28996</c:v>
                </c:pt>
                <c:pt idx="339">
                  <c:v>39098</c:v>
                </c:pt>
                <c:pt idx="340">
                  <c:v>28846</c:v>
                </c:pt>
                <c:pt idx="341">
                  <c:v>50043</c:v>
                </c:pt>
                <c:pt idx="342">
                  <c:v>35720</c:v>
                </c:pt>
                <c:pt idx="343">
                  <c:v>47241</c:v>
                </c:pt>
                <c:pt idx="344">
                  <c:v>30901</c:v>
                </c:pt>
                <c:pt idx="345">
                  <c:v>55380</c:v>
                </c:pt>
                <c:pt idx="346">
                  <c:v>30240</c:v>
                </c:pt>
                <c:pt idx="347">
                  <c:v>44856</c:v>
                </c:pt>
                <c:pt idx="348">
                  <c:v>96456</c:v>
                </c:pt>
                <c:pt idx="349">
                  <c:v>36945</c:v>
                </c:pt>
                <c:pt idx="350">
                  <c:v>21880</c:v>
                </c:pt>
                <c:pt idx="351">
                  <c:v>32627</c:v>
                </c:pt>
                <c:pt idx="352">
                  <c:v>54905</c:v>
                </c:pt>
                <c:pt idx="353">
                  <c:v>30892</c:v>
                </c:pt>
                <c:pt idx="354">
                  <c:v>47633</c:v>
                </c:pt>
                <c:pt idx="355">
                  <c:v>27959</c:v>
                </c:pt>
                <c:pt idx="356">
                  <c:v>31024</c:v>
                </c:pt>
                <c:pt idx="357">
                  <c:v>20780</c:v>
                </c:pt>
                <c:pt idx="358">
                  <c:v>56300</c:v>
                </c:pt>
                <c:pt idx="359">
                  <c:v>21448</c:v>
                </c:pt>
                <c:pt idx="360">
                  <c:v>20926</c:v>
                </c:pt>
                <c:pt idx="361">
                  <c:v>36407</c:v>
                </c:pt>
                <c:pt idx="362">
                  <c:v>22224</c:v>
                </c:pt>
                <c:pt idx="363">
                  <c:v>63582</c:v>
                </c:pt>
                <c:pt idx="364">
                  <c:v>21157</c:v>
                </c:pt>
                <c:pt idx="365">
                  <c:v>33612</c:v>
                </c:pt>
                <c:pt idx="366">
                  <c:v>33816</c:v>
                </c:pt>
                <c:pt idx="367">
                  <c:v>20673</c:v>
                </c:pt>
                <c:pt idx="368">
                  <c:v>23335</c:v>
                </c:pt>
                <c:pt idx="369">
                  <c:v>80277</c:v>
                </c:pt>
                <c:pt idx="370">
                  <c:v>57046</c:v>
                </c:pt>
                <c:pt idx="371">
                  <c:v>74098</c:v>
                </c:pt>
                <c:pt idx="372">
                  <c:v>46511</c:v>
                </c:pt>
                <c:pt idx="373">
                  <c:v>30569</c:v>
                </c:pt>
                <c:pt idx="374">
                  <c:v>59993</c:v>
                </c:pt>
                <c:pt idx="375">
                  <c:v>44862</c:v>
                </c:pt>
                <c:pt idx="376">
                  <c:v>64018</c:v>
                </c:pt>
                <c:pt idx="377">
                  <c:v>29472</c:v>
                </c:pt>
                <c:pt idx="378">
                  <c:v>20573</c:v>
                </c:pt>
                <c:pt idx="379">
                  <c:v>27648</c:v>
                </c:pt>
                <c:pt idx="380">
                  <c:v>20536</c:v>
                </c:pt>
                <c:pt idx="381">
                  <c:v>21061</c:v>
                </c:pt>
                <c:pt idx="382">
                  <c:v>19459</c:v>
                </c:pt>
                <c:pt idx="383">
                  <c:v>27608</c:v>
                </c:pt>
                <c:pt idx="384">
                  <c:v>29276</c:v>
                </c:pt>
                <c:pt idx="385">
                  <c:v>20651</c:v>
                </c:pt>
                <c:pt idx="386">
                  <c:v>84350</c:v>
                </c:pt>
                <c:pt idx="387">
                  <c:v>36055</c:v>
                </c:pt>
                <c:pt idx="388">
                  <c:v>78612</c:v>
                </c:pt>
                <c:pt idx="389">
                  <c:v>45018</c:v>
                </c:pt>
                <c:pt idx="390">
                  <c:v>27858</c:v>
                </c:pt>
                <c:pt idx="391">
                  <c:v>22493</c:v>
                </c:pt>
                <c:pt idx="392">
                  <c:v>22874</c:v>
                </c:pt>
                <c:pt idx="393">
                  <c:v>65592</c:v>
                </c:pt>
                <c:pt idx="394">
                  <c:v>23629</c:v>
                </c:pt>
                <c:pt idx="395">
                  <c:v>26046</c:v>
                </c:pt>
                <c:pt idx="396">
                  <c:v>20827</c:v>
                </c:pt>
                <c:pt idx="397">
                  <c:v>22412</c:v>
                </c:pt>
                <c:pt idx="398">
                  <c:v>24617</c:v>
                </c:pt>
                <c:pt idx="399">
                  <c:v>41970</c:v>
                </c:pt>
                <c:pt idx="400">
                  <c:v>61385</c:v>
                </c:pt>
                <c:pt idx="401">
                  <c:v>63454</c:v>
                </c:pt>
                <c:pt idx="402">
                  <c:v>42463</c:v>
                </c:pt>
                <c:pt idx="403">
                  <c:v>59438</c:v>
                </c:pt>
                <c:pt idx="404">
                  <c:v>50316</c:v>
                </c:pt>
                <c:pt idx="405">
                  <c:v>62405</c:v>
                </c:pt>
                <c:pt idx="406">
                  <c:v>21472</c:v>
                </c:pt>
                <c:pt idx="407">
                  <c:v>25439</c:v>
                </c:pt>
                <c:pt idx="408">
                  <c:v>71294</c:v>
                </c:pt>
                <c:pt idx="409">
                  <c:v>63333</c:v>
                </c:pt>
                <c:pt idx="410">
                  <c:v>37876</c:v>
                </c:pt>
                <c:pt idx="411">
                  <c:v>43323</c:v>
                </c:pt>
                <c:pt idx="412">
                  <c:v>21108</c:v>
                </c:pt>
                <c:pt idx="413">
                  <c:v>20962</c:v>
                </c:pt>
                <c:pt idx="414">
                  <c:v>58052</c:v>
                </c:pt>
                <c:pt idx="415">
                  <c:v>34259</c:v>
                </c:pt>
                <c:pt idx="416">
                  <c:v>30389</c:v>
                </c:pt>
                <c:pt idx="417">
                  <c:v>30995</c:v>
                </c:pt>
                <c:pt idx="418">
                  <c:v>29495</c:v>
                </c:pt>
                <c:pt idx="419">
                  <c:v>23636</c:v>
                </c:pt>
                <c:pt idx="420">
                  <c:v>60702</c:v>
                </c:pt>
                <c:pt idx="421">
                  <c:v>66662</c:v>
                </c:pt>
                <c:pt idx="422">
                  <c:v>57874</c:v>
                </c:pt>
                <c:pt idx="423">
                  <c:v>51701</c:v>
                </c:pt>
                <c:pt idx="424">
                  <c:v>77888</c:v>
                </c:pt>
                <c:pt idx="425">
                  <c:v>34554</c:v>
                </c:pt>
                <c:pt idx="426">
                  <c:v>56045</c:v>
                </c:pt>
                <c:pt idx="427">
                  <c:v>80672</c:v>
                </c:pt>
                <c:pt idx="428">
                  <c:v>47855</c:v>
                </c:pt>
                <c:pt idx="429">
                  <c:v>42697</c:v>
                </c:pt>
                <c:pt idx="430">
                  <c:v>42079</c:v>
                </c:pt>
                <c:pt idx="431">
                  <c:v>56311</c:v>
                </c:pt>
                <c:pt idx="432">
                  <c:v>66391</c:v>
                </c:pt>
                <c:pt idx="433">
                  <c:v>45992</c:v>
                </c:pt>
                <c:pt idx="434">
                  <c:v>85623</c:v>
                </c:pt>
                <c:pt idx="435">
                  <c:v>67477</c:v>
                </c:pt>
                <c:pt idx="436">
                  <c:v>39689</c:v>
                </c:pt>
                <c:pt idx="437">
                  <c:v>81691</c:v>
                </c:pt>
                <c:pt idx="438">
                  <c:v>71659</c:v>
                </c:pt>
                <c:pt idx="439">
                  <c:v>68623</c:v>
                </c:pt>
                <c:pt idx="440">
                  <c:v>29145</c:v>
                </c:pt>
                <c:pt idx="441">
                  <c:v>29129</c:v>
                </c:pt>
                <c:pt idx="442">
                  <c:v>53457</c:v>
                </c:pt>
                <c:pt idx="443">
                  <c:v>69402</c:v>
                </c:pt>
                <c:pt idx="444">
                  <c:v>28731</c:v>
                </c:pt>
                <c:pt idx="445">
                  <c:v>67625</c:v>
                </c:pt>
                <c:pt idx="446">
                  <c:v>68015</c:v>
                </c:pt>
                <c:pt idx="447">
                  <c:v>91895</c:v>
                </c:pt>
                <c:pt idx="448">
                  <c:v>47808</c:v>
                </c:pt>
                <c:pt idx="449">
                  <c:v>28297</c:v>
                </c:pt>
                <c:pt idx="450">
                  <c:v>50997</c:v>
                </c:pt>
                <c:pt idx="451">
                  <c:v>20522</c:v>
                </c:pt>
                <c:pt idx="452">
                  <c:v>52364</c:v>
                </c:pt>
                <c:pt idx="453">
                  <c:v>23699</c:v>
                </c:pt>
                <c:pt idx="454">
                  <c:v>25369</c:v>
                </c:pt>
                <c:pt idx="455">
                  <c:v>34430</c:v>
                </c:pt>
                <c:pt idx="456">
                  <c:v>21564</c:v>
                </c:pt>
                <c:pt idx="457">
                  <c:v>35713</c:v>
                </c:pt>
                <c:pt idx="458">
                  <c:v>58578</c:v>
                </c:pt>
                <c:pt idx="459">
                  <c:v>25494</c:v>
                </c:pt>
                <c:pt idx="460">
                  <c:v>22950</c:v>
                </c:pt>
                <c:pt idx="461">
                  <c:v>20590</c:v>
                </c:pt>
                <c:pt idx="462">
                  <c:v>21102</c:v>
                </c:pt>
                <c:pt idx="463">
                  <c:v>34426</c:v>
                </c:pt>
                <c:pt idx="464">
                  <c:v>45192</c:v>
                </c:pt>
                <c:pt idx="465">
                  <c:v>34384</c:v>
                </c:pt>
                <c:pt idx="466">
                  <c:v>42053</c:v>
                </c:pt>
                <c:pt idx="467">
                  <c:v>20982</c:v>
                </c:pt>
                <c:pt idx="468">
                  <c:v>20426</c:v>
                </c:pt>
                <c:pt idx="469">
                  <c:v>67706</c:v>
                </c:pt>
                <c:pt idx="470">
                  <c:v>21703</c:v>
                </c:pt>
                <c:pt idx="471">
                  <c:v>20902</c:v>
                </c:pt>
                <c:pt idx="472">
                  <c:v>20871</c:v>
                </c:pt>
                <c:pt idx="473">
                  <c:v>62920</c:v>
                </c:pt>
                <c:pt idx="474">
                  <c:v>22004</c:v>
                </c:pt>
                <c:pt idx="475">
                  <c:v>24061</c:v>
                </c:pt>
                <c:pt idx="476">
                  <c:v>20545</c:v>
                </c:pt>
                <c:pt idx="477">
                  <c:v>21106</c:v>
                </c:pt>
                <c:pt idx="478">
                  <c:v>22605</c:v>
                </c:pt>
                <c:pt idx="479">
                  <c:v>20696</c:v>
                </c:pt>
                <c:pt idx="480">
                  <c:v>30919</c:v>
                </c:pt>
                <c:pt idx="481">
                  <c:v>21432</c:v>
                </c:pt>
                <c:pt idx="482">
                  <c:v>41620</c:v>
                </c:pt>
                <c:pt idx="483">
                  <c:v>21239</c:v>
                </c:pt>
                <c:pt idx="484">
                  <c:v>36826</c:v>
                </c:pt>
                <c:pt idx="485">
                  <c:v>23206</c:v>
                </c:pt>
                <c:pt idx="486">
                  <c:v>23297</c:v>
                </c:pt>
                <c:pt idx="487">
                  <c:v>20571</c:v>
                </c:pt>
                <c:pt idx="488">
                  <c:v>63670</c:v>
                </c:pt>
                <c:pt idx="489">
                  <c:v>31814</c:v>
                </c:pt>
                <c:pt idx="490">
                  <c:v>52695</c:v>
                </c:pt>
                <c:pt idx="491">
                  <c:v>40299</c:v>
                </c:pt>
                <c:pt idx="492">
                  <c:v>58742</c:v>
                </c:pt>
                <c:pt idx="493">
                  <c:v>122121</c:v>
                </c:pt>
                <c:pt idx="494">
                  <c:v>61032</c:v>
                </c:pt>
                <c:pt idx="495">
                  <c:v>80430</c:v>
                </c:pt>
                <c:pt idx="496">
                  <c:v>35876</c:v>
                </c:pt>
                <c:pt idx="497">
                  <c:v>65094</c:v>
                </c:pt>
                <c:pt idx="498">
                  <c:v>31476</c:v>
                </c:pt>
                <c:pt idx="499">
                  <c:v>45089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6-4D60-B3F3-35C71D3791CE}"/>
            </c:ext>
          </c:extLst>
        </c:ser>
        <c:ser>
          <c:idx val="1"/>
          <c:order val="1"/>
          <c:tx>
            <c:strRef>
              <c:f>'Tiempo_Creacion_Sample&amp;Gap'!$J$3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'Tiempo_Creacion_Sample&amp;Gap'!$H$4:$H$503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'Tiempo_Creacion_Sample&amp;Gap'!$J$4:$J$503</c:f>
              <c:numCache>
                <c:formatCode>General</c:formatCode>
                <c:ptCount val="500"/>
                <c:pt idx="0">
                  <c:v>223506</c:v>
                </c:pt>
                <c:pt idx="1">
                  <c:v>131476</c:v>
                </c:pt>
                <c:pt idx="2">
                  <c:v>186751</c:v>
                </c:pt>
                <c:pt idx="3">
                  <c:v>61172</c:v>
                </c:pt>
                <c:pt idx="4">
                  <c:v>38159</c:v>
                </c:pt>
                <c:pt idx="5">
                  <c:v>43476</c:v>
                </c:pt>
                <c:pt idx="6">
                  <c:v>52037</c:v>
                </c:pt>
                <c:pt idx="7">
                  <c:v>75776</c:v>
                </c:pt>
                <c:pt idx="8">
                  <c:v>57904</c:v>
                </c:pt>
                <c:pt idx="9">
                  <c:v>51386</c:v>
                </c:pt>
                <c:pt idx="10">
                  <c:v>164925</c:v>
                </c:pt>
                <c:pt idx="11">
                  <c:v>36542</c:v>
                </c:pt>
                <c:pt idx="12">
                  <c:v>66861</c:v>
                </c:pt>
                <c:pt idx="13">
                  <c:v>46238</c:v>
                </c:pt>
                <c:pt idx="14">
                  <c:v>31975</c:v>
                </c:pt>
                <c:pt idx="15">
                  <c:v>22888</c:v>
                </c:pt>
                <c:pt idx="16">
                  <c:v>38815</c:v>
                </c:pt>
                <c:pt idx="17">
                  <c:v>52181</c:v>
                </c:pt>
                <c:pt idx="18">
                  <c:v>36157</c:v>
                </c:pt>
                <c:pt idx="19">
                  <c:v>72410</c:v>
                </c:pt>
                <c:pt idx="20">
                  <c:v>39875</c:v>
                </c:pt>
                <c:pt idx="21">
                  <c:v>39455</c:v>
                </c:pt>
                <c:pt idx="22">
                  <c:v>40281</c:v>
                </c:pt>
                <c:pt idx="23">
                  <c:v>51095</c:v>
                </c:pt>
                <c:pt idx="24">
                  <c:v>35610</c:v>
                </c:pt>
                <c:pt idx="25">
                  <c:v>36496</c:v>
                </c:pt>
                <c:pt idx="26">
                  <c:v>41914</c:v>
                </c:pt>
                <c:pt idx="27">
                  <c:v>30845</c:v>
                </c:pt>
                <c:pt idx="28">
                  <c:v>49786</c:v>
                </c:pt>
                <c:pt idx="29">
                  <c:v>23608</c:v>
                </c:pt>
                <c:pt idx="30">
                  <c:v>63596</c:v>
                </c:pt>
                <c:pt idx="31">
                  <c:v>64493</c:v>
                </c:pt>
                <c:pt idx="32">
                  <c:v>31587</c:v>
                </c:pt>
                <c:pt idx="33">
                  <c:v>38571</c:v>
                </c:pt>
                <c:pt idx="34">
                  <c:v>32782</c:v>
                </c:pt>
                <c:pt idx="35">
                  <c:v>49396</c:v>
                </c:pt>
                <c:pt idx="36">
                  <c:v>35635</c:v>
                </c:pt>
                <c:pt idx="37">
                  <c:v>31357</c:v>
                </c:pt>
                <c:pt idx="38">
                  <c:v>90125</c:v>
                </c:pt>
                <c:pt idx="39">
                  <c:v>25175</c:v>
                </c:pt>
                <c:pt idx="40">
                  <c:v>22374</c:v>
                </c:pt>
                <c:pt idx="41">
                  <c:v>52268</c:v>
                </c:pt>
                <c:pt idx="42">
                  <c:v>31066</c:v>
                </c:pt>
                <c:pt idx="43">
                  <c:v>35359</c:v>
                </c:pt>
                <c:pt idx="44">
                  <c:v>21273</c:v>
                </c:pt>
                <c:pt idx="45">
                  <c:v>41305</c:v>
                </c:pt>
                <c:pt idx="46">
                  <c:v>44688</c:v>
                </c:pt>
                <c:pt idx="47">
                  <c:v>38601</c:v>
                </c:pt>
                <c:pt idx="48">
                  <c:v>53782</c:v>
                </c:pt>
                <c:pt idx="49">
                  <c:v>54749</c:v>
                </c:pt>
                <c:pt idx="50">
                  <c:v>33121</c:v>
                </c:pt>
                <c:pt idx="51">
                  <c:v>105608</c:v>
                </c:pt>
                <c:pt idx="52">
                  <c:v>84902</c:v>
                </c:pt>
                <c:pt idx="53">
                  <c:v>41533</c:v>
                </c:pt>
                <c:pt idx="54">
                  <c:v>58549</c:v>
                </c:pt>
                <c:pt idx="55">
                  <c:v>54838</c:v>
                </c:pt>
                <c:pt idx="56">
                  <c:v>111722</c:v>
                </c:pt>
                <c:pt idx="57">
                  <c:v>70316</c:v>
                </c:pt>
                <c:pt idx="58">
                  <c:v>51400</c:v>
                </c:pt>
                <c:pt idx="59">
                  <c:v>35690</c:v>
                </c:pt>
                <c:pt idx="60">
                  <c:v>55575</c:v>
                </c:pt>
                <c:pt idx="61">
                  <c:v>60016</c:v>
                </c:pt>
                <c:pt idx="62">
                  <c:v>30766</c:v>
                </c:pt>
                <c:pt idx="63">
                  <c:v>52542</c:v>
                </c:pt>
                <c:pt idx="64">
                  <c:v>55445</c:v>
                </c:pt>
                <c:pt idx="65">
                  <c:v>44136</c:v>
                </c:pt>
                <c:pt idx="66">
                  <c:v>39325</c:v>
                </c:pt>
                <c:pt idx="67">
                  <c:v>20549</c:v>
                </c:pt>
                <c:pt idx="68">
                  <c:v>56034</c:v>
                </c:pt>
                <c:pt idx="69">
                  <c:v>30993</c:v>
                </c:pt>
                <c:pt idx="70">
                  <c:v>45817</c:v>
                </c:pt>
                <c:pt idx="71">
                  <c:v>38942</c:v>
                </c:pt>
                <c:pt idx="72">
                  <c:v>53249</c:v>
                </c:pt>
                <c:pt idx="73">
                  <c:v>36312</c:v>
                </c:pt>
                <c:pt idx="74">
                  <c:v>42189</c:v>
                </c:pt>
                <c:pt idx="75">
                  <c:v>47905</c:v>
                </c:pt>
                <c:pt idx="76">
                  <c:v>79218</c:v>
                </c:pt>
                <c:pt idx="77">
                  <c:v>23871</c:v>
                </c:pt>
                <c:pt idx="78">
                  <c:v>28114</c:v>
                </c:pt>
                <c:pt idx="79">
                  <c:v>45512</c:v>
                </c:pt>
                <c:pt idx="80">
                  <c:v>21145</c:v>
                </c:pt>
                <c:pt idx="81">
                  <c:v>44503</c:v>
                </c:pt>
                <c:pt idx="82">
                  <c:v>21358</c:v>
                </c:pt>
                <c:pt idx="83">
                  <c:v>51003</c:v>
                </c:pt>
                <c:pt idx="84">
                  <c:v>43886</c:v>
                </c:pt>
                <c:pt idx="85">
                  <c:v>71479</c:v>
                </c:pt>
                <c:pt idx="86">
                  <c:v>43640</c:v>
                </c:pt>
                <c:pt idx="87">
                  <c:v>59442</c:v>
                </c:pt>
                <c:pt idx="88">
                  <c:v>39753</c:v>
                </c:pt>
                <c:pt idx="89">
                  <c:v>49491</c:v>
                </c:pt>
                <c:pt idx="90">
                  <c:v>33531</c:v>
                </c:pt>
                <c:pt idx="91">
                  <c:v>34552</c:v>
                </c:pt>
                <c:pt idx="92">
                  <c:v>27505</c:v>
                </c:pt>
                <c:pt idx="93">
                  <c:v>58986</c:v>
                </c:pt>
                <c:pt idx="94">
                  <c:v>39145</c:v>
                </c:pt>
                <c:pt idx="95">
                  <c:v>19235</c:v>
                </c:pt>
                <c:pt idx="96">
                  <c:v>89319</c:v>
                </c:pt>
                <c:pt idx="97">
                  <c:v>25993</c:v>
                </c:pt>
                <c:pt idx="98">
                  <c:v>31771</c:v>
                </c:pt>
                <c:pt idx="99">
                  <c:v>32747</c:v>
                </c:pt>
                <c:pt idx="100">
                  <c:v>55955</c:v>
                </c:pt>
                <c:pt idx="101">
                  <c:v>47444</c:v>
                </c:pt>
                <c:pt idx="102">
                  <c:v>26763</c:v>
                </c:pt>
                <c:pt idx="103">
                  <c:v>49228</c:v>
                </c:pt>
                <c:pt idx="104">
                  <c:v>48489</c:v>
                </c:pt>
                <c:pt idx="105">
                  <c:v>60422</c:v>
                </c:pt>
                <c:pt idx="106">
                  <c:v>33291</c:v>
                </c:pt>
                <c:pt idx="107">
                  <c:v>42496</c:v>
                </c:pt>
                <c:pt idx="108">
                  <c:v>40542</c:v>
                </c:pt>
                <c:pt idx="109">
                  <c:v>38770</c:v>
                </c:pt>
                <c:pt idx="110">
                  <c:v>47007</c:v>
                </c:pt>
                <c:pt idx="111">
                  <c:v>29165</c:v>
                </c:pt>
                <c:pt idx="112">
                  <c:v>22324</c:v>
                </c:pt>
                <c:pt idx="113">
                  <c:v>24995</c:v>
                </c:pt>
                <c:pt idx="114">
                  <c:v>58057</c:v>
                </c:pt>
                <c:pt idx="115">
                  <c:v>43899</c:v>
                </c:pt>
                <c:pt idx="116">
                  <c:v>30636</c:v>
                </c:pt>
                <c:pt idx="117">
                  <c:v>28082</c:v>
                </c:pt>
                <c:pt idx="118">
                  <c:v>30434</c:v>
                </c:pt>
                <c:pt idx="119">
                  <c:v>29012</c:v>
                </c:pt>
                <c:pt idx="120">
                  <c:v>24116</c:v>
                </c:pt>
                <c:pt idx="121">
                  <c:v>29689</c:v>
                </c:pt>
                <c:pt idx="122">
                  <c:v>56190</c:v>
                </c:pt>
                <c:pt idx="123">
                  <c:v>31975</c:v>
                </c:pt>
                <c:pt idx="124">
                  <c:v>50633</c:v>
                </c:pt>
                <c:pt idx="125">
                  <c:v>27547</c:v>
                </c:pt>
                <c:pt idx="126">
                  <c:v>41143</c:v>
                </c:pt>
                <c:pt idx="127">
                  <c:v>40809</c:v>
                </c:pt>
                <c:pt idx="128">
                  <c:v>22919</c:v>
                </c:pt>
                <c:pt idx="129">
                  <c:v>31737</c:v>
                </c:pt>
                <c:pt idx="130">
                  <c:v>25086</c:v>
                </c:pt>
                <c:pt idx="131">
                  <c:v>25784</c:v>
                </c:pt>
                <c:pt idx="132">
                  <c:v>24068</c:v>
                </c:pt>
                <c:pt idx="133">
                  <c:v>56353</c:v>
                </c:pt>
                <c:pt idx="134">
                  <c:v>27347</c:v>
                </c:pt>
                <c:pt idx="135">
                  <c:v>30158</c:v>
                </c:pt>
                <c:pt idx="136">
                  <c:v>65703</c:v>
                </c:pt>
                <c:pt idx="137">
                  <c:v>35655</c:v>
                </c:pt>
                <c:pt idx="138">
                  <c:v>19559</c:v>
                </c:pt>
                <c:pt idx="139">
                  <c:v>63071</c:v>
                </c:pt>
                <c:pt idx="140">
                  <c:v>68354</c:v>
                </c:pt>
                <c:pt idx="141">
                  <c:v>32313</c:v>
                </c:pt>
                <c:pt idx="142">
                  <c:v>65285</c:v>
                </c:pt>
                <c:pt idx="143">
                  <c:v>32110</c:v>
                </c:pt>
                <c:pt idx="144">
                  <c:v>59842</c:v>
                </c:pt>
                <c:pt idx="145">
                  <c:v>112991</c:v>
                </c:pt>
                <c:pt idx="146">
                  <c:v>42915</c:v>
                </c:pt>
                <c:pt idx="147">
                  <c:v>71323</c:v>
                </c:pt>
                <c:pt idx="148">
                  <c:v>45951</c:v>
                </c:pt>
                <c:pt idx="149">
                  <c:v>48939</c:v>
                </c:pt>
                <c:pt idx="150">
                  <c:v>75974</c:v>
                </c:pt>
                <c:pt idx="151">
                  <c:v>56453</c:v>
                </c:pt>
                <c:pt idx="152">
                  <c:v>71779</c:v>
                </c:pt>
                <c:pt idx="153">
                  <c:v>54437</c:v>
                </c:pt>
                <c:pt idx="154">
                  <c:v>39971</c:v>
                </c:pt>
                <c:pt idx="155">
                  <c:v>68724</c:v>
                </c:pt>
                <c:pt idx="156">
                  <c:v>57598</c:v>
                </c:pt>
                <c:pt idx="157">
                  <c:v>43551</c:v>
                </c:pt>
                <c:pt idx="158">
                  <c:v>97467</c:v>
                </c:pt>
                <c:pt idx="159">
                  <c:v>58598</c:v>
                </c:pt>
                <c:pt idx="160">
                  <c:v>54369</c:v>
                </c:pt>
                <c:pt idx="161">
                  <c:v>52106</c:v>
                </c:pt>
                <c:pt idx="162">
                  <c:v>77802</c:v>
                </c:pt>
                <c:pt idx="163">
                  <c:v>43964</c:v>
                </c:pt>
                <c:pt idx="164">
                  <c:v>57039</c:v>
                </c:pt>
                <c:pt idx="165">
                  <c:v>78614</c:v>
                </c:pt>
                <c:pt idx="166">
                  <c:v>68937</c:v>
                </c:pt>
                <c:pt idx="167">
                  <c:v>38852</c:v>
                </c:pt>
                <c:pt idx="168">
                  <c:v>47360</c:v>
                </c:pt>
                <c:pt idx="169">
                  <c:v>36476</c:v>
                </c:pt>
                <c:pt idx="170">
                  <c:v>71687</c:v>
                </c:pt>
                <c:pt idx="171">
                  <c:v>54479</c:v>
                </c:pt>
                <c:pt idx="172">
                  <c:v>57939</c:v>
                </c:pt>
                <c:pt idx="173">
                  <c:v>90564</c:v>
                </c:pt>
                <c:pt idx="174">
                  <c:v>35615</c:v>
                </c:pt>
                <c:pt idx="175">
                  <c:v>57154</c:v>
                </c:pt>
                <c:pt idx="176">
                  <c:v>69790</c:v>
                </c:pt>
                <c:pt idx="177">
                  <c:v>70073</c:v>
                </c:pt>
                <c:pt idx="178">
                  <c:v>55771</c:v>
                </c:pt>
                <c:pt idx="179">
                  <c:v>25129</c:v>
                </c:pt>
                <c:pt idx="180">
                  <c:v>19721</c:v>
                </c:pt>
                <c:pt idx="181">
                  <c:v>22012</c:v>
                </c:pt>
                <c:pt idx="182">
                  <c:v>62747</c:v>
                </c:pt>
                <c:pt idx="183">
                  <c:v>49567</c:v>
                </c:pt>
                <c:pt idx="184">
                  <c:v>46425</c:v>
                </c:pt>
                <c:pt idx="185">
                  <c:v>24590</c:v>
                </c:pt>
                <c:pt idx="186">
                  <c:v>33223</c:v>
                </c:pt>
                <c:pt idx="187">
                  <c:v>51859</c:v>
                </c:pt>
                <c:pt idx="188">
                  <c:v>25818</c:v>
                </c:pt>
                <c:pt idx="189">
                  <c:v>43661</c:v>
                </c:pt>
                <c:pt idx="190">
                  <c:v>61934</c:v>
                </c:pt>
                <c:pt idx="191">
                  <c:v>56185</c:v>
                </c:pt>
                <c:pt idx="192">
                  <c:v>46238</c:v>
                </c:pt>
                <c:pt idx="193">
                  <c:v>26419</c:v>
                </c:pt>
                <c:pt idx="194">
                  <c:v>52105</c:v>
                </c:pt>
                <c:pt idx="195">
                  <c:v>19062</c:v>
                </c:pt>
                <c:pt idx="196">
                  <c:v>31792</c:v>
                </c:pt>
                <c:pt idx="197">
                  <c:v>22383</c:v>
                </c:pt>
                <c:pt idx="198">
                  <c:v>31444</c:v>
                </c:pt>
                <c:pt idx="199">
                  <c:v>22424</c:v>
                </c:pt>
                <c:pt idx="200">
                  <c:v>47151</c:v>
                </c:pt>
                <c:pt idx="201">
                  <c:v>61364</c:v>
                </c:pt>
                <c:pt idx="202">
                  <c:v>62599</c:v>
                </c:pt>
                <c:pt idx="203">
                  <c:v>45227</c:v>
                </c:pt>
                <c:pt idx="204">
                  <c:v>91377</c:v>
                </c:pt>
                <c:pt idx="205">
                  <c:v>54165</c:v>
                </c:pt>
                <c:pt idx="206">
                  <c:v>41383</c:v>
                </c:pt>
                <c:pt idx="207">
                  <c:v>37478</c:v>
                </c:pt>
                <c:pt idx="208">
                  <c:v>59164</c:v>
                </c:pt>
                <c:pt idx="209">
                  <c:v>47573</c:v>
                </c:pt>
                <c:pt idx="210">
                  <c:v>42609</c:v>
                </c:pt>
                <c:pt idx="211">
                  <c:v>61089</c:v>
                </c:pt>
                <c:pt idx="212">
                  <c:v>28402</c:v>
                </c:pt>
                <c:pt idx="213">
                  <c:v>46791</c:v>
                </c:pt>
                <c:pt idx="214">
                  <c:v>131897</c:v>
                </c:pt>
                <c:pt idx="215">
                  <c:v>37090</c:v>
                </c:pt>
                <c:pt idx="216">
                  <c:v>76535</c:v>
                </c:pt>
                <c:pt idx="217">
                  <c:v>23921</c:v>
                </c:pt>
                <c:pt idx="218">
                  <c:v>38911</c:v>
                </c:pt>
                <c:pt idx="219">
                  <c:v>44345</c:v>
                </c:pt>
                <c:pt idx="220">
                  <c:v>47725</c:v>
                </c:pt>
                <c:pt idx="221">
                  <c:v>71374</c:v>
                </c:pt>
                <c:pt idx="222">
                  <c:v>42191</c:v>
                </c:pt>
                <c:pt idx="223">
                  <c:v>54666</c:v>
                </c:pt>
                <c:pt idx="224">
                  <c:v>30272</c:v>
                </c:pt>
                <c:pt idx="225">
                  <c:v>34861</c:v>
                </c:pt>
                <c:pt idx="226">
                  <c:v>19438</c:v>
                </c:pt>
                <c:pt idx="227">
                  <c:v>59435</c:v>
                </c:pt>
                <c:pt idx="228">
                  <c:v>34241</c:v>
                </c:pt>
                <c:pt idx="229">
                  <c:v>63355</c:v>
                </c:pt>
                <c:pt idx="230">
                  <c:v>45810</c:v>
                </c:pt>
                <c:pt idx="231">
                  <c:v>45095</c:v>
                </c:pt>
                <c:pt idx="232">
                  <c:v>27830</c:v>
                </c:pt>
                <c:pt idx="233">
                  <c:v>39927</c:v>
                </c:pt>
                <c:pt idx="234">
                  <c:v>51215</c:v>
                </c:pt>
                <c:pt idx="235">
                  <c:v>41461</c:v>
                </c:pt>
                <c:pt idx="236">
                  <c:v>50724</c:v>
                </c:pt>
                <c:pt idx="237">
                  <c:v>44037</c:v>
                </c:pt>
                <c:pt idx="238">
                  <c:v>38600</c:v>
                </c:pt>
                <c:pt idx="239">
                  <c:v>22369</c:v>
                </c:pt>
                <c:pt idx="240">
                  <c:v>54446</c:v>
                </c:pt>
                <c:pt idx="241">
                  <c:v>55810</c:v>
                </c:pt>
                <c:pt idx="242">
                  <c:v>28140</c:v>
                </c:pt>
                <c:pt idx="243">
                  <c:v>40107</c:v>
                </c:pt>
                <c:pt idx="244">
                  <c:v>53749</c:v>
                </c:pt>
                <c:pt idx="245">
                  <c:v>42917</c:v>
                </c:pt>
                <c:pt idx="246">
                  <c:v>54752</c:v>
                </c:pt>
                <c:pt idx="247">
                  <c:v>45163</c:v>
                </c:pt>
                <c:pt idx="248">
                  <c:v>88227</c:v>
                </c:pt>
                <c:pt idx="249">
                  <c:v>46112</c:v>
                </c:pt>
                <c:pt idx="250">
                  <c:v>52503</c:v>
                </c:pt>
                <c:pt idx="251">
                  <c:v>35281</c:v>
                </c:pt>
                <c:pt idx="252">
                  <c:v>45850</c:v>
                </c:pt>
                <c:pt idx="253">
                  <c:v>52001</c:v>
                </c:pt>
                <c:pt idx="254">
                  <c:v>52928</c:v>
                </c:pt>
                <c:pt idx="255">
                  <c:v>51896</c:v>
                </c:pt>
                <c:pt idx="256">
                  <c:v>38309</c:v>
                </c:pt>
                <c:pt idx="257">
                  <c:v>30474</c:v>
                </c:pt>
                <c:pt idx="258">
                  <c:v>54836</c:v>
                </c:pt>
                <c:pt idx="259">
                  <c:v>34569</c:v>
                </c:pt>
                <c:pt idx="260">
                  <c:v>81681</c:v>
                </c:pt>
                <c:pt idx="261">
                  <c:v>34152</c:v>
                </c:pt>
                <c:pt idx="262">
                  <c:v>50279</c:v>
                </c:pt>
                <c:pt idx="263">
                  <c:v>48822</c:v>
                </c:pt>
                <c:pt idx="264">
                  <c:v>59016</c:v>
                </c:pt>
                <c:pt idx="265">
                  <c:v>34009</c:v>
                </c:pt>
                <c:pt idx="266">
                  <c:v>44406</c:v>
                </c:pt>
                <c:pt idx="267">
                  <c:v>116060</c:v>
                </c:pt>
                <c:pt idx="268">
                  <c:v>24790</c:v>
                </c:pt>
                <c:pt idx="269">
                  <c:v>26041</c:v>
                </c:pt>
                <c:pt idx="270">
                  <c:v>28748</c:v>
                </c:pt>
                <c:pt idx="271">
                  <c:v>63373</c:v>
                </c:pt>
                <c:pt idx="272">
                  <c:v>32038</c:v>
                </c:pt>
                <c:pt idx="273">
                  <c:v>41892</c:v>
                </c:pt>
                <c:pt idx="274">
                  <c:v>30658</c:v>
                </c:pt>
                <c:pt idx="275">
                  <c:v>45315</c:v>
                </c:pt>
                <c:pt idx="276">
                  <c:v>38107</c:v>
                </c:pt>
                <c:pt idx="277">
                  <c:v>41269</c:v>
                </c:pt>
                <c:pt idx="278">
                  <c:v>60506</c:v>
                </c:pt>
                <c:pt idx="279">
                  <c:v>22350</c:v>
                </c:pt>
                <c:pt idx="280">
                  <c:v>24929</c:v>
                </c:pt>
                <c:pt idx="281">
                  <c:v>30325</c:v>
                </c:pt>
                <c:pt idx="282">
                  <c:v>72124</c:v>
                </c:pt>
                <c:pt idx="283">
                  <c:v>55112</c:v>
                </c:pt>
                <c:pt idx="284">
                  <c:v>22781</c:v>
                </c:pt>
                <c:pt idx="285">
                  <c:v>38079</c:v>
                </c:pt>
                <c:pt idx="286">
                  <c:v>35201</c:v>
                </c:pt>
                <c:pt idx="287">
                  <c:v>38685</c:v>
                </c:pt>
                <c:pt idx="288">
                  <c:v>34275</c:v>
                </c:pt>
                <c:pt idx="289">
                  <c:v>59185</c:v>
                </c:pt>
                <c:pt idx="290">
                  <c:v>70099</c:v>
                </c:pt>
                <c:pt idx="291">
                  <c:v>62263</c:v>
                </c:pt>
                <c:pt idx="292">
                  <c:v>145895</c:v>
                </c:pt>
                <c:pt idx="293">
                  <c:v>75646</c:v>
                </c:pt>
                <c:pt idx="294">
                  <c:v>71341</c:v>
                </c:pt>
                <c:pt idx="295">
                  <c:v>72176</c:v>
                </c:pt>
                <c:pt idx="296">
                  <c:v>48719</c:v>
                </c:pt>
                <c:pt idx="297">
                  <c:v>36567</c:v>
                </c:pt>
                <c:pt idx="298">
                  <c:v>54990</c:v>
                </c:pt>
                <c:pt idx="299">
                  <c:v>45804</c:v>
                </c:pt>
                <c:pt idx="300">
                  <c:v>407967</c:v>
                </c:pt>
                <c:pt idx="301">
                  <c:v>54026</c:v>
                </c:pt>
                <c:pt idx="302">
                  <c:v>40259</c:v>
                </c:pt>
                <c:pt idx="303">
                  <c:v>50930</c:v>
                </c:pt>
                <c:pt idx="304">
                  <c:v>40934</c:v>
                </c:pt>
                <c:pt idx="305">
                  <c:v>24112</c:v>
                </c:pt>
                <c:pt idx="306">
                  <c:v>75171</c:v>
                </c:pt>
                <c:pt idx="307">
                  <c:v>58704</c:v>
                </c:pt>
                <c:pt idx="308">
                  <c:v>21622</c:v>
                </c:pt>
                <c:pt idx="309">
                  <c:v>37595</c:v>
                </c:pt>
                <c:pt idx="310">
                  <c:v>35136</c:v>
                </c:pt>
                <c:pt idx="311">
                  <c:v>35582</c:v>
                </c:pt>
                <c:pt idx="312">
                  <c:v>51650</c:v>
                </c:pt>
                <c:pt idx="313">
                  <c:v>70886</c:v>
                </c:pt>
                <c:pt idx="314">
                  <c:v>26297</c:v>
                </c:pt>
                <c:pt idx="315">
                  <c:v>26079</c:v>
                </c:pt>
                <c:pt idx="316">
                  <c:v>48921</c:v>
                </c:pt>
                <c:pt idx="317">
                  <c:v>40800</c:v>
                </c:pt>
                <c:pt idx="318">
                  <c:v>42445</c:v>
                </c:pt>
                <c:pt idx="319">
                  <c:v>53505</c:v>
                </c:pt>
                <c:pt idx="320">
                  <c:v>51531</c:v>
                </c:pt>
                <c:pt idx="321">
                  <c:v>58694</c:v>
                </c:pt>
                <c:pt idx="322">
                  <c:v>46936</c:v>
                </c:pt>
                <c:pt idx="323">
                  <c:v>49135</c:v>
                </c:pt>
                <c:pt idx="324">
                  <c:v>43635</c:v>
                </c:pt>
                <c:pt idx="325">
                  <c:v>34353</c:v>
                </c:pt>
                <c:pt idx="326">
                  <c:v>32845</c:v>
                </c:pt>
                <c:pt idx="327">
                  <c:v>36407</c:v>
                </c:pt>
                <c:pt idx="328">
                  <c:v>50429</c:v>
                </c:pt>
                <c:pt idx="329">
                  <c:v>60562</c:v>
                </c:pt>
                <c:pt idx="330">
                  <c:v>51117</c:v>
                </c:pt>
                <c:pt idx="331">
                  <c:v>66119</c:v>
                </c:pt>
                <c:pt idx="332">
                  <c:v>27107</c:v>
                </c:pt>
                <c:pt idx="333">
                  <c:v>61705</c:v>
                </c:pt>
                <c:pt idx="334">
                  <c:v>47517</c:v>
                </c:pt>
                <c:pt idx="335">
                  <c:v>58078</c:v>
                </c:pt>
                <c:pt idx="336">
                  <c:v>39877</c:v>
                </c:pt>
                <c:pt idx="337">
                  <c:v>31304</c:v>
                </c:pt>
                <c:pt idx="338">
                  <c:v>22112</c:v>
                </c:pt>
                <c:pt idx="339">
                  <c:v>19414</c:v>
                </c:pt>
                <c:pt idx="340">
                  <c:v>41687</c:v>
                </c:pt>
                <c:pt idx="341">
                  <c:v>62102</c:v>
                </c:pt>
                <c:pt idx="342">
                  <c:v>65098</c:v>
                </c:pt>
                <c:pt idx="343">
                  <c:v>32512</c:v>
                </c:pt>
                <c:pt idx="344">
                  <c:v>218844</c:v>
                </c:pt>
                <c:pt idx="345">
                  <c:v>48464</c:v>
                </c:pt>
                <c:pt idx="346">
                  <c:v>41898</c:v>
                </c:pt>
                <c:pt idx="347">
                  <c:v>73695</c:v>
                </c:pt>
                <c:pt idx="348">
                  <c:v>56156</c:v>
                </c:pt>
                <c:pt idx="349">
                  <c:v>33713</c:v>
                </c:pt>
                <c:pt idx="350">
                  <c:v>32799</c:v>
                </c:pt>
                <c:pt idx="351">
                  <c:v>46363</c:v>
                </c:pt>
                <c:pt idx="352">
                  <c:v>43724</c:v>
                </c:pt>
                <c:pt idx="353">
                  <c:v>38241</c:v>
                </c:pt>
                <c:pt idx="354">
                  <c:v>60405</c:v>
                </c:pt>
                <c:pt idx="355">
                  <c:v>44456</c:v>
                </c:pt>
                <c:pt idx="356">
                  <c:v>34081</c:v>
                </c:pt>
                <c:pt idx="357">
                  <c:v>47003</c:v>
                </c:pt>
                <c:pt idx="358">
                  <c:v>53913</c:v>
                </c:pt>
                <c:pt idx="359">
                  <c:v>38955</c:v>
                </c:pt>
                <c:pt idx="360">
                  <c:v>23343</c:v>
                </c:pt>
                <c:pt idx="361">
                  <c:v>51564</c:v>
                </c:pt>
                <c:pt idx="362">
                  <c:v>47262</c:v>
                </c:pt>
                <c:pt idx="363">
                  <c:v>30635</c:v>
                </c:pt>
                <c:pt idx="364">
                  <c:v>35221</c:v>
                </c:pt>
                <c:pt idx="365">
                  <c:v>22261</c:v>
                </c:pt>
                <c:pt idx="366">
                  <c:v>41293</c:v>
                </c:pt>
                <c:pt idx="367">
                  <c:v>20350</c:v>
                </c:pt>
                <c:pt idx="368">
                  <c:v>46071</c:v>
                </c:pt>
                <c:pt idx="369">
                  <c:v>49663</c:v>
                </c:pt>
                <c:pt idx="370">
                  <c:v>42473</c:v>
                </c:pt>
                <c:pt idx="371">
                  <c:v>40639</c:v>
                </c:pt>
                <c:pt idx="372">
                  <c:v>42194</c:v>
                </c:pt>
                <c:pt idx="373">
                  <c:v>47458</c:v>
                </c:pt>
                <c:pt idx="374">
                  <c:v>40704</c:v>
                </c:pt>
                <c:pt idx="375">
                  <c:v>70869</c:v>
                </c:pt>
                <c:pt idx="376">
                  <c:v>50548</c:v>
                </c:pt>
                <c:pt idx="377">
                  <c:v>39547</c:v>
                </c:pt>
                <c:pt idx="378">
                  <c:v>48218</c:v>
                </c:pt>
                <c:pt idx="379">
                  <c:v>23147</c:v>
                </c:pt>
                <c:pt idx="380">
                  <c:v>57366</c:v>
                </c:pt>
                <c:pt idx="381">
                  <c:v>37157</c:v>
                </c:pt>
                <c:pt idx="382">
                  <c:v>57906</c:v>
                </c:pt>
                <c:pt idx="383">
                  <c:v>40910</c:v>
                </c:pt>
                <c:pt idx="384">
                  <c:v>23519</c:v>
                </c:pt>
                <c:pt idx="385">
                  <c:v>36770</c:v>
                </c:pt>
                <c:pt idx="386">
                  <c:v>43216</c:v>
                </c:pt>
                <c:pt idx="387">
                  <c:v>50533</c:v>
                </c:pt>
                <c:pt idx="388">
                  <c:v>21725</c:v>
                </c:pt>
                <c:pt idx="389">
                  <c:v>39160</c:v>
                </c:pt>
                <c:pt idx="390">
                  <c:v>64547</c:v>
                </c:pt>
                <c:pt idx="391">
                  <c:v>40388</c:v>
                </c:pt>
                <c:pt idx="392">
                  <c:v>46222</c:v>
                </c:pt>
                <c:pt idx="393">
                  <c:v>46003</c:v>
                </c:pt>
                <c:pt idx="394">
                  <c:v>58949</c:v>
                </c:pt>
                <c:pt idx="395">
                  <c:v>55292</c:v>
                </c:pt>
                <c:pt idx="396">
                  <c:v>56461</c:v>
                </c:pt>
                <c:pt idx="397">
                  <c:v>48857</c:v>
                </c:pt>
                <c:pt idx="398">
                  <c:v>43795</c:v>
                </c:pt>
                <c:pt idx="399">
                  <c:v>43381</c:v>
                </c:pt>
                <c:pt idx="400">
                  <c:v>52392</c:v>
                </c:pt>
                <c:pt idx="401">
                  <c:v>51015</c:v>
                </c:pt>
                <c:pt idx="402">
                  <c:v>48757</c:v>
                </c:pt>
                <c:pt idx="403">
                  <c:v>69493</c:v>
                </c:pt>
                <c:pt idx="404">
                  <c:v>57796</c:v>
                </c:pt>
                <c:pt idx="405">
                  <c:v>35537</c:v>
                </c:pt>
                <c:pt idx="406">
                  <c:v>53353</c:v>
                </c:pt>
                <c:pt idx="407">
                  <c:v>37505</c:v>
                </c:pt>
                <c:pt idx="408">
                  <c:v>44315</c:v>
                </c:pt>
                <c:pt idx="409">
                  <c:v>37658</c:v>
                </c:pt>
                <c:pt idx="410">
                  <c:v>36770</c:v>
                </c:pt>
                <c:pt idx="411">
                  <c:v>33367</c:v>
                </c:pt>
                <c:pt idx="412">
                  <c:v>23276</c:v>
                </c:pt>
                <c:pt idx="413">
                  <c:v>57994</c:v>
                </c:pt>
                <c:pt idx="414">
                  <c:v>49742</c:v>
                </c:pt>
                <c:pt idx="415">
                  <c:v>28354</c:v>
                </c:pt>
                <c:pt idx="416">
                  <c:v>42748</c:v>
                </c:pt>
                <c:pt idx="417">
                  <c:v>29630</c:v>
                </c:pt>
                <c:pt idx="418">
                  <c:v>42389</c:v>
                </c:pt>
                <c:pt idx="419">
                  <c:v>46039</c:v>
                </c:pt>
                <c:pt idx="420">
                  <c:v>48170</c:v>
                </c:pt>
                <c:pt idx="421">
                  <c:v>66861</c:v>
                </c:pt>
                <c:pt idx="422">
                  <c:v>55393</c:v>
                </c:pt>
                <c:pt idx="423">
                  <c:v>45524</c:v>
                </c:pt>
                <c:pt idx="424">
                  <c:v>26787</c:v>
                </c:pt>
                <c:pt idx="425">
                  <c:v>38368</c:v>
                </c:pt>
                <c:pt idx="426">
                  <c:v>54014</c:v>
                </c:pt>
                <c:pt idx="427">
                  <c:v>45938</c:v>
                </c:pt>
                <c:pt idx="428">
                  <c:v>69097</c:v>
                </c:pt>
                <c:pt idx="429">
                  <c:v>28949</c:v>
                </c:pt>
                <c:pt idx="430">
                  <c:v>64984</c:v>
                </c:pt>
                <c:pt idx="431">
                  <c:v>29268</c:v>
                </c:pt>
                <c:pt idx="432">
                  <c:v>56421</c:v>
                </c:pt>
                <c:pt idx="433">
                  <c:v>48329</c:v>
                </c:pt>
                <c:pt idx="434">
                  <c:v>45717</c:v>
                </c:pt>
                <c:pt idx="435">
                  <c:v>51385</c:v>
                </c:pt>
                <c:pt idx="436">
                  <c:v>51659</c:v>
                </c:pt>
                <c:pt idx="437">
                  <c:v>35617</c:v>
                </c:pt>
                <c:pt idx="438">
                  <c:v>44378</c:v>
                </c:pt>
                <c:pt idx="439">
                  <c:v>47958</c:v>
                </c:pt>
                <c:pt idx="440">
                  <c:v>38931</c:v>
                </c:pt>
                <c:pt idx="441">
                  <c:v>59044</c:v>
                </c:pt>
                <c:pt idx="442">
                  <c:v>53781</c:v>
                </c:pt>
                <c:pt idx="443">
                  <c:v>69584</c:v>
                </c:pt>
                <c:pt idx="444">
                  <c:v>50102</c:v>
                </c:pt>
                <c:pt idx="445">
                  <c:v>34068</c:v>
                </c:pt>
                <c:pt idx="446">
                  <c:v>94923</c:v>
                </c:pt>
                <c:pt idx="447">
                  <c:v>59821</c:v>
                </c:pt>
                <c:pt idx="448">
                  <c:v>38162</c:v>
                </c:pt>
                <c:pt idx="449">
                  <c:v>40819</c:v>
                </c:pt>
                <c:pt idx="450">
                  <c:v>27174</c:v>
                </c:pt>
                <c:pt idx="451">
                  <c:v>47263</c:v>
                </c:pt>
                <c:pt idx="452">
                  <c:v>37519</c:v>
                </c:pt>
                <c:pt idx="453">
                  <c:v>82446</c:v>
                </c:pt>
                <c:pt idx="454">
                  <c:v>54138</c:v>
                </c:pt>
                <c:pt idx="455">
                  <c:v>34347</c:v>
                </c:pt>
                <c:pt idx="456">
                  <c:v>51048</c:v>
                </c:pt>
                <c:pt idx="457">
                  <c:v>65257</c:v>
                </c:pt>
                <c:pt idx="458">
                  <c:v>50998</c:v>
                </c:pt>
                <c:pt idx="459">
                  <c:v>49819</c:v>
                </c:pt>
                <c:pt idx="460">
                  <c:v>39627</c:v>
                </c:pt>
                <c:pt idx="461">
                  <c:v>36558</c:v>
                </c:pt>
                <c:pt idx="462">
                  <c:v>52748</c:v>
                </c:pt>
                <c:pt idx="463">
                  <c:v>43360</c:v>
                </c:pt>
                <c:pt idx="464">
                  <c:v>48272</c:v>
                </c:pt>
                <c:pt idx="465">
                  <c:v>28809</c:v>
                </c:pt>
                <c:pt idx="466">
                  <c:v>35482</c:v>
                </c:pt>
                <c:pt idx="467">
                  <c:v>26285</c:v>
                </c:pt>
                <c:pt idx="468">
                  <c:v>23057</c:v>
                </c:pt>
                <c:pt idx="469">
                  <c:v>25350</c:v>
                </c:pt>
                <c:pt idx="470">
                  <c:v>38652</c:v>
                </c:pt>
                <c:pt idx="471">
                  <c:v>40924</c:v>
                </c:pt>
                <c:pt idx="472">
                  <c:v>51441</c:v>
                </c:pt>
                <c:pt idx="473">
                  <c:v>24755</c:v>
                </c:pt>
                <c:pt idx="474">
                  <c:v>32744</c:v>
                </c:pt>
                <c:pt idx="475">
                  <c:v>51195</c:v>
                </c:pt>
                <c:pt idx="476">
                  <c:v>39899</c:v>
                </c:pt>
                <c:pt idx="477">
                  <c:v>28535</c:v>
                </c:pt>
                <c:pt idx="478">
                  <c:v>61240</c:v>
                </c:pt>
                <c:pt idx="479">
                  <c:v>34914</c:v>
                </c:pt>
                <c:pt idx="480">
                  <c:v>31657</c:v>
                </c:pt>
                <c:pt idx="481">
                  <c:v>39666</c:v>
                </c:pt>
                <c:pt idx="482">
                  <c:v>49485</c:v>
                </c:pt>
                <c:pt idx="483">
                  <c:v>31833</c:v>
                </c:pt>
                <c:pt idx="484">
                  <c:v>18841</c:v>
                </c:pt>
                <c:pt idx="485">
                  <c:v>23246</c:v>
                </c:pt>
                <c:pt idx="486">
                  <c:v>23416</c:v>
                </c:pt>
                <c:pt idx="487">
                  <c:v>43949</c:v>
                </c:pt>
                <c:pt idx="488">
                  <c:v>76037</c:v>
                </c:pt>
                <c:pt idx="489">
                  <c:v>73522</c:v>
                </c:pt>
                <c:pt idx="490">
                  <c:v>34478</c:v>
                </c:pt>
                <c:pt idx="491">
                  <c:v>60371</c:v>
                </c:pt>
                <c:pt idx="492">
                  <c:v>43552</c:v>
                </c:pt>
                <c:pt idx="493">
                  <c:v>54727</c:v>
                </c:pt>
                <c:pt idx="494">
                  <c:v>458682</c:v>
                </c:pt>
                <c:pt idx="495">
                  <c:v>57098</c:v>
                </c:pt>
                <c:pt idx="496">
                  <c:v>204496</c:v>
                </c:pt>
                <c:pt idx="497">
                  <c:v>51703</c:v>
                </c:pt>
                <c:pt idx="498">
                  <c:v>42985</c:v>
                </c:pt>
                <c:pt idx="499">
                  <c:v>40200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6-4D60-B3F3-35C71D37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'Tiempo_Creacion_Sample&amp;Gap'!$L$3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'Tiempo_Creacion_Sample&amp;Gap'!$K$4:$K$503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'Tiempo_Creacion_Sample&amp;Gap'!$L$4:$L$503</c:f>
              <c:numCache>
                <c:formatCode>0.00E+00</c:formatCode>
                <c:ptCount val="500"/>
                <c:pt idx="0">
                  <c:v>2240450</c:v>
                </c:pt>
                <c:pt idx="1">
                  <c:v>1867250</c:v>
                </c:pt>
                <c:pt idx="2">
                  <c:v>1685510</c:v>
                </c:pt>
                <c:pt idx="3" formatCode="General">
                  <c:v>593922</c:v>
                </c:pt>
                <c:pt idx="4" formatCode="General">
                  <c:v>594195</c:v>
                </c:pt>
                <c:pt idx="5" formatCode="General">
                  <c:v>734987</c:v>
                </c:pt>
                <c:pt idx="6">
                  <c:v>1549640</c:v>
                </c:pt>
                <c:pt idx="7" formatCode="General">
                  <c:v>722583</c:v>
                </c:pt>
                <c:pt idx="8" formatCode="General">
                  <c:v>669221</c:v>
                </c:pt>
                <c:pt idx="9" formatCode="General">
                  <c:v>664288</c:v>
                </c:pt>
                <c:pt idx="10" formatCode="General">
                  <c:v>858119</c:v>
                </c:pt>
                <c:pt idx="11" formatCode="General">
                  <c:v>794041</c:v>
                </c:pt>
                <c:pt idx="12" formatCode="General">
                  <c:v>892571</c:v>
                </c:pt>
                <c:pt idx="13" formatCode="General">
                  <c:v>754975</c:v>
                </c:pt>
                <c:pt idx="14">
                  <c:v>1141800</c:v>
                </c:pt>
                <c:pt idx="15" formatCode="General">
                  <c:v>635374</c:v>
                </c:pt>
                <c:pt idx="16" formatCode="General">
                  <c:v>671161</c:v>
                </c:pt>
                <c:pt idx="17" formatCode="General">
                  <c:v>864250</c:v>
                </c:pt>
                <c:pt idx="18" formatCode="General">
                  <c:v>607840</c:v>
                </c:pt>
                <c:pt idx="19" formatCode="General">
                  <c:v>655594</c:v>
                </c:pt>
                <c:pt idx="20" formatCode="General">
                  <c:v>640377</c:v>
                </c:pt>
                <c:pt idx="21" formatCode="General">
                  <c:v>686214</c:v>
                </c:pt>
                <c:pt idx="22" formatCode="General">
                  <c:v>589212</c:v>
                </c:pt>
                <c:pt idx="23" formatCode="General">
                  <c:v>823165</c:v>
                </c:pt>
                <c:pt idx="24" formatCode="General">
                  <c:v>921711</c:v>
                </c:pt>
                <c:pt idx="25" formatCode="General">
                  <c:v>967996</c:v>
                </c:pt>
                <c:pt idx="26" formatCode="General">
                  <c:v>926041</c:v>
                </c:pt>
                <c:pt idx="27">
                  <c:v>1076010</c:v>
                </c:pt>
                <c:pt idx="28" formatCode="General">
                  <c:v>977333</c:v>
                </c:pt>
                <c:pt idx="29" formatCode="General">
                  <c:v>710575</c:v>
                </c:pt>
                <c:pt idx="30" formatCode="General">
                  <c:v>578558</c:v>
                </c:pt>
                <c:pt idx="31" formatCode="General">
                  <c:v>703594</c:v>
                </c:pt>
                <c:pt idx="32" formatCode="General">
                  <c:v>633923</c:v>
                </c:pt>
                <c:pt idx="33" formatCode="General">
                  <c:v>721349</c:v>
                </c:pt>
                <c:pt idx="34" formatCode="General">
                  <c:v>702286</c:v>
                </c:pt>
                <c:pt idx="35" formatCode="General">
                  <c:v>708226</c:v>
                </c:pt>
                <c:pt idx="36" formatCode="General">
                  <c:v>770039</c:v>
                </c:pt>
                <c:pt idx="37" formatCode="General">
                  <c:v>921459</c:v>
                </c:pt>
                <c:pt idx="38" formatCode="General">
                  <c:v>835582</c:v>
                </c:pt>
                <c:pt idx="39" formatCode="General">
                  <c:v>720841</c:v>
                </c:pt>
                <c:pt idx="40">
                  <c:v>1191750</c:v>
                </c:pt>
                <c:pt idx="41" formatCode="General">
                  <c:v>674893</c:v>
                </c:pt>
                <c:pt idx="42" formatCode="General">
                  <c:v>875828</c:v>
                </c:pt>
                <c:pt idx="43" formatCode="General">
                  <c:v>832336</c:v>
                </c:pt>
                <c:pt idx="44">
                  <c:v>1002700</c:v>
                </c:pt>
                <c:pt idx="45" formatCode="General">
                  <c:v>791592</c:v>
                </c:pt>
                <c:pt idx="46" formatCode="General">
                  <c:v>782930</c:v>
                </c:pt>
                <c:pt idx="47">
                  <c:v>1098450</c:v>
                </c:pt>
                <c:pt idx="48" formatCode="General">
                  <c:v>887421</c:v>
                </c:pt>
                <c:pt idx="49" formatCode="General">
                  <c:v>761811</c:v>
                </c:pt>
                <c:pt idx="50" formatCode="General">
                  <c:v>691929</c:v>
                </c:pt>
                <c:pt idx="51" formatCode="General">
                  <c:v>896831</c:v>
                </c:pt>
                <c:pt idx="52">
                  <c:v>1110890</c:v>
                </c:pt>
                <c:pt idx="53" formatCode="General">
                  <c:v>614311</c:v>
                </c:pt>
                <c:pt idx="54" formatCode="General">
                  <c:v>903232</c:v>
                </c:pt>
                <c:pt idx="55">
                  <c:v>1307310</c:v>
                </c:pt>
                <c:pt idx="56" formatCode="General">
                  <c:v>798583</c:v>
                </c:pt>
                <c:pt idx="57" formatCode="General">
                  <c:v>682924</c:v>
                </c:pt>
                <c:pt idx="58" formatCode="General">
                  <c:v>684385</c:v>
                </c:pt>
                <c:pt idx="59">
                  <c:v>1145510</c:v>
                </c:pt>
                <c:pt idx="60">
                  <c:v>1093960</c:v>
                </c:pt>
                <c:pt idx="61" formatCode="General">
                  <c:v>831395</c:v>
                </c:pt>
                <c:pt idx="62" formatCode="General">
                  <c:v>727668</c:v>
                </c:pt>
                <c:pt idx="63" formatCode="General">
                  <c:v>646133</c:v>
                </c:pt>
                <c:pt idx="64" formatCode="General">
                  <c:v>633585</c:v>
                </c:pt>
                <c:pt idx="65" formatCode="General">
                  <c:v>851874</c:v>
                </c:pt>
                <c:pt idx="66" formatCode="General">
                  <c:v>910514</c:v>
                </c:pt>
                <c:pt idx="67" formatCode="General">
                  <c:v>790605</c:v>
                </c:pt>
                <c:pt idx="68" formatCode="General">
                  <c:v>623508</c:v>
                </c:pt>
                <c:pt idx="69" formatCode="General">
                  <c:v>786835</c:v>
                </c:pt>
                <c:pt idx="70" formatCode="General">
                  <c:v>615551</c:v>
                </c:pt>
                <c:pt idx="71" formatCode="General">
                  <c:v>637046</c:v>
                </c:pt>
                <c:pt idx="72" formatCode="General">
                  <c:v>613273</c:v>
                </c:pt>
                <c:pt idx="73" formatCode="General">
                  <c:v>681194</c:v>
                </c:pt>
                <c:pt idx="74" formatCode="General">
                  <c:v>674658</c:v>
                </c:pt>
                <c:pt idx="75" formatCode="General">
                  <c:v>990963</c:v>
                </c:pt>
                <c:pt idx="76">
                  <c:v>1104180</c:v>
                </c:pt>
                <c:pt idx="77" formatCode="General">
                  <c:v>862757</c:v>
                </c:pt>
                <c:pt idx="78" formatCode="General">
                  <c:v>785928</c:v>
                </c:pt>
                <c:pt idx="79" formatCode="General">
                  <c:v>680595</c:v>
                </c:pt>
                <c:pt idx="80" formatCode="General">
                  <c:v>822274</c:v>
                </c:pt>
                <c:pt idx="81" formatCode="General">
                  <c:v>721727</c:v>
                </c:pt>
                <c:pt idx="82" formatCode="General">
                  <c:v>800312</c:v>
                </c:pt>
                <c:pt idx="83" formatCode="General">
                  <c:v>623349</c:v>
                </c:pt>
                <c:pt idx="84" formatCode="General">
                  <c:v>674727</c:v>
                </c:pt>
                <c:pt idx="85" formatCode="General">
                  <c:v>923934</c:v>
                </c:pt>
                <c:pt idx="86">
                  <c:v>1253910</c:v>
                </c:pt>
                <c:pt idx="87" formatCode="General">
                  <c:v>818316</c:v>
                </c:pt>
                <c:pt idx="88" formatCode="General">
                  <c:v>641778</c:v>
                </c:pt>
                <c:pt idx="89" formatCode="General">
                  <c:v>629915</c:v>
                </c:pt>
                <c:pt idx="90" formatCode="General">
                  <c:v>578313</c:v>
                </c:pt>
                <c:pt idx="91">
                  <c:v>1026660</c:v>
                </c:pt>
                <c:pt idx="92" formatCode="General">
                  <c:v>911376</c:v>
                </c:pt>
                <c:pt idx="93" formatCode="General">
                  <c:v>699990</c:v>
                </c:pt>
                <c:pt idx="94" formatCode="General">
                  <c:v>650844</c:v>
                </c:pt>
                <c:pt idx="95" formatCode="General">
                  <c:v>914087</c:v>
                </c:pt>
                <c:pt idx="96" formatCode="General">
                  <c:v>767070</c:v>
                </c:pt>
                <c:pt idx="97" formatCode="General">
                  <c:v>675092</c:v>
                </c:pt>
                <c:pt idx="98" formatCode="General">
                  <c:v>599195</c:v>
                </c:pt>
                <c:pt idx="99" formatCode="General">
                  <c:v>770699</c:v>
                </c:pt>
                <c:pt idx="100" formatCode="General">
                  <c:v>844900</c:v>
                </c:pt>
                <c:pt idx="101" formatCode="General">
                  <c:v>901112</c:v>
                </c:pt>
                <c:pt idx="102" formatCode="General">
                  <c:v>696019</c:v>
                </c:pt>
                <c:pt idx="103" formatCode="General">
                  <c:v>721209</c:v>
                </c:pt>
                <c:pt idx="104" formatCode="General">
                  <c:v>650391</c:v>
                </c:pt>
                <c:pt idx="105" formatCode="General">
                  <c:v>644584</c:v>
                </c:pt>
                <c:pt idx="106" formatCode="General">
                  <c:v>918464</c:v>
                </c:pt>
                <c:pt idx="107" formatCode="General">
                  <c:v>686069</c:v>
                </c:pt>
                <c:pt idx="108" formatCode="General">
                  <c:v>660153</c:v>
                </c:pt>
                <c:pt idx="109" formatCode="General">
                  <c:v>661573</c:v>
                </c:pt>
                <c:pt idx="110" formatCode="General">
                  <c:v>914075</c:v>
                </c:pt>
                <c:pt idx="111" formatCode="General">
                  <c:v>802472</c:v>
                </c:pt>
                <c:pt idx="112">
                  <c:v>1206270</c:v>
                </c:pt>
                <c:pt idx="113">
                  <c:v>1066250</c:v>
                </c:pt>
                <c:pt idx="114" formatCode="General">
                  <c:v>653928</c:v>
                </c:pt>
                <c:pt idx="115" formatCode="General">
                  <c:v>593084</c:v>
                </c:pt>
                <c:pt idx="116" formatCode="General">
                  <c:v>846818</c:v>
                </c:pt>
                <c:pt idx="117" formatCode="General">
                  <c:v>757964</c:v>
                </c:pt>
                <c:pt idx="118" formatCode="General">
                  <c:v>746851</c:v>
                </c:pt>
                <c:pt idx="119" formatCode="General">
                  <c:v>691538</c:v>
                </c:pt>
                <c:pt idx="120" formatCode="General">
                  <c:v>643927</c:v>
                </c:pt>
                <c:pt idx="121" formatCode="General">
                  <c:v>881136</c:v>
                </c:pt>
                <c:pt idx="122" formatCode="General">
                  <c:v>665145</c:v>
                </c:pt>
                <c:pt idx="123" formatCode="General">
                  <c:v>635466</c:v>
                </c:pt>
                <c:pt idx="124" formatCode="General">
                  <c:v>670796</c:v>
                </c:pt>
                <c:pt idx="125" formatCode="General">
                  <c:v>690519</c:v>
                </c:pt>
                <c:pt idx="126" formatCode="General">
                  <c:v>960982</c:v>
                </c:pt>
                <c:pt idx="127" formatCode="General">
                  <c:v>946612</c:v>
                </c:pt>
                <c:pt idx="128" formatCode="General">
                  <c:v>894588</c:v>
                </c:pt>
                <c:pt idx="129" formatCode="General">
                  <c:v>932220</c:v>
                </c:pt>
                <c:pt idx="130">
                  <c:v>1212790</c:v>
                </c:pt>
                <c:pt idx="131" formatCode="General">
                  <c:v>829830</c:v>
                </c:pt>
                <c:pt idx="132">
                  <c:v>1041060</c:v>
                </c:pt>
                <c:pt idx="133" formatCode="General">
                  <c:v>679916</c:v>
                </c:pt>
                <c:pt idx="134" formatCode="General">
                  <c:v>655634</c:v>
                </c:pt>
                <c:pt idx="135" formatCode="General">
                  <c:v>555639</c:v>
                </c:pt>
                <c:pt idx="136" formatCode="General">
                  <c:v>855228</c:v>
                </c:pt>
                <c:pt idx="137">
                  <c:v>1115100</c:v>
                </c:pt>
                <c:pt idx="138" formatCode="General">
                  <c:v>609573</c:v>
                </c:pt>
                <c:pt idx="139" formatCode="General">
                  <c:v>564860</c:v>
                </c:pt>
                <c:pt idx="140" formatCode="General">
                  <c:v>777203</c:v>
                </c:pt>
                <c:pt idx="141" formatCode="General">
                  <c:v>598854</c:v>
                </c:pt>
                <c:pt idx="142" formatCode="General">
                  <c:v>673529</c:v>
                </c:pt>
                <c:pt idx="143">
                  <c:v>1216570</c:v>
                </c:pt>
                <c:pt idx="144" formatCode="General">
                  <c:v>680816</c:v>
                </c:pt>
                <c:pt idx="145" formatCode="General">
                  <c:v>564194</c:v>
                </c:pt>
                <c:pt idx="146" formatCode="General">
                  <c:v>621862</c:v>
                </c:pt>
                <c:pt idx="147" formatCode="General">
                  <c:v>771744</c:v>
                </c:pt>
                <c:pt idx="148" formatCode="General">
                  <c:v>707722</c:v>
                </c:pt>
                <c:pt idx="149" formatCode="General">
                  <c:v>663858</c:v>
                </c:pt>
                <c:pt idx="150" formatCode="General">
                  <c:v>612137</c:v>
                </c:pt>
                <c:pt idx="151" formatCode="General">
                  <c:v>771535</c:v>
                </c:pt>
                <c:pt idx="152" formatCode="General">
                  <c:v>818148</c:v>
                </c:pt>
                <c:pt idx="153" formatCode="General">
                  <c:v>749927</c:v>
                </c:pt>
                <c:pt idx="154" formatCode="General">
                  <c:v>587569</c:v>
                </c:pt>
                <c:pt idx="155" formatCode="General">
                  <c:v>625592</c:v>
                </c:pt>
                <c:pt idx="156">
                  <c:v>1217040</c:v>
                </c:pt>
                <c:pt idx="157" formatCode="General">
                  <c:v>645569</c:v>
                </c:pt>
                <c:pt idx="158" formatCode="General">
                  <c:v>580754</c:v>
                </c:pt>
                <c:pt idx="159" formatCode="General">
                  <c:v>754753</c:v>
                </c:pt>
                <c:pt idx="160">
                  <c:v>1027500</c:v>
                </c:pt>
                <c:pt idx="161" formatCode="General">
                  <c:v>705362</c:v>
                </c:pt>
                <c:pt idx="162" formatCode="General">
                  <c:v>595853</c:v>
                </c:pt>
                <c:pt idx="163" formatCode="General">
                  <c:v>620969</c:v>
                </c:pt>
                <c:pt idx="164">
                  <c:v>1018930</c:v>
                </c:pt>
                <c:pt idx="165" formatCode="General">
                  <c:v>601140</c:v>
                </c:pt>
                <c:pt idx="166" formatCode="General">
                  <c:v>644499</c:v>
                </c:pt>
                <c:pt idx="167" formatCode="General">
                  <c:v>610615</c:v>
                </c:pt>
                <c:pt idx="168" formatCode="General">
                  <c:v>643028</c:v>
                </c:pt>
                <c:pt idx="169" formatCode="General">
                  <c:v>655385</c:v>
                </c:pt>
                <c:pt idx="170" formatCode="General">
                  <c:v>663266</c:v>
                </c:pt>
                <c:pt idx="171" formatCode="General">
                  <c:v>674646</c:v>
                </c:pt>
                <c:pt idx="172" formatCode="General">
                  <c:v>841859</c:v>
                </c:pt>
                <c:pt idx="173" formatCode="General">
                  <c:v>603199</c:v>
                </c:pt>
                <c:pt idx="174" formatCode="General">
                  <c:v>992520</c:v>
                </c:pt>
                <c:pt idx="175" formatCode="General">
                  <c:v>659023</c:v>
                </c:pt>
                <c:pt idx="176" formatCode="General">
                  <c:v>634732</c:v>
                </c:pt>
                <c:pt idx="177" formatCode="General">
                  <c:v>703026</c:v>
                </c:pt>
                <c:pt idx="178" formatCode="General">
                  <c:v>579629</c:v>
                </c:pt>
                <c:pt idx="179" formatCode="General">
                  <c:v>640639</c:v>
                </c:pt>
                <c:pt idx="180" formatCode="General">
                  <c:v>812880</c:v>
                </c:pt>
                <c:pt idx="181" formatCode="General">
                  <c:v>816773</c:v>
                </c:pt>
                <c:pt idx="182" formatCode="General">
                  <c:v>662503</c:v>
                </c:pt>
                <c:pt idx="183" formatCode="General">
                  <c:v>588898</c:v>
                </c:pt>
                <c:pt idx="184" formatCode="General">
                  <c:v>734736</c:v>
                </c:pt>
                <c:pt idx="185" formatCode="General">
                  <c:v>929631</c:v>
                </c:pt>
                <c:pt idx="186" formatCode="General">
                  <c:v>862605</c:v>
                </c:pt>
                <c:pt idx="187">
                  <c:v>1306540</c:v>
                </c:pt>
                <c:pt idx="188" formatCode="General">
                  <c:v>719342</c:v>
                </c:pt>
                <c:pt idx="189" formatCode="General">
                  <c:v>748603</c:v>
                </c:pt>
                <c:pt idx="190" formatCode="General">
                  <c:v>767421</c:v>
                </c:pt>
                <c:pt idx="191" formatCode="General">
                  <c:v>713467</c:v>
                </c:pt>
                <c:pt idx="192" formatCode="General">
                  <c:v>878558</c:v>
                </c:pt>
                <c:pt idx="193" formatCode="General">
                  <c:v>902034</c:v>
                </c:pt>
                <c:pt idx="194" formatCode="General">
                  <c:v>706734</c:v>
                </c:pt>
                <c:pt idx="195" formatCode="General">
                  <c:v>706317</c:v>
                </c:pt>
                <c:pt idx="196" formatCode="General">
                  <c:v>618284</c:v>
                </c:pt>
                <c:pt idx="197" formatCode="General">
                  <c:v>800363</c:v>
                </c:pt>
                <c:pt idx="198" formatCode="General">
                  <c:v>650242</c:v>
                </c:pt>
                <c:pt idx="199" formatCode="General">
                  <c:v>790758</c:v>
                </c:pt>
                <c:pt idx="200" formatCode="General">
                  <c:v>595657</c:v>
                </c:pt>
                <c:pt idx="201" formatCode="General">
                  <c:v>633409</c:v>
                </c:pt>
                <c:pt idx="202" formatCode="General">
                  <c:v>829978</c:v>
                </c:pt>
                <c:pt idx="203" formatCode="General">
                  <c:v>666208</c:v>
                </c:pt>
                <c:pt idx="204" formatCode="General">
                  <c:v>956956</c:v>
                </c:pt>
                <c:pt idx="205" formatCode="General">
                  <c:v>751465</c:v>
                </c:pt>
                <c:pt idx="206">
                  <c:v>1117620</c:v>
                </c:pt>
                <c:pt idx="207" formatCode="General">
                  <c:v>802895</c:v>
                </c:pt>
                <c:pt idx="208" formatCode="General">
                  <c:v>795283</c:v>
                </c:pt>
                <c:pt idx="209">
                  <c:v>1146830</c:v>
                </c:pt>
                <c:pt idx="210" formatCode="General">
                  <c:v>646560</c:v>
                </c:pt>
                <c:pt idx="211" formatCode="General">
                  <c:v>851043</c:v>
                </c:pt>
                <c:pt idx="212" formatCode="General">
                  <c:v>666738</c:v>
                </c:pt>
                <c:pt idx="213" formatCode="General">
                  <c:v>676255</c:v>
                </c:pt>
                <c:pt idx="214" formatCode="General">
                  <c:v>645020</c:v>
                </c:pt>
                <c:pt idx="215" formatCode="General">
                  <c:v>867056</c:v>
                </c:pt>
                <c:pt idx="216" formatCode="General">
                  <c:v>988303</c:v>
                </c:pt>
                <c:pt idx="217">
                  <c:v>1029890</c:v>
                </c:pt>
                <c:pt idx="218" formatCode="General">
                  <c:v>670522</c:v>
                </c:pt>
                <c:pt idx="219" formatCode="General">
                  <c:v>577497</c:v>
                </c:pt>
                <c:pt idx="220" formatCode="General">
                  <c:v>664599</c:v>
                </c:pt>
                <c:pt idx="221" formatCode="General">
                  <c:v>617591</c:v>
                </c:pt>
                <c:pt idx="222" formatCode="General">
                  <c:v>617607</c:v>
                </c:pt>
                <c:pt idx="223" formatCode="General">
                  <c:v>698928</c:v>
                </c:pt>
                <c:pt idx="224" formatCode="General">
                  <c:v>812045</c:v>
                </c:pt>
                <c:pt idx="225" formatCode="General">
                  <c:v>761053</c:v>
                </c:pt>
                <c:pt idx="226" formatCode="General">
                  <c:v>581706</c:v>
                </c:pt>
                <c:pt idx="227" formatCode="General">
                  <c:v>975980</c:v>
                </c:pt>
                <c:pt idx="228" formatCode="General">
                  <c:v>622322</c:v>
                </c:pt>
                <c:pt idx="229" formatCode="General">
                  <c:v>891774</c:v>
                </c:pt>
                <c:pt idx="230" formatCode="General">
                  <c:v>755841</c:v>
                </c:pt>
                <c:pt idx="231" formatCode="General">
                  <c:v>635883</c:v>
                </c:pt>
                <c:pt idx="232" formatCode="General">
                  <c:v>642951</c:v>
                </c:pt>
                <c:pt idx="233" formatCode="General">
                  <c:v>566794</c:v>
                </c:pt>
                <c:pt idx="234" formatCode="General">
                  <c:v>597161</c:v>
                </c:pt>
                <c:pt idx="235" formatCode="General">
                  <c:v>803774</c:v>
                </c:pt>
                <c:pt idx="236" formatCode="General">
                  <c:v>820950</c:v>
                </c:pt>
                <c:pt idx="237" formatCode="General">
                  <c:v>848904</c:v>
                </c:pt>
                <c:pt idx="238" formatCode="General">
                  <c:v>681546</c:v>
                </c:pt>
                <c:pt idx="239" formatCode="General">
                  <c:v>663274</c:v>
                </c:pt>
                <c:pt idx="240" formatCode="General">
                  <c:v>805887</c:v>
                </c:pt>
                <c:pt idx="241" formatCode="General">
                  <c:v>661174</c:v>
                </c:pt>
                <c:pt idx="242" formatCode="General">
                  <c:v>663078</c:v>
                </c:pt>
                <c:pt idx="243" formatCode="General">
                  <c:v>641191</c:v>
                </c:pt>
                <c:pt idx="244" formatCode="General">
                  <c:v>686188</c:v>
                </c:pt>
                <c:pt idx="245" formatCode="General">
                  <c:v>820514</c:v>
                </c:pt>
                <c:pt idx="246" formatCode="General">
                  <c:v>860307</c:v>
                </c:pt>
                <c:pt idx="247">
                  <c:v>1110480</c:v>
                </c:pt>
                <c:pt idx="248" formatCode="General">
                  <c:v>605508</c:v>
                </c:pt>
                <c:pt idx="249" formatCode="General">
                  <c:v>633460</c:v>
                </c:pt>
                <c:pt idx="250" formatCode="General">
                  <c:v>838563</c:v>
                </c:pt>
                <c:pt idx="251" formatCode="General">
                  <c:v>624625</c:v>
                </c:pt>
                <c:pt idx="252" formatCode="General">
                  <c:v>682493</c:v>
                </c:pt>
                <c:pt idx="253" formatCode="General">
                  <c:v>646543</c:v>
                </c:pt>
                <c:pt idx="254" formatCode="General">
                  <c:v>784315</c:v>
                </c:pt>
                <c:pt idx="255" formatCode="General">
                  <c:v>793636</c:v>
                </c:pt>
                <c:pt idx="256" formatCode="General">
                  <c:v>745242</c:v>
                </c:pt>
                <c:pt idx="257" formatCode="General">
                  <c:v>596944</c:v>
                </c:pt>
                <c:pt idx="258" formatCode="General">
                  <c:v>784185</c:v>
                </c:pt>
                <c:pt idx="259" formatCode="General">
                  <c:v>760276</c:v>
                </c:pt>
                <c:pt idx="260" formatCode="General">
                  <c:v>717143</c:v>
                </c:pt>
                <c:pt idx="261" formatCode="General">
                  <c:v>730172</c:v>
                </c:pt>
                <c:pt idx="262" formatCode="General">
                  <c:v>667127</c:v>
                </c:pt>
                <c:pt idx="263" formatCode="General">
                  <c:v>875892</c:v>
                </c:pt>
                <c:pt idx="264" formatCode="General">
                  <c:v>689689</c:v>
                </c:pt>
                <c:pt idx="265">
                  <c:v>1157380</c:v>
                </c:pt>
                <c:pt idx="266" formatCode="General">
                  <c:v>653168</c:v>
                </c:pt>
                <c:pt idx="267" formatCode="General">
                  <c:v>691373</c:v>
                </c:pt>
                <c:pt idx="268" formatCode="General">
                  <c:v>684469</c:v>
                </c:pt>
                <c:pt idx="269" formatCode="General">
                  <c:v>661962</c:v>
                </c:pt>
                <c:pt idx="270" formatCode="General">
                  <c:v>793132</c:v>
                </c:pt>
                <c:pt idx="271" formatCode="General">
                  <c:v>838798</c:v>
                </c:pt>
                <c:pt idx="272" formatCode="General">
                  <c:v>634568</c:v>
                </c:pt>
                <c:pt idx="273" formatCode="General">
                  <c:v>709362</c:v>
                </c:pt>
                <c:pt idx="274" formatCode="General">
                  <c:v>746939</c:v>
                </c:pt>
                <c:pt idx="275" formatCode="General">
                  <c:v>670997</c:v>
                </c:pt>
                <c:pt idx="276" formatCode="General">
                  <c:v>809350</c:v>
                </c:pt>
                <c:pt idx="277" formatCode="General">
                  <c:v>903199</c:v>
                </c:pt>
                <c:pt idx="278" formatCode="General">
                  <c:v>679791</c:v>
                </c:pt>
                <c:pt idx="279" formatCode="General">
                  <c:v>779277</c:v>
                </c:pt>
                <c:pt idx="280" formatCode="General">
                  <c:v>853390</c:v>
                </c:pt>
                <c:pt idx="281" formatCode="General">
                  <c:v>664490</c:v>
                </c:pt>
                <c:pt idx="282" formatCode="General">
                  <c:v>840536</c:v>
                </c:pt>
                <c:pt idx="283" formatCode="General">
                  <c:v>700275</c:v>
                </c:pt>
                <c:pt idx="284" formatCode="General">
                  <c:v>675863</c:v>
                </c:pt>
                <c:pt idx="285" formatCode="General">
                  <c:v>905300</c:v>
                </c:pt>
                <c:pt idx="286" formatCode="General">
                  <c:v>845583</c:v>
                </c:pt>
                <c:pt idx="287" formatCode="General">
                  <c:v>673374</c:v>
                </c:pt>
                <c:pt idx="288" formatCode="General">
                  <c:v>644512</c:v>
                </c:pt>
                <c:pt idx="289" formatCode="General">
                  <c:v>648363</c:v>
                </c:pt>
                <c:pt idx="290" formatCode="General">
                  <c:v>688525</c:v>
                </c:pt>
                <c:pt idx="291" formatCode="General">
                  <c:v>707099</c:v>
                </c:pt>
                <c:pt idx="292" formatCode="General">
                  <c:v>789438</c:v>
                </c:pt>
                <c:pt idx="293" formatCode="General">
                  <c:v>621662</c:v>
                </c:pt>
                <c:pt idx="294" formatCode="General">
                  <c:v>753145</c:v>
                </c:pt>
                <c:pt idx="295" formatCode="General">
                  <c:v>914557</c:v>
                </c:pt>
                <c:pt idx="296" formatCode="General">
                  <c:v>813230</c:v>
                </c:pt>
                <c:pt idx="297" formatCode="General">
                  <c:v>878328</c:v>
                </c:pt>
                <c:pt idx="298" formatCode="General">
                  <c:v>876462</c:v>
                </c:pt>
                <c:pt idx="299" formatCode="General">
                  <c:v>742910</c:v>
                </c:pt>
                <c:pt idx="300" formatCode="General">
                  <c:v>706876</c:v>
                </c:pt>
                <c:pt idx="301" formatCode="General">
                  <c:v>870864</c:v>
                </c:pt>
                <c:pt idx="302" formatCode="General">
                  <c:v>601177</c:v>
                </c:pt>
                <c:pt idx="303" formatCode="General">
                  <c:v>746281</c:v>
                </c:pt>
                <c:pt idx="304" formatCode="General">
                  <c:v>702070</c:v>
                </c:pt>
                <c:pt idx="305" formatCode="General">
                  <c:v>639820</c:v>
                </c:pt>
                <c:pt idx="306" formatCode="General">
                  <c:v>689689</c:v>
                </c:pt>
                <c:pt idx="307" formatCode="General">
                  <c:v>583717</c:v>
                </c:pt>
                <c:pt idx="308" formatCode="General">
                  <c:v>907034</c:v>
                </c:pt>
                <c:pt idx="309" formatCode="General">
                  <c:v>664239</c:v>
                </c:pt>
                <c:pt idx="310" formatCode="General">
                  <c:v>849491</c:v>
                </c:pt>
                <c:pt idx="311">
                  <c:v>1155980</c:v>
                </c:pt>
                <c:pt idx="312" formatCode="General">
                  <c:v>837633</c:v>
                </c:pt>
                <c:pt idx="313" formatCode="General">
                  <c:v>838761</c:v>
                </c:pt>
                <c:pt idx="314" formatCode="General">
                  <c:v>660793</c:v>
                </c:pt>
                <c:pt idx="315" formatCode="General">
                  <c:v>670852</c:v>
                </c:pt>
                <c:pt idx="316" formatCode="General">
                  <c:v>597779</c:v>
                </c:pt>
                <c:pt idx="317" formatCode="General">
                  <c:v>625325</c:v>
                </c:pt>
                <c:pt idx="318" formatCode="General">
                  <c:v>608825</c:v>
                </c:pt>
                <c:pt idx="319" formatCode="General">
                  <c:v>613526</c:v>
                </c:pt>
                <c:pt idx="320" formatCode="General">
                  <c:v>807431</c:v>
                </c:pt>
                <c:pt idx="321" formatCode="General">
                  <c:v>776161</c:v>
                </c:pt>
                <c:pt idx="322" formatCode="General">
                  <c:v>852461</c:v>
                </c:pt>
                <c:pt idx="323" formatCode="General">
                  <c:v>628724</c:v>
                </c:pt>
                <c:pt idx="324" formatCode="General">
                  <c:v>673343</c:v>
                </c:pt>
                <c:pt idx="325" formatCode="General">
                  <c:v>935500</c:v>
                </c:pt>
                <c:pt idx="326" formatCode="General">
                  <c:v>598834</c:v>
                </c:pt>
                <c:pt idx="327" formatCode="General">
                  <c:v>859770</c:v>
                </c:pt>
                <c:pt idx="328" formatCode="General">
                  <c:v>685484</c:v>
                </c:pt>
                <c:pt idx="329">
                  <c:v>1311120</c:v>
                </c:pt>
                <c:pt idx="330" formatCode="General">
                  <c:v>600192</c:v>
                </c:pt>
                <c:pt idx="331" formatCode="General">
                  <c:v>908759</c:v>
                </c:pt>
                <c:pt idx="332" formatCode="General">
                  <c:v>879441</c:v>
                </c:pt>
                <c:pt idx="333">
                  <c:v>1027170</c:v>
                </c:pt>
                <c:pt idx="334" formatCode="General">
                  <c:v>759059</c:v>
                </c:pt>
                <c:pt idx="335" formatCode="General">
                  <c:v>596015</c:v>
                </c:pt>
                <c:pt idx="336" formatCode="General">
                  <c:v>886589</c:v>
                </c:pt>
                <c:pt idx="337">
                  <c:v>1018300</c:v>
                </c:pt>
                <c:pt idx="338" formatCode="General">
                  <c:v>986428</c:v>
                </c:pt>
                <c:pt idx="339" formatCode="General">
                  <c:v>931863</c:v>
                </c:pt>
                <c:pt idx="340" formatCode="General">
                  <c:v>781336</c:v>
                </c:pt>
                <c:pt idx="341" formatCode="General">
                  <c:v>605312</c:v>
                </c:pt>
                <c:pt idx="342" formatCode="General">
                  <c:v>835434</c:v>
                </c:pt>
                <c:pt idx="343" formatCode="General">
                  <c:v>623085</c:v>
                </c:pt>
                <c:pt idx="344" formatCode="General">
                  <c:v>916644</c:v>
                </c:pt>
                <c:pt idx="345" formatCode="General">
                  <c:v>592722</c:v>
                </c:pt>
                <c:pt idx="346" formatCode="General">
                  <c:v>618631</c:v>
                </c:pt>
                <c:pt idx="347" formatCode="General">
                  <c:v>605632</c:v>
                </c:pt>
                <c:pt idx="348" formatCode="General">
                  <c:v>655766</c:v>
                </c:pt>
                <c:pt idx="349" formatCode="General">
                  <c:v>594818</c:v>
                </c:pt>
                <c:pt idx="350" formatCode="General">
                  <c:v>694351</c:v>
                </c:pt>
                <c:pt idx="351" formatCode="General">
                  <c:v>932888</c:v>
                </c:pt>
                <c:pt idx="352" formatCode="General">
                  <c:v>646473</c:v>
                </c:pt>
                <c:pt idx="353" formatCode="General">
                  <c:v>791490</c:v>
                </c:pt>
                <c:pt idx="354" formatCode="General">
                  <c:v>613304</c:v>
                </c:pt>
                <c:pt idx="355" formatCode="General">
                  <c:v>984570</c:v>
                </c:pt>
                <c:pt idx="356" formatCode="General">
                  <c:v>611557</c:v>
                </c:pt>
                <c:pt idx="357" formatCode="General">
                  <c:v>685006</c:v>
                </c:pt>
                <c:pt idx="358" formatCode="General">
                  <c:v>621215</c:v>
                </c:pt>
                <c:pt idx="359">
                  <c:v>1265400</c:v>
                </c:pt>
                <c:pt idx="360" formatCode="General">
                  <c:v>677426</c:v>
                </c:pt>
                <c:pt idx="361" formatCode="General">
                  <c:v>771705</c:v>
                </c:pt>
                <c:pt idx="362">
                  <c:v>1052380</c:v>
                </c:pt>
                <c:pt idx="363" formatCode="General">
                  <c:v>862846</c:v>
                </c:pt>
                <c:pt idx="364" formatCode="General">
                  <c:v>691004</c:v>
                </c:pt>
                <c:pt idx="365" formatCode="General">
                  <c:v>721500</c:v>
                </c:pt>
                <c:pt idx="366" formatCode="General">
                  <c:v>610121</c:v>
                </c:pt>
                <c:pt idx="367" formatCode="General">
                  <c:v>634238</c:v>
                </c:pt>
                <c:pt idx="368" formatCode="General">
                  <c:v>765344</c:v>
                </c:pt>
                <c:pt idx="369" formatCode="General">
                  <c:v>781233</c:v>
                </c:pt>
                <c:pt idx="370" formatCode="General">
                  <c:v>887010</c:v>
                </c:pt>
                <c:pt idx="371" formatCode="General">
                  <c:v>618452</c:v>
                </c:pt>
                <c:pt idx="372" formatCode="General">
                  <c:v>855776</c:v>
                </c:pt>
                <c:pt idx="373" formatCode="General">
                  <c:v>626622</c:v>
                </c:pt>
                <c:pt idx="374" formatCode="General">
                  <c:v>655459</c:v>
                </c:pt>
                <c:pt idx="375">
                  <c:v>1109370</c:v>
                </c:pt>
                <c:pt idx="376" formatCode="General">
                  <c:v>801464</c:v>
                </c:pt>
                <c:pt idx="377" formatCode="General">
                  <c:v>587403</c:v>
                </c:pt>
                <c:pt idx="378" formatCode="General">
                  <c:v>663783</c:v>
                </c:pt>
                <c:pt idx="379" formatCode="General">
                  <c:v>945445</c:v>
                </c:pt>
                <c:pt idx="380" formatCode="General">
                  <c:v>606767</c:v>
                </c:pt>
                <c:pt idx="381" formatCode="General">
                  <c:v>914108</c:v>
                </c:pt>
                <c:pt idx="382" formatCode="General">
                  <c:v>844450</c:v>
                </c:pt>
                <c:pt idx="383" formatCode="General">
                  <c:v>594762</c:v>
                </c:pt>
                <c:pt idx="384" formatCode="General">
                  <c:v>963157</c:v>
                </c:pt>
                <c:pt idx="385" formatCode="General">
                  <c:v>707465</c:v>
                </c:pt>
                <c:pt idx="386" formatCode="General">
                  <c:v>779376</c:v>
                </c:pt>
                <c:pt idx="387">
                  <c:v>1056070</c:v>
                </c:pt>
                <c:pt idx="388" formatCode="General">
                  <c:v>661963</c:v>
                </c:pt>
                <c:pt idx="389" formatCode="General">
                  <c:v>704459</c:v>
                </c:pt>
                <c:pt idx="390" formatCode="General">
                  <c:v>618381</c:v>
                </c:pt>
                <c:pt idx="391" formatCode="General">
                  <c:v>705973</c:v>
                </c:pt>
                <c:pt idx="392" formatCode="General">
                  <c:v>587033</c:v>
                </c:pt>
                <c:pt idx="393" formatCode="General">
                  <c:v>883254</c:v>
                </c:pt>
                <c:pt idx="394" formatCode="General">
                  <c:v>623943</c:v>
                </c:pt>
                <c:pt idx="395" formatCode="General">
                  <c:v>743463</c:v>
                </c:pt>
                <c:pt idx="396" formatCode="General">
                  <c:v>662479</c:v>
                </c:pt>
                <c:pt idx="397" formatCode="General">
                  <c:v>717442</c:v>
                </c:pt>
                <c:pt idx="398" formatCode="General">
                  <c:v>834448</c:v>
                </c:pt>
                <c:pt idx="399" formatCode="General">
                  <c:v>602789</c:v>
                </c:pt>
                <c:pt idx="400" formatCode="General">
                  <c:v>661808</c:v>
                </c:pt>
                <c:pt idx="401" formatCode="General">
                  <c:v>744158</c:v>
                </c:pt>
                <c:pt idx="402" formatCode="General">
                  <c:v>622864</c:v>
                </c:pt>
                <c:pt idx="403" formatCode="General">
                  <c:v>621294</c:v>
                </c:pt>
                <c:pt idx="404" formatCode="General">
                  <c:v>967064</c:v>
                </c:pt>
                <c:pt idx="405">
                  <c:v>1109530</c:v>
                </c:pt>
                <c:pt idx="406" formatCode="General">
                  <c:v>755479</c:v>
                </c:pt>
                <c:pt idx="407" formatCode="General">
                  <c:v>668423</c:v>
                </c:pt>
                <c:pt idx="408" formatCode="General">
                  <c:v>680262</c:v>
                </c:pt>
                <c:pt idx="409" formatCode="General">
                  <c:v>684152</c:v>
                </c:pt>
                <c:pt idx="410">
                  <c:v>1032160</c:v>
                </c:pt>
                <c:pt idx="411" formatCode="General">
                  <c:v>817268</c:v>
                </c:pt>
                <c:pt idx="412" formatCode="General">
                  <c:v>671719</c:v>
                </c:pt>
                <c:pt idx="413">
                  <c:v>1708540</c:v>
                </c:pt>
                <c:pt idx="414" formatCode="General">
                  <c:v>837395</c:v>
                </c:pt>
                <c:pt idx="415" formatCode="General">
                  <c:v>707360</c:v>
                </c:pt>
                <c:pt idx="416" formatCode="General">
                  <c:v>787666</c:v>
                </c:pt>
                <c:pt idx="417" formatCode="General">
                  <c:v>593119</c:v>
                </c:pt>
                <c:pt idx="418" formatCode="General">
                  <c:v>624381</c:v>
                </c:pt>
                <c:pt idx="419" formatCode="General">
                  <c:v>692625</c:v>
                </c:pt>
                <c:pt idx="420" formatCode="General">
                  <c:v>653747</c:v>
                </c:pt>
                <c:pt idx="421" formatCode="General">
                  <c:v>730171</c:v>
                </c:pt>
                <c:pt idx="422" formatCode="General">
                  <c:v>802129</c:v>
                </c:pt>
                <c:pt idx="423" formatCode="General">
                  <c:v>609739</c:v>
                </c:pt>
                <c:pt idx="424" formatCode="General">
                  <c:v>772332</c:v>
                </c:pt>
                <c:pt idx="425" formatCode="General">
                  <c:v>647534</c:v>
                </c:pt>
                <c:pt idx="426" formatCode="General">
                  <c:v>641958</c:v>
                </c:pt>
                <c:pt idx="427" formatCode="General">
                  <c:v>945059</c:v>
                </c:pt>
                <c:pt idx="428" formatCode="General">
                  <c:v>744010</c:v>
                </c:pt>
                <c:pt idx="429" formatCode="General">
                  <c:v>641021</c:v>
                </c:pt>
                <c:pt idx="430" formatCode="General">
                  <c:v>723225</c:v>
                </c:pt>
                <c:pt idx="431" formatCode="General">
                  <c:v>681356</c:v>
                </c:pt>
                <c:pt idx="432" formatCode="General">
                  <c:v>610512</c:v>
                </c:pt>
                <c:pt idx="433" formatCode="General">
                  <c:v>888951</c:v>
                </c:pt>
                <c:pt idx="434" formatCode="General">
                  <c:v>693698</c:v>
                </c:pt>
                <c:pt idx="435" formatCode="General">
                  <c:v>643397</c:v>
                </c:pt>
                <c:pt idx="436" formatCode="General">
                  <c:v>646726</c:v>
                </c:pt>
                <c:pt idx="437" formatCode="General">
                  <c:v>671398</c:v>
                </c:pt>
                <c:pt idx="438" formatCode="General">
                  <c:v>662695</c:v>
                </c:pt>
                <c:pt idx="439" formatCode="General">
                  <c:v>594904</c:v>
                </c:pt>
                <c:pt idx="440" formatCode="General">
                  <c:v>760435</c:v>
                </c:pt>
                <c:pt idx="441" formatCode="General">
                  <c:v>677951</c:v>
                </c:pt>
                <c:pt idx="442" formatCode="General">
                  <c:v>704464</c:v>
                </c:pt>
                <c:pt idx="443" formatCode="General">
                  <c:v>646063</c:v>
                </c:pt>
                <c:pt idx="444" formatCode="General">
                  <c:v>835865</c:v>
                </c:pt>
                <c:pt idx="445" formatCode="General">
                  <c:v>712874</c:v>
                </c:pt>
                <c:pt idx="446" formatCode="General">
                  <c:v>610455</c:v>
                </c:pt>
                <c:pt idx="447" formatCode="General">
                  <c:v>724139</c:v>
                </c:pt>
                <c:pt idx="448" formatCode="General">
                  <c:v>854640</c:v>
                </c:pt>
                <c:pt idx="449" formatCode="General">
                  <c:v>614703</c:v>
                </c:pt>
                <c:pt idx="450" formatCode="General">
                  <c:v>618514</c:v>
                </c:pt>
                <c:pt idx="451" formatCode="General">
                  <c:v>624333</c:v>
                </c:pt>
                <c:pt idx="452" formatCode="General">
                  <c:v>728870</c:v>
                </c:pt>
                <c:pt idx="453" formatCode="General">
                  <c:v>845084</c:v>
                </c:pt>
                <c:pt idx="454" formatCode="General">
                  <c:v>623625</c:v>
                </c:pt>
                <c:pt idx="455" formatCode="General">
                  <c:v>623026</c:v>
                </c:pt>
                <c:pt idx="456" formatCode="General">
                  <c:v>731638</c:v>
                </c:pt>
                <c:pt idx="457">
                  <c:v>1281200</c:v>
                </c:pt>
                <c:pt idx="458">
                  <c:v>1037430</c:v>
                </c:pt>
                <c:pt idx="459">
                  <c:v>1043670</c:v>
                </c:pt>
                <c:pt idx="460" formatCode="General">
                  <c:v>937339</c:v>
                </c:pt>
                <c:pt idx="461" formatCode="General">
                  <c:v>821719</c:v>
                </c:pt>
                <c:pt idx="462" formatCode="General">
                  <c:v>837067</c:v>
                </c:pt>
                <c:pt idx="463" formatCode="General">
                  <c:v>844200</c:v>
                </c:pt>
                <c:pt idx="464" formatCode="General">
                  <c:v>899374</c:v>
                </c:pt>
                <c:pt idx="465" formatCode="General">
                  <c:v>903107</c:v>
                </c:pt>
                <c:pt idx="466">
                  <c:v>1079240</c:v>
                </c:pt>
                <c:pt idx="467" formatCode="General">
                  <c:v>771693</c:v>
                </c:pt>
                <c:pt idx="468">
                  <c:v>1090720</c:v>
                </c:pt>
                <c:pt idx="469">
                  <c:v>1030140</c:v>
                </c:pt>
                <c:pt idx="470" formatCode="General">
                  <c:v>590790</c:v>
                </c:pt>
                <c:pt idx="471" formatCode="General">
                  <c:v>634095</c:v>
                </c:pt>
                <c:pt idx="472" formatCode="General">
                  <c:v>628010</c:v>
                </c:pt>
                <c:pt idx="473" formatCode="General">
                  <c:v>753579</c:v>
                </c:pt>
                <c:pt idx="474" formatCode="General">
                  <c:v>658654</c:v>
                </c:pt>
                <c:pt idx="475" formatCode="General">
                  <c:v>633919</c:v>
                </c:pt>
                <c:pt idx="476">
                  <c:v>1131870</c:v>
                </c:pt>
                <c:pt idx="477" formatCode="General">
                  <c:v>604202</c:v>
                </c:pt>
                <c:pt idx="478" formatCode="General">
                  <c:v>790824</c:v>
                </c:pt>
                <c:pt idx="479" formatCode="General">
                  <c:v>965412</c:v>
                </c:pt>
                <c:pt idx="480" formatCode="General">
                  <c:v>872349</c:v>
                </c:pt>
                <c:pt idx="481" formatCode="General">
                  <c:v>711489</c:v>
                </c:pt>
                <c:pt idx="482" formatCode="General">
                  <c:v>722812</c:v>
                </c:pt>
                <c:pt idx="483" formatCode="General">
                  <c:v>820273</c:v>
                </c:pt>
                <c:pt idx="484">
                  <c:v>1320970</c:v>
                </c:pt>
                <c:pt idx="485" formatCode="General">
                  <c:v>728691</c:v>
                </c:pt>
                <c:pt idx="486" formatCode="General">
                  <c:v>744794</c:v>
                </c:pt>
                <c:pt idx="487" formatCode="General">
                  <c:v>613231</c:v>
                </c:pt>
                <c:pt idx="488" formatCode="General">
                  <c:v>856385</c:v>
                </c:pt>
                <c:pt idx="489" formatCode="General">
                  <c:v>738164</c:v>
                </c:pt>
                <c:pt idx="490" formatCode="General">
                  <c:v>659274</c:v>
                </c:pt>
                <c:pt idx="491" formatCode="General">
                  <c:v>728482</c:v>
                </c:pt>
                <c:pt idx="492" formatCode="General">
                  <c:v>949614</c:v>
                </c:pt>
                <c:pt idx="493" formatCode="General">
                  <c:v>835453</c:v>
                </c:pt>
                <c:pt idx="494" formatCode="General">
                  <c:v>937393</c:v>
                </c:pt>
                <c:pt idx="495" formatCode="General">
                  <c:v>999337</c:v>
                </c:pt>
                <c:pt idx="496" formatCode="General">
                  <c:v>805566</c:v>
                </c:pt>
                <c:pt idx="497" formatCode="General">
                  <c:v>781302</c:v>
                </c:pt>
                <c:pt idx="498" formatCode="General">
                  <c:v>867778</c:v>
                </c:pt>
                <c:pt idx="499">
                  <c:v>1224400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1-4EC6-ABA9-D5EAB8CD15E0}"/>
            </c:ext>
          </c:extLst>
        </c:ser>
        <c:ser>
          <c:idx val="1"/>
          <c:order val="1"/>
          <c:tx>
            <c:strRef>
              <c:f>'Tiempo_Creacion_Sample&amp;Gap'!$M$3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'Tiempo_Creacion_Sample&amp;Gap'!$K$4:$K$503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'Tiempo_Creacion_Sample&amp;Gap'!$M$4:$M$503</c:f>
              <c:numCache>
                <c:formatCode>0.00E+00</c:formatCode>
                <c:ptCount val="500"/>
                <c:pt idx="0">
                  <c:v>1729320</c:v>
                </c:pt>
                <c:pt idx="1">
                  <c:v>1262100</c:v>
                </c:pt>
                <c:pt idx="2">
                  <c:v>2329110</c:v>
                </c:pt>
                <c:pt idx="3" formatCode="General">
                  <c:v>689985</c:v>
                </c:pt>
                <c:pt idx="4" formatCode="General">
                  <c:v>657312</c:v>
                </c:pt>
                <c:pt idx="5" formatCode="General">
                  <c:v>574843</c:v>
                </c:pt>
                <c:pt idx="6" formatCode="General">
                  <c:v>629367</c:v>
                </c:pt>
                <c:pt idx="7" formatCode="General">
                  <c:v>622627</c:v>
                </c:pt>
                <c:pt idx="8">
                  <c:v>1048870</c:v>
                </c:pt>
                <c:pt idx="9">
                  <c:v>1237750</c:v>
                </c:pt>
                <c:pt idx="10" formatCode="General">
                  <c:v>697905</c:v>
                </c:pt>
                <c:pt idx="11" formatCode="General">
                  <c:v>622479</c:v>
                </c:pt>
                <c:pt idx="12" formatCode="General">
                  <c:v>762704</c:v>
                </c:pt>
                <c:pt idx="13" formatCode="General">
                  <c:v>745917</c:v>
                </c:pt>
                <c:pt idx="14" formatCode="General">
                  <c:v>747397</c:v>
                </c:pt>
                <c:pt idx="15" formatCode="General">
                  <c:v>544195</c:v>
                </c:pt>
                <c:pt idx="16" formatCode="General">
                  <c:v>679270</c:v>
                </c:pt>
                <c:pt idx="17" formatCode="General">
                  <c:v>848419</c:v>
                </c:pt>
                <c:pt idx="18" formatCode="General">
                  <c:v>712547</c:v>
                </c:pt>
                <c:pt idx="19" formatCode="General">
                  <c:v>932657</c:v>
                </c:pt>
                <c:pt idx="20" formatCode="General">
                  <c:v>673417</c:v>
                </c:pt>
                <c:pt idx="21" formatCode="General">
                  <c:v>577008</c:v>
                </c:pt>
                <c:pt idx="22" formatCode="General">
                  <c:v>564970</c:v>
                </c:pt>
                <c:pt idx="23">
                  <c:v>1053730</c:v>
                </c:pt>
                <c:pt idx="24" formatCode="General">
                  <c:v>641456</c:v>
                </c:pt>
                <c:pt idx="25" formatCode="General">
                  <c:v>611913</c:v>
                </c:pt>
                <c:pt idx="26" formatCode="General">
                  <c:v>733962</c:v>
                </c:pt>
                <c:pt idx="27" formatCode="General">
                  <c:v>792066</c:v>
                </c:pt>
                <c:pt idx="28" formatCode="General">
                  <c:v>730346</c:v>
                </c:pt>
                <c:pt idx="29">
                  <c:v>1108100</c:v>
                </c:pt>
                <c:pt idx="30" formatCode="General">
                  <c:v>751735</c:v>
                </c:pt>
                <c:pt idx="31">
                  <c:v>1083550</c:v>
                </c:pt>
                <c:pt idx="32" formatCode="General">
                  <c:v>576916</c:v>
                </c:pt>
                <c:pt idx="33" formatCode="General">
                  <c:v>540551</c:v>
                </c:pt>
                <c:pt idx="34" formatCode="General">
                  <c:v>664712</c:v>
                </c:pt>
                <c:pt idx="35" formatCode="General">
                  <c:v>868540</c:v>
                </c:pt>
                <c:pt idx="36" formatCode="General">
                  <c:v>584918</c:v>
                </c:pt>
                <c:pt idx="37" formatCode="General">
                  <c:v>551004</c:v>
                </c:pt>
                <c:pt idx="38">
                  <c:v>1040430</c:v>
                </c:pt>
                <c:pt idx="39" formatCode="General">
                  <c:v>555343</c:v>
                </c:pt>
                <c:pt idx="40" formatCode="General">
                  <c:v>620603</c:v>
                </c:pt>
                <c:pt idx="41" formatCode="General">
                  <c:v>586003</c:v>
                </c:pt>
                <c:pt idx="42" formatCode="General">
                  <c:v>625825</c:v>
                </c:pt>
                <c:pt idx="43" formatCode="General">
                  <c:v>617636</c:v>
                </c:pt>
                <c:pt idx="44" formatCode="General">
                  <c:v>945387</c:v>
                </c:pt>
                <c:pt idx="45">
                  <c:v>1072800</c:v>
                </c:pt>
                <c:pt idx="46" formatCode="General">
                  <c:v>877564</c:v>
                </c:pt>
                <c:pt idx="47">
                  <c:v>1044110</c:v>
                </c:pt>
                <c:pt idx="48" formatCode="General">
                  <c:v>514507</c:v>
                </c:pt>
                <c:pt idx="49" formatCode="General">
                  <c:v>783005</c:v>
                </c:pt>
                <c:pt idx="50" formatCode="General">
                  <c:v>499403</c:v>
                </c:pt>
                <c:pt idx="51" formatCode="General">
                  <c:v>563055</c:v>
                </c:pt>
                <c:pt idx="52" formatCode="General">
                  <c:v>590159</c:v>
                </c:pt>
                <c:pt idx="53" formatCode="General">
                  <c:v>533934</c:v>
                </c:pt>
                <c:pt idx="54" formatCode="General">
                  <c:v>888053</c:v>
                </c:pt>
                <c:pt idx="55" formatCode="General">
                  <c:v>538379</c:v>
                </c:pt>
                <c:pt idx="56" formatCode="General">
                  <c:v>511741</c:v>
                </c:pt>
                <c:pt idx="57" formatCode="General">
                  <c:v>744788</c:v>
                </c:pt>
                <c:pt idx="58" formatCode="General">
                  <c:v>822533</c:v>
                </c:pt>
                <c:pt idx="59" formatCode="General">
                  <c:v>567865</c:v>
                </c:pt>
                <c:pt idx="60" formatCode="General">
                  <c:v>558704</c:v>
                </c:pt>
                <c:pt idx="61" formatCode="General">
                  <c:v>696269</c:v>
                </c:pt>
                <c:pt idx="62" formatCode="General">
                  <c:v>579342</c:v>
                </c:pt>
                <c:pt idx="63" formatCode="General">
                  <c:v>578535</c:v>
                </c:pt>
                <c:pt idx="64" formatCode="General">
                  <c:v>571480</c:v>
                </c:pt>
                <c:pt idx="65" formatCode="General">
                  <c:v>960524</c:v>
                </c:pt>
                <c:pt idx="66" formatCode="General">
                  <c:v>813041</c:v>
                </c:pt>
                <c:pt idx="67" formatCode="General">
                  <c:v>652753</c:v>
                </c:pt>
                <c:pt idx="68">
                  <c:v>1119750</c:v>
                </c:pt>
                <c:pt idx="69" formatCode="General">
                  <c:v>821375</c:v>
                </c:pt>
                <c:pt idx="70" formatCode="General">
                  <c:v>580281</c:v>
                </c:pt>
                <c:pt idx="71" formatCode="General">
                  <c:v>762993</c:v>
                </c:pt>
                <c:pt idx="72" formatCode="General">
                  <c:v>567888</c:v>
                </c:pt>
                <c:pt idx="73" formatCode="General">
                  <c:v>565453</c:v>
                </c:pt>
                <c:pt idx="74" formatCode="General">
                  <c:v>690457</c:v>
                </c:pt>
                <c:pt idx="75" formatCode="General">
                  <c:v>925733</c:v>
                </c:pt>
                <c:pt idx="76" formatCode="General">
                  <c:v>685162</c:v>
                </c:pt>
                <c:pt idx="77" formatCode="General">
                  <c:v>879678</c:v>
                </c:pt>
                <c:pt idx="78" formatCode="General">
                  <c:v>588470</c:v>
                </c:pt>
                <c:pt idx="79" formatCode="General">
                  <c:v>802107</c:v>
                </c:pt>
                <c:pt idx="80" formatCode="General">
                  <c:v>618880</c:v>
                </c:pt>
                <c:pt idx="81" formatCode="General">
                  <c:v>713797</c:v>
                </c:pt>
                <c:pt idx="82" formatCode="General">
                  <c:v>738964</c:v>
                </c:pt>
                <c:pt idx="83" formatCode="General">
                  <c:v>925265</c:v>
                </c:pt>
                <c:pt idx="84" formatCode="General">
                  <c:v>909441</c:v>
                </c:pt>
                <c:pt idx="85" formatCode="General">
                  <c:v>707303</c:v>
                </c:pt>
                <c:pt idx="86" formatCode="General">
                  <c:v>631540</c:v>
                </c:pt>
                <c:pt idx="87" formatCode="General">
                  <c:v>577829</c:v>
                </c:pt>
                <c:pt idx="88" formatCode="General">
                  <c:v>674203</c:v>
                </c:pt>
                <c:pt idx="89" formatCode="General">
                  <c:v>658943</c:v>
                </c:pt>
                <c:pt idx="90" formatCode="General">
                  <c:v>755706</c:v>
                </c:pt>
                <c:pt idx="91" formatCode="General">
                  <c:v>640117</c:v>
                </c:pt>
                <c:pt idx="92" formatCode="General">
                  <c:v>562167</c:v>
                </c:pt>
                <c:pt idx="93" formatCode="General">
                  <c:v>577104</c:v>
                </c:pt>
                <c:pt idx="94" formatCode="General">
                  <c:v>950178</c:v>
                </c:pt>
                <c:pt idx="95" formatCode="General">
                  <c:v>599549</c:v>
                </c:pt>
                <c:pt idx="96" formatCode="General">
                  <c:v>730308</c:v>
                </c:pt>
                <c:pt idx="97" formatCode="General">
                  <c:v>715266</c:v>
                </c:pt>
                <c:pt idx="98" formatCode="General">
                  <c:v>580793</c:v>
                </c:pt>
                <c:pt idx="99" formatCode="General">
                  <c:v>882527</c:v>
                </c:pt>
                <c:pt idx="100" formatCode="General">
                  <c:v>774613</c:v>
                </c:pt>
                <c:pt idx="101" formatCode="General">
                  <c:v>898287</c:v>
                </c:pt>
                <c:pt idx="102" formatCode="General">
                  <c:v>591041</c:v>
                </c:pt>
                <c:pt idx="103">
                  <c:v>1136960</c:v>
                </c:pt>
                <c:pt idx="104" formatCode="General">
                  <c:v>759030</c:v>
                </c:pt>
                <c:pt idx="105" formatCode="General">
                  <c:v>563315</c:v>
                </c:pt>
                <c:pt idx="106" formatCode="General">
                  <c:v>575604</c:v>
                </c:pt>
                <c:pt idx="107" formatCode="General">
                  <c:v>550854</c:v>
                </c:pt>
                <c:pt idx="108">
                  <c:v>1016170</c:v>
                </c:pt>
                <c:pt idx="109" formatCode="General">
                  <c:v>698811</c:v>
                </c:pt>
                <c:pt idx="110" formatCode="General">
                  <c:v>768945</c:v>
                </c:pt>
                <c:pt idx="111" formatCode="General">
                  <c:v>554620</c:v>
                </c:pt>
                <c:pt idx="112" formatCode="General">
                  <c:v>589144</c:v>
                </c:pt>
                <c:pt idx="113" formatCode="General">
                  <c:v>654626</c:v>
                </c:pt>
                <c:pt idx="114" formatCode="General">
                  <c:v>585224</c:v>
                </c:pt>
                <c:pt idx="115" formatCode="General">
                  <c:v>642700</c:v>
                </c:pt>
                <c:pt idx="116" formatCode="General">
                  <c:v>761195</c:v>
                </c:pt>
                <c:pt idx="117" formatCode="General">
                  <c:v>600706</c:v>
                </c:pt>
                <c:pt idx="118" formatCode="General">
                  <c:v>933919</c:v>
                </c:pt>
                <c:pt idx="119" formatCode="General">
                  <c:v>700332</c:v>
                </c:pt>
                <c:pt idx="120" formatCode="General">
                  <c:v>517920</c:v>
                </c:pt>
                <c:pt idx="121" formatCode="General">
                  <c:v>581275</c:v>
                </c:pt>
                <c:pt idx="122" formatCode="General">
                  <c:v>564622</c:v>
                </c:pt>
                <c:pt idx="123" formatCode="General">
                  <c:v>679409</c:v>
                </c:pt>
                <c:pt idx="124" formatCode="General">
                  <c:v>644949</c:v>
                </c:pt>
                <c:pt idx="125" formatCode="General">
                  <c:v>539294</c:v>
                </c:pt>
                <c:pt idx="126" formatCode="General">
                  <c:v>725520</c:v>
                </c:pt>
                <c:pt idx="127" formatCode="General">
                  <c:v>919815</c:v>
                </c:pt>
                <c:pt idx="128" formatCode="General">
                  <c:v>746253</c:v>
                </c:pt>
                <c:pt idx="129" formatCode="General">
                  <c:v>788767</c:v>
                </c:pt>
                <c:pt idx="130" formatCode="General">
                  <c:v>710775</c:v>
                </c:pt>
                <c:pt idx="131" formatCode="General">
                  <c:v>714678</c:v>
                </c:pt>
                <c:pt idx="132" formatCode="General">
                  <c:v>602164</c:v>
                </c:pt>
                <c:pt idx="133">
                  <c:v>1006480</c:v>
                </c:pt>
                <c:pt idx="134">
                  <c:v>1072700</c:v>
                </c:pt>
                <c:pt idx="135" formatCode="General">
                  <c:v>583589</c:v>
                </c:pt>
                <c:pt idx="136" formatCode="General">
                  <c:v>884225</c:v>
                </c:pt>
                <c:pt idx="137" formatCode="General">
                  <c:v>678186</c:v>
                </c:pt>
                <c:pt idx="138" formatCode="General">
                  <c:v>749959</c:v>
                </c:pt>
                <c:pt idx="139" formatCode="General">
                  <c:v>558961</c:v>
                </c:pt>
                <c:pt idx="140" formatCode="General">
                  <c:v>575128</c:v>
                </c:pt>
                <c:pt idx="141" formatCode="General">
                  <c:v>656788</c:v>
                </c:pt>
                <c:pt idx="142" formatCode="General">
                  <c:v>601435</c:v>
                </c:pt>
                <c:pt idx="143" formatCode="General">
                  <c:v>604407</c:v>
                </c:pt>
                <c:pt idx="144" formatCode="General">
                  <c:v>785418</c:v>
                </c:pt>
                <c:pt idx="145" formatCode="General">
                  <c:v>679142</c:v>
                </c:pt>
                <c:pt idx="146" formatCode="General">
                  <c:v>691525</c:v>
                </c:pt>
                <c:pt idx="147" formatCode="General">
                  <c:v>734714</c:v>
                </c:pt>
                <c:pt idx="148" formatCode="General">
                  <c:v>779559</c:v>
                </c:pt>
                <c:pt idx="149" formatCode="General">
                  <c:v>595057</c:v>
                </c:pt>
                <c:pt idx="150" formatCode="General">
                  <c:v>733612</c:v>
                </c:pt>
                <c:pt idx="151" formatCode="General">
                  <c:v>780747</c:v>
                </c:pt>
                <c:pt idx="152">
                  <c:v>1499720</c:v>
                </c:pt>
                <c:pt idx="153" formatCode="General">
                  <c:v>898163</c:v>
                </c:pt>
                <c:pt idx="154" formatCode="General">
                  <c:v>606389</c:v>
                </c:pt>
                <c:pt idx="155" formatCode="General">
                  <c:v>555952</c:v>
                </c:pt>
                <c:pt idx="156" formatCode="General">
                  <c:v>794033</c:v>
                </c:pt>
                <c:pt idx="157" formatCode="General">
                  <c:v>561792</c:v>
                </c:pt>
                <c:pt idx="158">
                  <c:v>1016570</c:v>
                </c:pt>
                <c:pt idx="159" formatCode="General">
                  <c:v>658426</c:v>
                </c:pt>
                <c:pt idx="160" formatCode="General">
                  <c:v>822277</c:v>
                </c:pt>
                <c:pt idx="161" formatCode="General">
                  <c:v>549455</c:v>
                </c:pt>
                <c:pt idx="162" formatCode="General">
                  <c:v>614440</c:v>
                </c:pt>
                <c:pt idx="163" formatCode="General">
                  <c:v>980777</c:v>
                </c:pt>
                <c:pt idx="164" formatCode="General">
                  <c:v>623597</c:v>
                </c:pt>
                <c:pt idx="165" formatCode="General">
                  <c:v>993249</c:v>
                </c:pt>
                <c:pt idx="166" formatCode="General">
                  <c:v>605946</c:v>
                </c:pt>
                <c:pt idx="167" formatCode="General">
                  <c:v>541202</c:v>
                </c:pt>
                <c:pt idx="168" formatCode="General">
                  <c:v>561834</c:v>
                </c:pt>
                <c:pt idx="169" formatCode="General">
                  <c:v>599657</c:v>
                </c:pt>
                <c:pt idx="170" formatCode="General">
                  <c:v>582005</c:v>
                </c:pt>
                <c:pt idx="171" formatCode="General">
                  <c:v>596370</c:v>
                </c:pt>
                <c:pt idx="172" formatCode="General">
                  <c:v>569432</c:v>
                </c:pt>
                <c:pt idx="173" formatCode="General">
                  <c:v>732985</c:v>
                </c:pt>
                <c:pt idx="174" formatCode="General">
                  <c:v>592661</c:v>
                </c:pt>
                <c:pt idx="175" formatCode="General">
                  <c:v>702344</c:v>
                </c:pt>
                <c:pt idx="176" formatCode="General">
                  <c:v>700571</c:v>
                </c:pt>
                <c:pt idx="177" formatCode="General">
                  <c:v>744207</c:v>
                </c:pt>
                <c:pt idx="178" formatCode="General">
                  <c:v>562587</c:v>
                </c:pt>
                <c:pt idx="179" formatCode="General">
                  <c:v>874283</c:v>
                </c:pt>
                <c:pt idx="180" formatCode="General">
                  <c:v>662139</c:v>
                </c:pt>
                <c:pt idx="181" formatCode="General">
                  <c:v>751359</c:v>
                </c:pt>
                <c:pt idx="182" formatCode="General">
                  <c:v>958872</c:v>
                </c:pt>
                <c:pt idx="183" formatCode="General">
                  <c:v>915660</c:v>
                </c:pt>
                <c:pt idx="184" formatCode="General">
                  <c:v>722448</c:v>
                </c:pt>
                <c:pt idx="185" formatCode="General">
                  <c:v>678571</c:v>
                </c:pt>
                <c:pt idx="186" formatCode="General">
                  <c:v>683462</c:v>
                </c:pt>
                <c:pt idx="187" formatCode="General">
                  <c:v>764663</c:v>
                </c:pt>
                <c:pt idx="188" formatCode="General">
                  <c:v>723130</c:v>
                </c:pt>
                <c:pt idx="189" formatCode="General">
                  <c:v>588477</c:v>
                </c:pt>
                <c:pt idx="190" formatCode="General">
                  <c:v>738305</c:v>
                </c:pt>
                <c:pt idx="191">
                  <c:v>1074100</c:v>
                </c:pt>
                <c:pt idx="192">
                  <c:v>1117900</c:v>
                </c:pt>
                <c:pt idx="193" formatCode="General">
                  <c:v>726120</c:v>
                </c:pt>
                <c:pt idx="194" formatCode="General">
                  <c:v>750284</c:v>
                </c:pt>
                <c:pt idx="195" formatCode="General">
                  <c:v>606064</c:v>
                </c:pt>
                <c:pt idx="196" formatCode="General">
                  <c:v>563449</c:v>
                </c:pt>
                <c:pt idx="197" formatCode="General">
                  <c:v>561798</c:v>
                </c:pt>
                <c:pt idx="198" formatCode="General">
                  <c:v>771087</c:v>
                </c:pt>
                <c:pt idx="199" formatCode="General">
                  <c:v>564830</c:v>
                </c:pt>
                <c:pt idx="200" formatCode="General">
                  <c:v>777160</c:v>
                </c:pt>
                <c:pt idx="201" formatCode="General">
                  <c:v>935865</c:v>
                </c:pt>
                <c:pt idx="202" formatCode="General">
                  <c:v>841517</c:v>
                </c:pt>
                <c:pt idx="203" formatCode="General">
                  <c:v>650531</c:v>
                </c:pt>
                <c:pt idx="204" formatCode="General">
                  <c:v>555563</c:v>
                </c:pt>
                <c:pt idx="205" formatCode="General">
                  <c:v>805646</c:v>
                </c:pt>
                <c:pt idx="206" formatCode="General">
                  <c:v>693031</c:v>
                </c:pt>
                <c:pt idx="207" formatCode="General">
                  <c:v>728735</c:v>
                </c:pt>
                <c:pt idx="208" formatCode="General">
                  <c:v>835139</c:v>
                </c:pt>
                <c:pt idx="209" formatCode="General">
                  <c:v>584783</c:v>
                </c:pt>
                <c:pt idx="210" formatCode="General">
                  <c:v>562098</c:v>
                </c:pt>
                <c:pt idx="211" formatCode="General">
                  <c:v>654505</c:v>
                </c:pt>
                <c:pt idx="212" formatCode="General">
                  <c:v>593543</c:v>
                </c:pt>
                <c:pt idx="213" formatCode="General">
                  <c:v>588258</c:v>
                </c:pt>
                <c:pt idx="214" formatCode="General">
                  <c:v>612609</c:v>
                </c:pt>
                <c:pt idx="215" formatCode="General">
                  <c:v>627692</c:v>
                </c:pt>
                <c:pt idx="216" formatCode="General">
                  <c:v>867096</c:v>
                </c:pt>
                <c:pt idx="217" formatCode="General">
                  <c:v>592263</c:v>
                </c:pt>
                <c:pt idx="218" formatCode="General">
                  <c:v>733935</c:v>
                </c:pt>
                <c:pt idx="219" formatCode="General">
                  <c:v>864988</c:v>
                </c:pt>
                <c:pt idx="220" formatCode="General">
                  <c:v>580546</c:v>
                </c:pt>
                <c:pt idx="221" formatCode="General">
                  <c:v>719168</c:v>
                </c:pt>
                <c:pt idx="222" formatCode="General">
                  <c:v>812635</c:v>
                </c:pt>
                <c:pt idx="223" formatCode="General">
                  <c:v>836871</c:v>
                </c:pt>
                <c:pt idx="224" formatCode="General">
                  <c:v>939970</c:v>
                </c:pt>
                <c:pt idx="225" formatCode="General">
                  <c:v>621138</c:v>
                </c:pt>
                <c:pt idx="226" formatCode="General">
                  <c:v>588287</c:v>
                </c:pt>
                <c:pt idx="227" formatCode="General">
                  <c:v>586884</c:v>
                </c:pt>
                <c:pt idx="228" formatCode="General">
                  <c:v>673180</c:v>
                </c:pt>
                <c:pt idx="229" formatCode="General">
                  <c:v>586436</c:v>
                </c:pt>
                <c:pt idx="230" formatCode="General">
                  <c:v>713623</c:v>
                </c:pt>
                <c:pt idx="231" formatCode="General">
                  <c:v>906902</c:v>
                </c:pt>
                <c:pt idx="232" formatCode="General">
                  <c:v>828936</c:v>
                </c:pt>
                <c:pt idx="233" formatCode="General">
                  <c:v>748587</c:v>
                </c:pt>
                <c:pt idx="234" formatCode="General">
                  <c:v>631452</c:v>
                </c:pt>
                <c:pt idx="235" formatCode="General">
                  <c:v>694707</c:v>
                </c:pt>
                <c:pt idx="236" formatCode="General">
                  <c:v>595387</c:v>
                </c:pt>
                <c:pt idx="237" formatCode="General">
                  <c:v>672522</c:v>
                </c:pt>
                <c:pt idx="238" formatCode="General">
                  <c:v>544451</c:v>
                </c:pt>
                <c:pt idx="239" formatCode="General">
                  <c:v>611437</c:v>
                </c:pt>
                <c:pt idx="240" formatCode="General">
                  <c:v>592909</c:v>
                </c:pt>
                <c:pt idx="241" formatCode="General">
                  <c:v>721387</c:v>
                </c:pt>
                <c:pt idx="242" formatCode="General">
                  <c:v>692113</c:v>
                </c:pt>
                <c:pt idx="243" formatCode="General">
                  <c:v>561523</c:v>
                </c:pt>
                <c:pt idx="244" formatCode="General">
                  <c:v>589672</c:v>
                </c:pt>
                <c:pt idx="245" formatCode="General">
                  <c:v>590171</c:v>
                </c:pt>
                <c:pt idx="246" formatCode="General">
                  <c:v>550754</c:v>
                </c:pt>
                <c:pt idx="247" formatCode="General">
                  <c:v>715800</c:v>
                </c:pt>
                <c:pt idx="248" formatCode="General">
                  <c:v>581613</c:v>
                </c:pt>
                <c:pt idx="249" formatCode="General">
                  <c:v>664419</c:v>
                </c:pt>
                <c:pt idx="250" formatCode="General">
                  <c:v>813666</c:v>
                </c:pt>
                <c:pt idx="251" formatCode="General">
                  <c:v>642327</c:v>
                </c:pt>
                <c:pt idx="252" formatCode="General">
                  <c:v>578291</c:v>
                </c:pt>
                <c:pt idx="253" formatCode="General">
                  <c:v>580884</c:v>
                </c:pt>
                <c:pt idx="254" formatCode="General">
                  <c:v>777905</c:v>
                </c:pt>
                <c:pt idx="255">
                  <c:v>1501770</c:v>
                </c:pt>
                <c:pt idx="256" formatCode="General">
                  <c:v>574528</c:v>
                </c:pt>
                <c:pt idx="257" formatCode="General">
                  <c:v>593462</c:v>
                </c:pt>
                <c:pt idx="258" formatCode="General">
                  <c:v>562479</c:v>
                </c:pt>
                <c:pt idx="259" formatCode="General">
                  <c:v>629249</c:v>
                </c:pt>
                <c:pt idx="260" formatCode="General">
                  <c:v>807277</c:v>
                </c:pt>
                <c:pt idx="261" formatCode="General">
                  <c:v>766835</c:v>
                </c:pt>
                <c:pt idx="262" formatCode="General">
                  <c:v>614021</c:v>
                </c:pt>
                <c:pt idx="263" formatCode="General">
                  <c:v>540211</c:v>
                </c:pt>
                <c:pt idx="264" formatCode="General">
                  <c:v>610580</c:v>
                </c:pt>
                <c:pt idx="265" formatCode="General">
                  <c:v>959213</c:v>
                </c:pt>
                <c:pt idx="266" formatCode="General">
                  <c:v>967466</c:v>
                </c:pt>
                <c:pt idx="267" formatCode="General">
                  <c:v>825086</c:v>
                </c:pt>
                <c:pt idx="268" formatCode="General">
                  <c:v>973814</c:v>
                </c:pt>
                <c:pt idx="269" formatCode="General">
                  <c:v>854438</c:v>
                </c:pt>
                <c:pt idx="270" formatCode="General">
                  <c:v>838398</c:v>
                </c:pt>
                <c:pt idx="271" formatCode="General">
                  <c:v>715839</c:v>
                </c:pt>
                <c:pt idx="272" formatCode="General">
                  <c:v>666552</c:v>
                </c:pt>
                <c:pt idx="273" formatCode="General">
                  <c:v>637525</c:v>
                </c:pt>
                <c:pt idx="274" formatCode="General">
                  <c:v>541012</c:v>
                </c:pt>
                <c:pt idx="275" formatCode="General">
                  <c:v>700830</c:v>
                </c:pt>
                <c:pt idx="276" formatCode="General">
                  <c:v>580811</c:v>
                </c:pt>
                <c:pt idx="277" formatCode="General">
                  <c:v>697554</c:v>
                </c:pt>
                <c:pt idx="278" formatCode="General">
                  <c:v>604111</c:v>
                </c:pt>
                <c:pt idx="279" formatCode="General">
                  <c:v>747942</c:v>
                </c:pt>
                <c:pt idx="280" formatCode="General">
                  <c:v>676641</c:v>
                </c:pt>
                <c:pt idx="281" formatCode="General">
                  <c:v>542625</c:v>
                </c:pt>
                <c:pt idx="282" formatCode="General">
                  <c:v>596747</c:v>
                </c:pt>
                <c:pt idx="283" formatCode="General">
                  <c:v>726853</c:v>
                </c:pt>
                <c:pt idx="284" formatCode="General">
                  <c:v>555750</c:v>
                </c:pt>
                <c:pt idx="285" formatCode="General">
                  <c:v>588864</c:v>
                </c:pt>
                <c:pt idx="286" formatCode="General">
                  <c:v>973455</c:v>
                </c:pt>
                <c:pt idx="287" formatCode="General">
                  <c:v>825086</c:v>
                </c:pt>
                <c:pt idx="288" formatCode="General">
                  <c:v>775212</c:v>
                </c:pt>
                <c:pt idx="289" formatCode="General">
                  <c:v>579480</c:v>
                </c:pt>
                <c:pt idx="290" formatCode="General">
                  <c:v>570655</c:v>
                </c:pt>
                <c:pt idx="291" formatCode="General">
                  <c:v>718337</c:v>
                </c:pt>
                <c:pt idx="292" formatCode="General">
                  <c:v>583819</c:v>
                </c:pt>
                <c:pt idx="293" formatCode="General">
                  <c:v>513110</c:v>
                </c:pt>
                <c:pt idx="294" formatCode="General">
                  <c:v>563992</c:v>
                </c:pt>
                <c:pt idx="295" formatCode="General">
                  <c:v>577357</c:v>
                </c:pt>
                <c:pt idx="296" formatCode="General">
                  <c:v>801201</c:v>
                </c:pt>
                <c:pt idx="297" formatCode="General">
                  <c:v>742469</c:v>
                </c:pt>
                <c:pt idx="298" formatCode="General">
                  <c:v>523207</c:v>
                </c:pt>
                <c:pt idx="299" formatCode="General">
                  <c:v>529015</c:v>
                </c:pt>
                <c:pt idx="300" formatCode="General">
                  <c:v>768348</c:v>
                </c:pt>
                <c:pt idx="301" formatCode="General">
                  <c:v>642833</c:v>
                </c:pt>
                <c:pt idx="302" formatCode="General">
                  <c:v>876562</c:v>
                </c:pt>
                <c:pt idx="303" formatCode="General">
                  <c:v>749312</c:v>
                </c:pt>
                <c:pt idx="304" formatCode="General">
                  <c:v>687712</c:v>
                </c:pt>
                <c:pt idx="305" formatCode="General">
                  <c:v>658662</c:v>
                </c:pt>
                <c:pt idx="306" formatCode="General">
                  <c:v>568141</c:v>
                </c:pt>
                <c:pt idx="307" formatCode="General">
                  <c:v>750873</c:v>
                </c:pt>
                <c:pt idx="308" formatCode="General">
                  <c:v>662961</c:v>
                </c:pt>
                <c:pt idx="309">
                  <c:v>1244240</c:v>
                </c:pt>
                <c:pt idx="310" formatCode="General">
                  <c:v>917292</c:v>
                </c:pt>
                <c:pt idx="311" formatCode="General">
                  <c:v>559274</c:v>
                </c:pt>
                <c:pt idx="312">
                  <c:v>1059370</c:v>
                </c:pt>
                <c:pt idx="313" formatCode="General">
                  <c:v>607054</c:v>
                </c:pt>
                <c:pt idx="314" formatCode="General">
                  <c:v>659211</c:v>
                </c:pt>
                <c:pt idx="315" formatCode="General">
                  <c:v>666835</c:v>
                </c:pt>
                <c:pt idx="316" formatCode="General">
                  <c:v>585204</c:v>
                </c:pt>
                <c:pt idx="317" formatCode="General">
                  <c:v>852573</c:v>
                </c:pt>
                <c:pt idx="318" formatCode="General">
                  <c:v>598202</c:v>
                </c:pt>
                <c:pt idx="319" formatCode="General">
                  <c:v>953812</c:v>
                </c:pt>
                <c:pt idx="320" formatCode="General">
                  <c:v>548899</c:v>
                </c:pt>
                <c:pt idx="321" formatCode="General">
                  <c:v>680049</c:v>
                </c:pt>
                <c:pt idx="322" formatCode="General">
                  <c:v>685112</c:v>
                </c:pt>
                <c:pt idx="323" formatCode="General">
                  <c:v>958872</c:v>
                </c:pt>
                <c:pt idx="324" formatCode="General">
                  <c:v>659418</c:v>
                </c:pt>
                <c:pt idx="325" formatCode="General">
                  <c:v>832573</c:v>
                </c:pt>
                <c:pt idx="326" formatCode="General">
                  <c:v>583674</c:v>
                </c:pt>
                <c:pt idx="327" formatCode="General">
                  <c:v>566575</c:v>
                </c:pt>
                <c:pt idx="328" formatCode="General">
                  <c:v>821631</c:v>
                </c:pt>
                <c:pt idx="329" formatCode="General">
                  <c:v>972820</c:v>
                </c:pt>
                <c:pt idx="330" formatCode="General">
                  <c:v>588505</c:v>
                </c:pt>
                <c:pt idx="331" formatCode="General">
                  <c:v>656392</c:v>
                </c:pt>
                <c:pt idx="332" formatCode="General">
                  <c:v>607279</c:v>
                </c:pt>
                <c:pt idx="333" formatCode="General">
                  <c:v>688011</c:v>
                </c:pt>
                <c:pt idx="334">
                  <c:v>1022790</c:v>
                </c:pt>
                <c:pt idx="335">
                  <c:v>1509020</c:v>
                </c:pt>
                <c:pt idx="336" formatCode="General">
                  <c:v>582363</c:v>
                </c:pt>
                <c:pt idx="337" formatCode="General">
                  <c:v>616661</c:v>
                </c:pt>
                <c:pt idx="338" formatCode="General">
                  <c:v>914556</c:v>
                </c:pt>
                <c:pt idx="339" formatCode="General">
                  <c:v>649971</c:v>
                </c:pt>
                <c:pt idx="340" formatCode="General">
                  <c:v>599870</c:v>
                </c:pt>
                <c:pt idx="341" formatCode="General">
                  <c:v>608076</c:v>
                </c:pt>
                <c:pt idx="342" formatCode="General">
                  <c:v>814088</c:v>
                </c:pt>
                <c:pt idx="343" formatCode="General">
                  <c:v>584680</c:v>
                </c:pt>
                <c:pt idx="344">
                  <c:v>1041620</c:v>
                </c:pt>
                <c:pt idx="345" formatCode="General">
                  <c:v>706589</c:v>
                </c:pt>
                <c:pt idx="346" formatCode="General">
                  <c:v>581468</c:v>
                </c:pt>
                <c:pt idx="347" formatCode="General">
                  <c:v>586229</c:v>
                </c:pt>
                <c:pt idx="348" formatCode="General">
                  <c:v>530445</c:v>
                </c:pt>
                <c:pt idx="349" formatCode="General">
                  <c:v>543237</c:v>
                </c:pt>
                <c:pt idx="350" formatCode="General">
                  <c:v>522845</c:v>
                </c:pt>
                <c:pt idx="351" formatCode="General">
                  <c:v>558372</c:v>
                </c:pt>
                <c:pt idx="352" formatCode="General">
                  <c:v>564493</c:v>
                </c:pt>
                <c:pt idx="353" formatCode="General">
                  <c:v>615296</c:v>
                </c:pt>
                <c:pt idx="354" formatCode="General">
                  <c:v>656169</c:v>
                </c:pt>
                <c:pt idx="355" formatCode="General">
                  <c:v>699914</c:v>
                </c:pt>
                <c:pt idx="356" formatCode="General">
                  <c:v>790122</c:v>
                </c:pt>
                <c:pt idx="357" formatCode="General">
                  <c:v>629781</c:v>
                </c:pt>
                <c:pt idx="358" formatCode="General">
                  <c:v>847454</c:v>
                </c:pt>
                <c:pt idx="359" formatCode="General">
                  <c:v>767411</c:v>
                </c:pt>
                <c:pt idx="360" formatCode="General">
                  <c:v>695310</c:v>
                </c:pt>
                <c:pt idx="361" formatCode="General">
                  <c:v>587764</c:v>
                </c:pt>
                <c:pt idx="362" formatCode="General">
                  <c:v>707433</c:v>
                </c:pt>
                <c:pt idx="363" formatCode="General">
                  <c:v>551682</c:v>
                </c:pt>
                <c:pt idx="364" formatCode="General">
                  <c:v>526597</c:v>
                </c:pt>
                <c:pt idx="365" formatCode="General">
                  <c:v>754196</c:v>
                </c:pt>
                <c:pt idx="366" formatCode="General">
                  <c:v>567566</c:v>
                </c:pt>
                <c:pt idx="367" formatCode="General">
                  <c:v>575800</c:v>
                </c:pt>
                <c:pt idx="368" formatCode="General">
                  <c:v>617607</c:v>
                </c:pt>
                <c:pt idx="369" formatCode="General">
                  <c:v>601832</c:v>
                </c:pt>
                <c:pt idx="370" formatCode="General">
                  <c:v>760012</c:v>
                </c:pt>
                <c:pt idx="371" formatCode="General">
                  <c:v>548996</c:v>
                </c:pt>
                <c:pt idx="372" formatCode="General">
                  <c:v>591243</c:v>
                </c:pt>
                <c:pt idx="373" formatCode="General">
                  <c:v>563850</c:v>
                </c:pt>
                <c:pt idx="374" formatCode="General">
                  <c:v>557155</c:v>
                </c:pt>
                <c:pt idx="375" formatCode="General">
                  <c:v>595119</c:v>
                </c:pt>
                <c:pt idx="376" formatCode="General">
                  <c:v>790196</c:v>
                </c:pt>
                <c:pt idx="377" formatCode="General">
                  <c:v>872138</c:v>
                </c:pt>
                <c:pt idx="378" formatCode="General">
                  <c:v>784353</c:v>
                </c:pt>
                <c:pt idx="379" formatCode="General">
                  <c:v>788107</c:v>
                </c:pt>
                <c:pt idx="380" formatCode="General">
                  <c:v>651240</c:v>
                </c:pt>
                <c:pt idx="381" formatCode="General">
                  <c:v>821088</c:v>
                </c:pt>
                <c:pt idx="382" formatCode="General">
                  <c:v>580500</c:v>
                </c:pt>
                <c:pt idx="383" formatCode="General">
                  <c:v>907964</c:v>
                </c:pt>
                <c:pt idx="384" formatCode="General">
                  <c:v>576140</c:v>
                </c:pt>
                <c:pt idx="385" formatCode="General">
                  <c:v>683554</c:v>
                </c:pt>
                <c:pt idx="386" formatCode="General">
                  <c:v>657062</c:v>
                </c:pt>
                <c:pt idx="387">
                  <c:v>1096560</c:v>
                </c:pt>
                <c:pt idx="388" formatCode="General">
                  <c:v>991714</c:v>
                </c:pt>
                <c:pt idx="389" formatCode="General">
                  <c:v>776117</c:v>
                </c:pt>
                <c:pt idx="390" formatCode="General">
                  <c:v>621527</c:v>
                </c:pt>
                <c:pt idx="391" formatCode="General">
                  <c:v>691075</c:v>
                </c:pt>
                <c:pt idx="392" formatCode="General">
                  <c:v>788039</c:v>
                </c:pt>
                <c:pt idx="393" formatCode="General">
                  <c:v>597151</c:v>
                </c:pt>
                <c:pt idx="394" formatCode="General">
                  <c:v>578077</c:v>
                </c:pt>
                <c:pt idx="395" formatCode="General">
                  <c:v>535832</c:v>
                </c:pt>
                <c:pt idx="396" formatCode="General">
                  <c:v>804385</c:v>
                </c:pt>
                <c:pt idx="397" formatCode="General">
                  <c:v>716035</c:v>
                </c:pt>
                <c:pt idx="398" formatCode="General">
                  <c:v>707082</c:v>
                </c:pt>
                <c:pt idx="399" formatCode="General">
                  <c:v>582286</c:v>
                </c:pt>
                <c:pt idx="400" formatCode="General">
                  <c:v>747002</c:v>
                </c:pt>
                <c:pt idx="401" formatCode="General">
                  <c:v>688800</c:v>
                </c:pt>
                <c:pt idx="402" formatCode="General">
                  <c:v>512692</c:v>
                </c:pt>
                <c:pt idx="403" formatCode="General">
                  <c:v>847250</c:v>
                </c:pt>
                <c:pt idx="404" formatCode="General">
                  <c:v>769637</c:v>
                </c:pt>
                <c:pt idx="405" formatCode="General">
                  <c:v>587984</c:v>
                </c:pt>
                <c:pt idx="406" formatCode="General">
                  <c:v>831897</c:v>
                </c:pt>
                <c:pt idx="407" formatCode="General">
                  <c:v>553771</c:v>
                </c:pt>
                <c:pt idx="408" formatCode="General">
                  <c:v>877514</c:v>
                </c:pt>
                <c:pt idx="409" formatCode="General">
                  <c:v>585106</c:v>
                </c:pt>
                <c:pt idx="410" formatCode="General">
                  <c:v>613026</c:v>
                </c:pt>
                <c:pt idx="411" formatCode="General">
                  <c:v>537494</c:v>
                </c:pt>
                <c:pt idx="412" formatCode="General">
                  <c:v>669895</c:v>
                </c:pt>
                <c:pt idx="413" formatCode="General">
                  <c:v>639395</c:v>
                </c:pt>
                <c:pt idx="414" formatCode="General">
                  <c:v>744267</c:v>
                </c:pt>
                <c:pt idx="415" formatCode="General">
                  <c:v>653684</c:v>
                </c:pt>
                <c:pt idx="416" formatCode="General">
                  <c:v>610090</c:v>
                </c:pt>
                <c:pt idx="417" formatCode="General">
                  <c:v>781620</c:v>
                </c:pt>
                <c:pt idx="418" formatCode="General">
                  <c:v>668155</c:v>
                </c:pt>
                <c:pt idx="419" formatCode="General">
                  <c:v>568025</c:v>
                </c:pt>
                <c:pt idx="420" formatCode="General">
                  <c:v>567387</c:v>
                </c:pt>
                <c:pt idx="421" formatCode="General">
                  <c:v>542288</c:v>
                </c:pt>
                <c:pt idx="422" formatCode="General">
                  <c:v>527467</c:v>
                </c:pt>
                <c:pt idx="423" formatCode="General">
                  <c:v>925365</c:v>
                </c:pt>
                <c:pt idx="424" formatCode="General">
                  <c:v>660948</c:v>
                </c:pt>
                <c:pt idx="425" formatCode="General">
                  <c:v>916068</c:v>
                </c:pt>
                <c:pt idx="426" formatCode="General">
                  <c:v>586316</c:v>
                </c:pt>
                <c:pt idx="427" formatCode="General">
                  <c:v>846797</c:v>
                </c:pt>
                <c:pt idx="428" formatCode="General">
                  <c:v>608009</c:v>
                </c:pt>
                <c:pt idx="429" formatCode="General">
                  <c:v>724560</c:v>
                </c:pt>
                <c:pt idx="430" formatCode="General">
                  <c:v>721967</c:v>
                </c:pt>
                <c:pt idx="431" formatCode="General">
                  <c:v>897773</c:v>
                </c:pt>
                <c:pt idx="432" formatCode="General">
                  <c:v>566629</c:v>
                </c:pt>
                <c:pt idx="433" formatCode="General">
                  <c:v>543383</c:v>
                </c:pt>
                <c:pt idx="434" formatCode="General">
                  <c:v>663884</c:v>
                </c:pt>
                <c:pt idx="435" formatCode="General">
                  <c:v>807629</c:v>
                </c:pt>
                <c:pt idx="436" formatCode="General">
                  <c:v>604331</c:v>
                </c:pt>
                <c:pt idx="437" formatCode="General">
                  <c:v>587415</c:v>
                </c:pt>
                <c:pt idx="438" formatCode="General">
                  <c:v>688261</c:v>
                </c:pt>
                <c:pt idx="439" formatCode="General">
                  <c:v>606764</c:v>
                </c:pt>
                <c:pt idx="440">
                  <c:v>1104360</c:v>
                </c:pt>
                <c:pt idx="441" formatCode="General">
                  <c:v>658728</c:v>
                </c:pt>
                <c:pt idx="442" formatCode="General">
                  <c:v>676376</c:v>
                </c:pt>
                <c:pt idx="443" formatCode="General">
                  <c:v>536284</c:v>
                </c:pt>
                <c:pt idx="444" formatCode="General">
                  <c:v>632508</c:v>
                </c:pt>
                <c:pt idx="445" formatCode="General">
                  <c:v>820793</c:v>
                </c:pt>
                <c:pt idx="446" formatCode="General">
                  <c:v>665675</c:v>
                </c:pt>
                <c:pt idx="447">
                  <c:v>1099600</c:v>
                </c:pt>
                <c:pt idx="448" formatCode="General">
                  <c:v>725738</c:v>
                </c:pt>
                <c:pt idx="449" formatCode="General">
                  <c:v>708966</c:v>
                </c:pt>
                <c:pt idx="450" formatCode="General">
                  <c:v>586090</c:v>
                </c:pt>
                <c:pt idx="451" formatCode="General">
                  <c:v>842552</c:v>
                </c:pt>
                <c:pt idx="452" formatCode="General">
                  <c:v>545942</c:v>
                </c:pt>
                <c:pt idx="453" formatCode="General">
                  <c:v>743224</c:v>
                </c:pt>
                <c:pt idx="454" formatCode="General">
                  <c:v>677095</c:v>
                </c:pt>
                <c:pt idx="455" formatCode="General">
                  <c:v>600365</c:v>
                </c:pt>
                <c:pt idx="456" formatCode="General">
                  <c:v>765104</c:v>
                </c:pt>
                <c:pt idx="457" formatCode="General">
                  <c:v>686949</c:v>
                </c:pt>
                <c:pt idx="458" formatCode="General">
                  <c:v>696188</c:v>
                </c:pt>
                <c:pt idx="459" formatCode="General">
                  <c:v>575290</c:v>
                </c:pt>
                <c:pt idx="460" formatCode="General">
                  <c:v>928291</c:v>
                </c:pt>
                <c:pt idx="461" formatCode="General">
                  <c:v>570226</c:v>
                </c:pt>
                <c:pt idx="462" formatCode="General">
                  <c:v>661163</c:v>
                </c:pt>
                <c:pt idx="463" formatCode="General">
                  <c:v>647660</c:v>
                </c:pt>
                <c:pt idx="464" formatCode="General">
                  <c:v>584104</c:v>
                </c:pt>
                <c:pt idx="465" formatCode="General">
                  <c:v>668046</c:v>
                </c:pt>
                <c:pt idx="466" formatCode="General">
                  <c:v>625357</c:v>
                </c:pt>
                <c:pt idx="467" formatCode="General">
                  <c:v>592693</c:v>
                </c:pt>
                <c:pt idx="468" formatCode="General">
                  <c:v>556167</c:v>
                </c:pt>
                <c:pt idx="469" formatCode="General">
                  <c:v>806556</c:v>
                </c:pt>
                <c:pt idx="470" formatCode="General">
                  <c:v>701874</c:v>
                </c:pt>
                <c:pt idx="471" formatCode="General">
                  <c:v>974951</c:v>
                </c:pt>
                <c:pt idx="472" formatCode="General">
                  <c:v>738923</c:v>
                </c:pt>
                <c:pt idx="473" formatCode="General">
                  <c:v>798404</c:v>
                </c:pt>
                <c:pt idx="474" formatCode="General">
                  <c:v>854939</c:v>
                </c:pt>
                <c:pt idx="475" formatCode="General">
                  <c:v>563310</c:v>
                </c:pt>
                <c:pt idx="476" formatCode="General">
                  <c:v>823587</c:v>
                </c:pt>
                <c:pt idx="477" formatCode="General">
                  <c:v>807765</c:v>
                </c:pt>
                <c:pt idx="478" formatCode="General">
                  <c:v>588355</c:v>
                </c:pt>
                <c:pt idx="479" formatCode="General">
                  <c:v>857767</c:v>
                </c:pt>
                <c:pt idx="480" formatCode="General">
                  <c:v>734325</c:v>
                </c:pt>
                <c:pt idx="481" formatCode="General">
                  <c:v>591886</c:v>
                </c:pt>
                <c:pt idx="482" formatCode="General">
                  <c:v>727760</c:v>
                </c:pt>
                <c:pt idx="483">
                  <c:v>1007120</c:v>
                </c:pt>
                <c:pt idx="484" formatCode="General">
                  <c:v>751021</c:v>
                </c:pt>
                <c:pt idx="485" formatCode="General">
                  <c:v>528411</c:v>
                </c:pt>
                <c:pt idx="486" formatCode="General">
                  <c:v>630621</c:v>
                </c:pt>
                <c:pt idx="487" formatCode="General">
                  <c:v>893613</c:v>
                </c:pt>
                <c:pt idx="488" formatCode="General">
                  <c:v>676715</c:v>
                </c:pt>
                <c:pt idx="489" formatCode="General">
                  <c:v>546558</c:v>
                </c:pt>
                <c:pt idx="490" formatCode="General">
                  <c:v>564171</c:v>
                </c:pt>
                <c:pt idx="491" formatCode="General">
                  <c:v>537679</c:v>
                </c:pt>
                <c:pt idx="492" formatCode="General">
                  <c:v>634950</c:v>
                </c:pt>
                <c:pt idx="493" formatCode="General">
                  <c:v>631419</c:v>
                </c:pt>
                <c:pt idx="494">
                  <c:v>1907940</c:v>
                </c:pt>
                <c:pt idx="495" formatCode="General">
                  <c:v>535162</c:v>
                </c:pt>
                <c:pt idx="496" formatCode="General">
                  <c:v>692923</c:v>
                </c:pt>
                <c:pt idx="497" formatCode="General">
                  <c:v>696073</c:v>
                </c:pt>
                <c:pt idx="498" formatCode="General">
                  <c:v>788380</c:v>
                </c:pt>
                <c:pt idx="499">
                  <c:v>1139840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1-4EC6-ABA9-D5EAB8CD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'Tiempo_Creacion_Sample&amp;Gap'!$O$3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'Tiempo_Creacion_Sample&amp;Gap'!$N$4:$N$503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'Tiempo_Creacion_Sample&amp;Gap'!$O$4:$O$503</c:f>
              <c:numCache>
                <c:formatCode>0.00E+00</c:formatCode>
                <c:ptCount val="500"/>
                <c:pt idx="0">
                  <c:v>22023600</c:v>
                </c:pt>
                <c:pt idx="1">
                  <c:v>12215000</c:v>
                </c:pt>
                <c:pt idx="2">
                  <c:v>9858030</c:v>
                </c:pt>
                <c:pt idx="3">
                  <c:v>10593500</c:v>
                </c:pt>
                <c:pt idx="4">
                  <c:v>10087500</c:v>
                </c:pt>
                <c:pt idx="5">
                  <c:v>10995900</c:v>
                </c:pt>
                <c:pt idx="6">
                  <c:v>10128800</c:v>
                </c:pt>
                <c:pt idx="7">
                  <c:v>73600100</c:v>
                </c:pt>
                <c:pt idx="8">
                  <c:v>9231590</c:v>
                </c:pt>
                <c:pt idx="9">
                  <c:v>10623800</c:v>
                </c:pt>
                <c:pt idx="10">
                  <c:v>11503800</c:v>
                </c:pt>
                <c:pt idx="11">
                  <c:v>10603600</c:v>
                </c:pt>
                <c:pt idx="12">
                  <c:v>10401000</c:v>
                </c:pt>
                <c:pt idx="13">
                  <c:v>11828200</c:v>
                </c:pt>
                <c:pt idx="14">
                  <c:v>10674600</c:v>
                </c:pt>
                <c:pt idx="15">
                  <c:v>11179900</c:v>
                </c:pt>
                <c:pt idx="16">
                  <c:v>9370410</c:v>
                </c:pt>
                <c:pt idx="17">
                  <c:v>10431300</c:v>
                </c:pt>
                <c:pt idx="18">
                  <c:v>73611400</c:v>
                </c:pt>
                <c:pt idx="19">
                  <c:v>10121300</c:v>
                </c:pt>
                <c:pt idx="20">
                  <c:v>10845800</c:v>
                </c:pt>
                <c:pt idx="21">
                  <c:v>10465600</c:v>
                </c:pt>
                <c:pt idx="22">
                  <c:v>11003500</c:v>
                </c:pt>
                <c:pt idx="23">
                  <c:v>9809350</c:v>
                </c:pt>
                <c:pt idx="24">
                  <c:v>21669800</c:v>
                </c:pt>
                <c:pt idx="25">
                  <c:v>11035000</c:v>
                </c:pt>
                <c:pt idx="26">
                  <c:v>11408700</c:v>
                </c:pt>
                <c:pt idx="27">
                  <c:v>10991800</c:v>
                </c:pt>
                <c:pt idx="28">
                  <c:v>11587700</c:v>
                </c:pt>
                <c:pt idx="29">
                  <c:v>9904600</c:v>
                </c:pt>
                <c:pt idx="30">
                  <c:v>9656530</c:v>
                </c:pt>
                <c:pt idx="31">
                  <c:v>12970300</c:v>
                </c:pt>
                <c:pt idx="32">
                  <c:v>11926300</c:v>
                </c:pt>
                <c:pt idx="33">
                  <c:v>12958500</c:v>
                </c:pt>
                <c:pt idx="34">
                  <c:v>10596700</c:v>
                </c:pt>
                <c:pt idx="35">
                  <c:v>11894000</c:v>
                </c:pt>
                <c:pt idx="36">
                  <c:v>11937600</c:v>
                </c:pt>
                <c:pt idx="37">
                  <c:v>44600400</c:v>
                </c:pt>
                <c:pt idx="38">
                  <c:v>12056800</c:v>
                </c:pt>
                <c:pt idx="39">
                  <c:v>29049300</c:v>
                </c:pt>
                <c:pt idx="40">
                  <c:v>13766600</c:v>
                </c:pt>
                <c:pt idx="41">
                  <c:v>10335200</c:v>
                </c:pt>
                <c:pt idx="42">
                  <c:v>16540900</c:v>
                </c:pt>
                <c:pt idx="43">
                  <c:v>10353200</c:v>
                </c:pt>
                <c:pt idx="44">
                  <c:v>12462200</c:v>
                </c:pt>
                <c:pt idx="45">
                  <c:v>10524900</c:v>
                </c:pt>
                <c:pt idx="46">
                  <c:v>16441200</c:v>
                </c:pt>
                <c:pt idx="47">
                  <c:v>10100300</c:v>
                </c:pt>
                <c:pt idx="48">
                  <c:v>12013900</c:v>
                </c:pt>
                <c:pt idx="49">
                  <c:v>12254400</c:v>
                </c:pt>
                <c:pt idx="50">
                  <c:v>19346700</c:v>
                </c:pt>
                <c:pt idx="51">
                  <c:v>11058300</c:v>
                </c:pt>
                <c:pt idx="52">
                  <c:v>24213600</c:v>
                </c:pt>
                <c:pt idx="53">
                  <c:v>13612300</c:v>
                </c:pt>
                <c:pt idx="54">
                  <c:v>9717630</c:v>
                </c:pt>
                <c:pt idx="55">
                  <c:v>10387000</c:v>
                </c:pt>
                <c:pt idx="56">
                  <c:v>18655900</c:v>
                </c:pt>
                <c:pt idx="57">
                  <c:v>9859630</c:v>
                </c:pt>
                <c:pt idx="58">
                  <c:v>10783200</c:v>
                </c:pt>
                <c:pt idx="59">
                  <c:v>10546400</c:v>
                </c:pt>
                <c:pt idx="60">
                  <c:v>10503800</c:v>
                </c:pt>
                <c:pt idx="61">
                  <c:v>11095800</c:v>
                </c:pt>
                <c:pt idx="62">
                  <c:v>9469710</c:v>
                </c:pt>
                <c:pt idx="63">
                  <c:v>22171900</c:v>
                </c:pt>
                <c:pt idx="64">
                  <c:v>10868200</c:v>
                </c:pt>
                <c:pt idx="65">
                  <c:v>10710200</c:v>
                </c:pt>
                <c:pt idx="66">
                  <c:v>10523300</c:v>
                </c:pt>
                <c:pt idx="67">
                  <c:v>9495430</c:v>
                </c:pt>
                <c:pt idx="68">
                  <c:v>10599500</c:v>
                </c:pt>
                <c:pt idx="69">
                  <c:v>9338820</c:v>
                </c:pt>
                <c:pt idx="70">
                  <c:v>12462900</c:v>
                </c:pt>
                <c:pt idx="71">
                  <c:v>9335950</c:v>
                </c:pt>
                <c:pt idx="72">
                  <c:v>12312800</c:v>
                </c:pt>
                <c:pt idx="73">
                  <c:v>10775100</c:v>
                </c:pt>
                <c:pt idx="74">
                  <c:v>42867200</c:v>
                </c:pt>
                <c:pt idx="75">
                  <c:v>9839700</c:v>
                </c:pt>
                <c:pt idx="76">
                  <c:v>17339200</c:v>
                </c:pt>
                <c:pt idx="77">
                  <c:v>10445600</c:v>
                </c:pt>
                <c:pt idx="78">
                  <c:v>11300800</c:v>
                </c:pt>
                <c:pt idx="79">
                  <c:v>10981500</c:v>
                </c:pt>
                <c:pt idx="80">
                  <c:v>10095100</c:v>
                </c:pt>
                <c:pt idx="81">
                  <c:v>23574700</c:v>
                </c:pt>
                <c:pt idx="82">
                  <c:v>11974300</c:v>
                </c:pt>
                <c:pt idx="83">
                  <c:v>11422000</c:v>
                </c:pt>
                <c:pt idx="84">
                  <c:v>11531600</c:v>
                </c:pt>
                <c:pt idx="85">
                  <c:v>19802600</c:v>
                </c:pt>
                <c:pt idx="86">
                  <c:v>10418400</c:v>
                </c:pt>
                <c:pt idx="87">
                  <c:v>23532800</c:v>
                </c:pt>
                <c:pt idx="88">
                  <c:v>10739900</c:v>
                </c:pt>
                <c:pt idx="89">
                  <c:v>11042300</c:v>
                </c:pt>
                <c:pt idx="90">
                  <c:v>12429000</c:v>
                </c:pt>
                <c:pt idx="91">
                  <c:v>13226100</c:v>
                </c:pt>
                <c:pt idx="92">
                  <c:v>10679200</c:v>
                </c:pt>
                <c:pt idx="93">
                  <c:v>11190100</c:v>
                </c:pt>
                <c:pt idx="94">
                  <c:v>11865200</c:v>
                </c:pt>
                <c:pt idx="95">
                  <c:v>12099700</c:v>
                </c:pt>
                <c:pt idx="96">
                  <c:v>9759700</c:v>
                </c:pt>
                <c:pt idx="97">
                  <c:v>10299600</c:v>
                </c:pt>
                <c:pt idx="98">
                  <c:v>41346700</c:v>
                </c:pt>
                <c:pt idx="99">
                  <c:v>35197600</c:v>
                </c:pt>
                <c:pt idx="100">
                  <c:v>9853510</c:v>
                </c:pt>
                <c:pt idx="101">
                  <c:v>9800250</c:v>
                </c:pt>
                <c:pt idx="102">
                  <c:v>10394700</c:v>
                </c:pt>
                <c:pt idx="103">
                  <c:v>10097100</c:v>
                </c:pt>
                <c:pt idx="104">
                  <c:v>12500000</c:v>
                </c:pt>
                <c:pt idx="105">
                  <c:v>12689400</c:v>
                </c:pt>
                <c:pt idx="106">
                  <c:v>10736400</c:v>
                </c:pt>
                <c:pt idx="107">
                  <c:v>12187700</c:v>
                </c:pt>
                <c:pt idx="108">
                  <c:v>19986900</c:v>
                </c:pt>
                <c:pt idx="109">
                  <c:v>9614750</c:v>
                </c:pt>
                <c:pt idx="110">
                  <c:v>12577000</c:v>
                </c:pt>
                <c:pt idx="111">
                  <c:v>12468000</c:v>
                </c:pt>
                <c:pt idx="112">
                  <c:v>10282300</c:v>
                </c:pt>
                <c:pt idx="113">
                  <c:v>12349300</c:v>
                </c:pt>
                <c:pt idx="114">
                  <c:v>10752300</c:v>
                </c:pt>
                <c:pt idx="115">
                  <c:v>14063000</c:v>
                </c:pt>
                <c:pt idx="116">
                  <c:v>10072000</c:v>
                </c:pt>
                <c:pt idx="117">
                  <c:v>51360100</c:v>
                </c:pt>
                <c:pt idx="118">
                  <c:v>40953000</c:v>
                </c:pt>
                <c:pt idx="119">
                  <c:v>10951700</c:v>
                </c:pt>
                <c:pt idx="120">
                  <c:v>10805500</c:v>
                </c:pt>
                <c:pt idx="121">
                  <c:v>11444000</c:v>
                </c:pt>
                <c:pt idx="122">
                  <c:v>10043200</c:v>
                </c:pt>
                <c:pt idx="123">
                  <c:v>10095500</c:v>
                </c:pt>
                <c:pt idx="124">
                  <c:v>11270800</c:v>
                </c:pt>
                <c:pt idx="125">
                  <c:v>52090600</c:v>
                </c:pt>
                <c:pt idx="126">
                  <c:v>17043400</c:v>
                </c:pt>
                <c:pt idx="127">
                  <c:v>28850700</c:v>
                </c:pt>
                <c:pt idx="128">
                  <c:v>9616830</c:v>
                </c:pt>
                <c:pt idx="129">
                  <c:v>18675500</c:v>
                </c:pt>
                <c:pt idx="130">
                  <c:v>17571200</c:v>
                </c:pt>
                <c:pt idx="131">
                  <c:v>15800300</c:v>
                </c:pt>
                <c:pt idx="132">
                  <c:v>10780300</c:v>
                </c:pt>
                <c:pt idx="133">
                  <c:v>10456600</c:v>
                </c:pt>
                <c:pt idx="134">
                  <c:v>9727620</c:v>
                </c:pt>
                <c:pt idx="135">
                  <c:v>10942700</c:v>
                </c:pt>
                <c:pt idx="136">
                  <c:v>11531000</c:v>
                </c:pt>
                <c:pt idx="137">
                  <c:v>10526400</c:v>
                </c:pt>
                <c:pt idx="138">
                  <c:v>11309200</c:v>
                </c:pt>
                <c:pt idx="139">
                  <c:v>11255800</c:v>
                </c:pt>
                <c:pt idx="140">
                  <c:v>9970920</c:v>
                </c:pt>
                <c:pt idx="141">
                  <c:v>11013600</c:v>
                </c:pt>
                <c:pt idx="142">
                  <c:v>10076000</c:v>
                </c:pt>
                <c:pt idx="143">
                  <c:v>10334400</c:v>
                </c:pt>
                <c:pt idx="144">
                  <c:v>56093800</c:v>
                </c:pt>
                <c:pt idx="145">
                  <c:v>14991100</c:v>
                </c:pt>
                <c:pt idx="146">
                  <c:v>23413800</c:v>
                </c:pt>
                <c:pt idx="147">
                  <c:v>15523000</c:v>
                </c:pt>
                <c:pt idx="148">
                  <c:v>34854300</c:v>
                </c:pt>
                <c:pt idx="149">
                  <c:v>9851240</c:v>
                </c:pt>
                <c:pt idx="150">
                  <c:v>29713400</c:v>
                </c:pt>
                <c:pt idx="151">
                  <c:v>32526100</c:v>
                </c:pt>
                <c:pt idx="152">
                  <c:v>18021900</c:v>
                </c:pt>
                <c:pt idx="153">
                  <c:v>16562000</c:v>
                </c:pt>
                <c:pt idx="154">
                  <c:v>19978800</c:v>
                </c:pt>
                <c:pt idx="155">
                  <c:v>15368700</c:v>
                </c:pt>
                <c:pt idx="156">
                  <c:v>15970600</c:v>
                </c:pt>
                <c:pt idx="157">
                  <c:v>10735300</c:v>
                </c:pt>
                <c:pt idx="158">
                  <c:v>26286400</c:v>
                </c:pt>
                <c:pt idx="159">
                  <c:v>10855500</c:v>
                </c:pt>
                <c:pt idx="160">
                  <c:v>10432900</c:v>
                </c:pt>
                <c:pt idx="161">
                  <c:v>9577800</c:v>
                </c:pt>
                <c:pt idx="162">
                  <c:v>9826040</c:v>
                </c:pt>
                <c:pt idx="163">
                  <c:v>19799900</c:v>
                </c:pt>
                <c:pt idx="164">
                  <c:v>11664500</c:v>
                </c:pt>
                <c:pt idx="165">
                  <c:v>10213900</c:v>
                </c:pt>
                <c:pt idx="166">
                  <c:v>10974000</c:v>
                </c:pt>
                <c:pt idx="167">
                  <c:v>10126700</c:v>
                </c:pt>
                <c:pt idx="168">
                  <c:v>11300000</c:v>
                </c:pt>
                <c:pt idx="169">
                  <c:v>10300400</c:v>
                </c:pt>
                <c:pt idx="170">
                  <c:v>17343500</c:v>
                </c:pt>
                <c:pt idx="171">
                  <c:v>12471700</c:v>
                </c:pt>
                <c:pt idx="172">
                  <c:v>11063400</c:v>
                </c:pt>
                <c:pt idx="173">
                  <c:v>10543900</c:v>
                </c:pt>
                <c:pt idx="174">
                  <c:v>51403100</c:v>
                </c:pt>
                <c:pt idx="175">
                  <c:v>28013700</c:v>
                </c:pt>
                <c:pt idx="176">
                  <c:v>20656600</c:v>
                </c:pt>
                <c:pt idx="177">
                  <c:v>17032600</c:v>
                </c:pt>
                <c:pt idx="178">
                  <c:v>24802400</c:v>
                </c:pt>
                <c:pt idx="179">
                  <c:v>15626100</c:v>
                </c:pt>
                <c:pt idx="180">
                  <c:v>19727500</c:v>
                </c:pt>
                <c:pt idx="181">
                  <c:v>9784500</c:v>
                </c:pt>
                <c:pt idx="182">
                  <c:v>17001000</c:v>
                </c:pt>
                <c:pt idx="183">
                  <c:v>12546500</c:v>
                </c:pt>
                <c:pt idx="184">
                  <c:v>11962900</c:v>
                </c:pt>
                <c:pt idx="185">
                  <c:v>10985700</c:v>
                </c:pt>
                <c:pt idx="186">
                  <c:v>11556000</c:v>
                </c:pt>
                <c:pt idx="187">
                  <c:v>11697800</c:v>
                </c:pt>
                <c:pt idx="188">
                  <c:v>10424200</c:v>
                </c:pt>
                <c:pt idx="189">
                  <c:v>45263500</c:v>
                </c:pt>
                <c:pt idx="190">
                  <c:v>12013100</c:v>
                </c:pt>
                <c:pt idx="191">
                  <c:v>27468100</c:v>
                </c:pt>
                <c:pt idx="192">
                  <c:v>11140100</c:v>
                </c:pt>
                <c:pt idx="193">
                  <c:v>18134000</c:v>
                </c:pt>
                <c:pt idx="194">
                  <c:v>9796460</c:v>
                </c:pt>
                <c:pt idx="195">
                  <c:v>11546600</c:v>
                </c:pt>
                <c:pt idx="196">
                  <c:v>11335300</c:v>
                </c:pt>
                <c:pt idx="197">
                  <c:v>10568900</c:v>
                </c:pt>
                <c:pt idx="198">
                  <c:v>10815500</c:v>
                </c:pt>
                <c:pt idx="199">
                  <c:v>9870360</c:v>
                </c:pt>
                <c:pt idx="200">
                  <c:v>12998500</c:v>
                </c:pt>
                <c:pt idx="201">
                  <c:v>10011300</c:v>
                </c:pt>
                <c:pt idx="202">
                  <c:v>14699800</c:v>
                </c:pt>
                <c:pt idx="203">
                  <c:v>10486700</c:v>
                </c:pt>
                <c:pt idx="204">
                  <c:v>12617000</c:v>
                </c:pt>
                <c:pt idx="205">
                  <c:v>9495950</c:v>
                </c:pt>
                <c:pt idx="206">
                  <c:v>13705000</c:v>
                </c:pt>
                <c:pt idx="207">
                  <c:v>11576400</c:v>
                </c:pt>
                <c:pt idx="208">
                  <c:v>53746900</c:v>
                </c:pt>
                <c:pt idx="209">
                  <c:v>9673360</c:v>
                </c:pt>
                <c:pt idx="210">
                  <c:v>19432200</c:v>
                </c:pt>
                <c:pt idx="211">
                  <c:v>10123800</c:v>
                </c:pt>
                <c:pt idx="212">
                  <c:v>28732200</c:v>
                </c:pt>
                <c:pt idx="213">
                  <c:v>27748100</c:v>
                </c:pt>
                <c:pt idx="214">
                  <c:v>17910300</c:v>
                </c:pt>
                <c:pt idx="215">
                  <c:v>10309500</c:v>
                </c:pt>
                <c:pt idx="216">
                  <c:v>9624200</c:v>
                </c:pt>
                <c:pt idx="217">
                  <c:v>11924100</c:v>
                </c:pt>
                <c:pt idx="218">
                  <c:v>9364800</c:v>
                </c:pt>
                <c:pt idx="219">
                  <c:v>11296400</c:v>
                </c:pt>
                <c:pt idx="220">
                  <c:v>11244200</c:v>
                </c:pt>
                <c:pt idx="221">
                  <c:v>9712800</c:v>
                </c:pt>
                <c:pt idx="222">
                  <c:v>10311400</c:v>
                </c:pt>
                <c:pt idx="223">
                  <c:v>19360600</c:v>
                </c:pt>
                <c:pt idx="224">
                  <c:v>10951600</c:v>
                </c:pt>
                <c:pt idx="225">
                  <c:v>49705300</c:v>
                </c:pt>
                <c:pt idx="226">
                  <c:v>10024700</c:v>
                </c:pt>
                <c:pt idx="227">
                  <c:v>13538500</c:v>
                </c:pt>
                <c:pt idx="228">
                  <c:v>17538400</c:v>
                </c:pt>
                <c:pt idx="229">
                  <c:v>12551200</c:v>
                </c:pt>
                <c:pt idx="230">
                  <c:v>9311250</c:v>
                </c:pt>
                <c:pt idx="231">
                  <c:v>10866800</c:v>
                </c:pt>
                <c:pt idx="232">
                  <c:v>9900910</c:v>
                </c:pt>
                <c:pt idx="233">
                  <c:v>10302300</c:v>
                </c:pt>
                <c:pt idx="234">
                  <c:v>12407100</c:v>
                </c:pt>
                <c:pt idx="235">
                  <c:v>12322200</c:v>
                </c:pt>
                <c:pt idx="236">
                  <c:v>11865900</c:v>
                </c:pt>
                <c:pt idx="237">
                  <c:v>10761300</c:v>
                </c:pt>
                <c:pt idx="238">
                  <c:v>10977100</c:v>
                </c:pt>
                <c:pt idx="239">
                  <c:v>10341000</c:v>
                </c:pt>
                <c:pt idx="240">
                  <c:v>23694800</c:v>
                </c:pt>
                <c:pt idx="241">
                  <c:v>10574200</c:v>
                </c:pt>
                <c:pt idx="242">
                  <c:v>9355550</c:v>
                </c:pt>
                <c:pt idx="243">
                  <c:v>10788800</c:v>
                </c:pt>
                <c:pt idx="244">
                  <c:v>10023800</c:v>
                </c:pt>
                <c:pt idx="245">
                  <c:v>20321600</c:v>
                </c:pt>
                <c:pt idx="246">
                  <c:v>11091800</c:v>
                </c:pt>
                <c:pt idx="247">
                  <c:v>20864900</c:v>
                </c:pt>
                <c:pt idx="248">
                  <c:v>10047300</c:v>
                </c:pt>
                <c:pt idx="249">
                  <c:v>10671100</c:v>
                </c:pt>
                <c:pt idx="250">
                  <c:v>14282900</c:v>
                </c:pt>
                <c:pt idx="251">
                  <c:v>10302300</c:v>
                </c:pt>
                <c:pt idx="252">
                  <c:v>16142900</c:v>
                </c:pt>
                <c:pt idx="253">
                  <c:v>9772610</c:v>
                </c:pt>
                <c:pt idx="254">
                  <c:v>13976000</c:v>
                </c:pt>
                <c:pt idx="255">
                  <c:v>10587500</c:v>
                </c:pt>
                <c:pt idx="256">
                  <c:v>17365700</c:v>
                </c:pt>
                <c:pt idx="257">
                  <c:v>13479300</c:v>
                </c:pt>
                <c:pt idx="258">
                  <c:v>14153700</c:v>
                </c:pt>
                <c:pt idx="259">
                  <c:v>10732700</c:v>
                </c:pt>
                <c:pt idx="260">
                  <c:v>12697600</c:v>
                </c:pt>
                <c:pt idx="261">
                  <c:v>9978890</c:v>
                </c:pt>
                <c:pt idx="262">
                  <c:v>12294700</c:v>
                </c:pt>
                <c:pt idx="263">
                  <c:v>10707000</c:v>
                </c:pt>
                <c:pt idx="264">
                  <c:v>58751200</c:v>
                </c:pt>
                <c:pt idx="265">
                  <c:v>11075100</c:v>
                </c:pt>
                <c:pt idx="266">
                  <c:v>10310600</c:v>
                </c:pt>
                <c:pt idx="267">
                  <c:v>9928850</c:v>
                </c:pt>
                <c:pt idx="268">
                  <c:v>12566000</c:v>
                </c:pt>
                <c:pt idx="269">
                  <c:v>11212800</c:v>
                </c:pt>
                <c:pt idx="270">
                  <c:v>13193500</c:v>
                </c:pt>
                <c:pt idx="271">
                  <c:v>13163500</c:v>
                </c:pt>
                <c:pt idx="272">
                  <c:v>15956000</c:v>
                </c:pt>
                <c:pt idx="273">
                  <c:v>10114200</c:v>
                </c:pt>
                <c:pt idx="274">
                  <c:v>54318400</c:v>
                </c:pt>
                <c:pt idx="275">
                  <c:v>9905680</c:v>
                </c:pt>
                <c:pt idx="276">
                  <c:v>26243000</c:v>
                </c:pt>
                <c:pt idx="277">
                  <c:v>11640600</c:v>
                </c:pt>
                <c:pt idx="278">
                  <c:v>47026000</c:v>
                </c:pt>
                <c:pt idx="279">
                  <c:v>9375540</c:v>
                </c:pt>
                <c:pt idx="280">
                  <c:v>26759700</c:v>
                </c:pt>
                <c:pt idx="281">
                  <c:v>16504700</c:v>
                </c:pt>
                <c:pt idx="282">
                  <c:v>29054500</c:v>
                </c:pt>
                <c:pt idx="283">
                  <c:v>10923200</c:v>
                </c:pt>
                <c:pt idx="284">
                  <c:v>15060200</c:v>
                </c:pt>
                <c:pt idx="285">
                  <c:v>14266300</c:v>
                </c:pt>
                <c:pt idx="286">
                  <c:v>10143800</c:v>
                </c:pt>
                <c:pt idx="287">
                  <c:v>13613200</c:v>
                </c:pt>
                <c:pt idx="288">
                  <c:v>17061100</c:v>
                </c:pt>
                <c:pt idx="289">
                  <c:v>9808650</c:v>
                </c:pt>
                <c:pt idx="290">
                  <c:v>10054900</c:v>
                </c:pt>
                <c:pt idx="291">
                  <c:v>11904500</c:v>
                </c:pt>
                <c:pt idx="292">
                  <c:v>11632100</c:v>
                </c:pt>
                <c:pt idx="293">
                  <c:v>11622200</c:v>
                </c:pt>
                <c:pt idx="294">
                  <c:v>10138300</c:v>
                </c:pt>
                <c:pt idx="295">
                  <c:v>48779500</c:v>
                </c:pt>
                <c:pt idx="296">
                  <c:v>26936000</c:v>
                </c:pt>
                <c:pt idx="297">
                  <c:v>23409300</c:v>
                </c:pt>
                <c:pt idx="298">
                  <c:v>11077900</c:v>
                </c:pt>
                <c:pt idx="299">
                  <c:v>22189600</c:v>
                </c:pt>
                <c:pt idx="300">
                  <c:v>15464800</c:v>
                </c:pt>
                <c:pt idx="301">
                  <c:v>19989700</c:v>
                </c:pt>
                <c:pt idx="302">
                  <c:v>11997200</c:v>
                </c:pt>
                <c:pt idx="303">
                  <c:v>21819300</c:v>
                </c:pt>
                <c:pt idx="304">
                  <c:v>9898800</c:v>
                </c:pt>
                <c:pt idx="305">
                  <c:v>21399000</c:v>
                </c:pt>
                <c:pt idx="306">
                  <c:v>12357200</c:v>
                </c:pt>
                <c:pt idx="307">
                  <c:v>10572100</c:v>
                </c:pt>
                <c:pt idx="308">
                  <c:v>11760000</c:v>
                </c:pt>
                <c:pt idx="309">
                  <c:v>9673760</c:v>
                </c:pt>
                <c:pt idx="310">
                  <c:v>16885800</c:v>
                </c:pt>
                <c:pt idx="311">
                  <c:v>10758400</c:v>
                </c:pt>
                <c:pt idx="312">
                  <c:v>9389580</c:v>
                </c:pt>
                <c:pt idx="313">
                  <c:v>10780400</c:v>
                </c:pt>
                <c:pt idx="314">
                  <c:v>10378300</c:v>
                </c:pt>
                <c:pt idx="315">
                  <c:v>12061100</c:v>
                </c:pt>
                <c:pt idx="316">
                  <c:v>11096800</c:v>
                </c:pt>
                <c:pt idx="317">
                  <c:v>21608500</c:v>
                </c:pt>
                <c:pt idx="318">
                  <c:v>10553100</c:v>
                </c:pt>
                <c:pt idx="319">
                  <c:v>20686700</c:v>
                </c:pt>
                <c:pt idx="320">
                  <c:v>11242600</c:v>
                </c:pt>
                <c:pt idx="321">
                  <c:v>25827600</c:v>
                </c:pt>
                <c:pt idx="322">
                  <c:v>9733330</c:v>
                </c:pt>
                <c:pt idx="323">
                  <c:v>10391100</c:v>
                </c:pt>
                <c:pt idx="324">
                  <c:v>10456300</c:v>
                </c:pt>
                <c:pt idx="325">
                  <c:v>20274000</c:v>
                </c:pt>
                <c:pt idx="326">
                  <c:v>11658400</c:v>
                </c:pt>
                <c:pt idx="327">
                  <c:v>10476800</c:v>
                </c:pt>
                <c:pt idx="328">
                  <c:v>12189300</c:v>
                </c:pt>
                <c:pt idx="329">
                  <c:v>9840360</c:v>
                </c:pt>
                <c:pt idx="330">
                  <c:v>10156500</c:v>
                </c:pt>
                <c:pt idx="331">
                  <c:v>11638200</c:v>
                </c:pt>
                <c:pt idx="332">
                  <c:v>10076600</c:v>
                </c:pt>
                <c:pt idx="333">
                  <c:v>10673500</c:v>
                </c:pt>
                <c:pt idx="334">
                  <c:v>20710500</c:v>
                </c:pt>
                <c:pt idx="335">
                  <c:v>9969600</c:v>
                </c:pt>
                <c:pt idx="336">
                  <c:v>11771200</c:v>
                </c:pt>
                <c:pt idx="337">
                  <c:v>11632000</c:v>
                </c:pt>
                <c:pt idx="338">
                  <c:v>9390610</c:v>
                </c:pt>
                <c:pt idx="339">
                  <c:v>10211300</c:v>
                </c:pt>
                <c:pt idx="340">
                  <c:v>10548600</c:v>
                </c:pt>
                <c:pt idx="341">
                  <c:v>35873900</c:v>
                </c:pt>
                <c:pt idx="342">
                  <c:v>10310500</c:v>
                </c:pt>
                <c:pt idx="343">
                  <c:v>10303300</c:v>
                </c:pt>
                <c:pt idx="344">
                  <c:v>11002900</c:v>
                </c:pt>
                <c:pt idx="345">
                  <c:v>21284900</c:v>
                </c:pt>
                <c:pt idx="346">
                  <c:v>10043900</c:v>
                </c:pt>
                <c:pt idx="347">
                  <c:v>26190700</c:v>
                </c:pt>
                <c:pt idx="348">
                  <c:v>9526180</c:v>
                </c:pt>
                <c:pt idx="349">
                  <c:v>11693000</c:v>
                </c:pt>
                <c:pt idx="350">
                  <c:v>11981000</c:v>
                </c:pt>
                <c:pt idx="351">
                  <c:v>18094100</c:v>
                </c:pt>
                <c:pt idx="352">
                  <c:v>10426000</c:v>
                </c:pt>
                <c:pt idx="353">
                  <c:v>10872000</c:v>
                </c:pt>
                <c:pt idx="354">
                  <c:v>12633500</c:v>
                </c:pt>
                <c:pt idx="355">
                  <c:v>10978000</c:v>
                </c:pt>
                <c:pt idx="356">
                  <c:v>11371200</c:v>
                </c:pt>
                <c:pt idx="357">
                  <c:v>9988330</c:v>
                </c:pt>
                <c:pt idx="358">
                  <c:v>53000800</c:v>
                </c:pt>
                <c:pt idx="359">
                  <c:v>12822400</c:v>
                </c:pt>
                <c:pt idx="360">
                  <c:v>13875500</c:v>
                </c:pt>
                <c:pt idx="361">
                  <c:v>12618200</c:v>
                </c:pt>
                <c:pt idx="362">
                  <c:v>11224500</c:v>
                </c:pt>
                <c:pt idx="363">
                  <c:v>10004600</c:v>
                </c:pt>
                <c:pt idx="364">
                  <c:v>11798200</c:v>
                </c:pt>
                <c:pt idx="365">
                  <c:v>11501200</c:v>
                </c:pt>
                <c:pt idx="366">
                  <c:v>20835700</c:v>
                </c:pt>
                <c:pt idx="367">
                  <c:v>10198100</c:v>
                </c:pt>
                <c:pt idx="368">
                  <c:v>9655220</c:v>
                </c:pt>
                <c:pt idx="369">
                  <c:v>11791300</c:v>
                </c:pt>
                <c:pt idx="370">
                  <c:v>11129900</c:v>
                </c:pt>
                <c:pt idx="371">
                  <c:v>10810300</c:v>
                </c:pt>
                <c:pt idx="372">
                  <c:v>10648000</c:v>
                </c:pt>
                <c:pt idx="373">
                  <c:v>23496300</c:v>
                </c:pt>
                <c:pt idx="374">
                  <c:v>10605100</c:v>
                </c:pt>
                <c:pt idx="375">
                  <c:v>10984100</c:v>
                </c:pt>
                <c:pt idx="376">
                  <c:v>10515200</c:v>
                </c:pt>
                <c:pt idx="377">
                  <c:v>9492180</c:v>
                </c:pt>
                <c:pt idx="378">
                  <c:v>20210600</c:v>
                </c:pt>
                <c:pt idx="379">
                  <c:v>11354500</c:v>
                </c:pt>
                <c:pt idx="380">
                  <c:v>11434000</c:v>
                </c:pt>
                <c:pt idx="381">
                  <c:v>12883300</c:v>
                </c:pt>
                <c:pt idx="382">
                  <c:v>14945900</c:v>
                </c:pt>
                <c:pt idx="383">
                  <c:v>11616300</c:v>
                </c:pt>
                <c:pt idx="384">
                  <c:v>10751500</c:v>
                </c:pt>
                <c:pt idx="385">
                  <c:v>30355200</c:v>
                </c:pt>
                <c:pt idx="386">
                  <c:v>21346300</c:v>
                </c:pt>
                <c:pt idx="387">
                  <c:v>22248700</c:v>
                </c:pt>
                <c:pt idx="388">
                  <c:v>10252600</c:v>
                </c:pt>
                <c:pt idx="389">
                  <c:v>9481320</c:v>
                </c:pt>
                <c:pt idx="390">
                  <c:v>32468400</c:v>
                </c:pt>
                <c:pt idx="391">
                  <c:v>18641600</c:v>
                </c:pt>
                <c:pt idx="392">
                  <c:v>10131800</c:v>
                </c:pt>
                <c:pt idx="393">
                  <c:v>32532700</c:v>
                </c:pt>
                <c:pt idx="394">
                  <c:v>9404010</c:v>
                </c:pt>
                <c:pt idx="395">
                  <c:v>16741600</c:v>
                </c:pt>
                <c:pt idx="396">
                  <c:v>10327900</c:v>
                </c:pt>
                <c:pt idx="397">
                  <c:v>22389400</c:v>
                </c:pt>
                <c:pt idx="398">
                  <c:v>16459100</c:v>
                </c:pt>
                <c:pt idx="399">
                  <c:v>16346800</c:v>
                </c:pt>
                <c:pt idx="400">
                  <c:v>10464500</c:v>
                </c:pt>
                <c:pt idx="401">
                  <c:v>11695800</c:v>
                </c:pt>
                <c:pt idx="402">
                  <c:v>10436700</c:v>
                </c:pt>
                <c:pt idx="403">
                  <c:v>9986660</c:v>
                </c:pt>
                <c:pt idx="404">
                  <c:v>24853900</c:v>
                </c:pt>
                <c:pt idx="405">
                  <c:v>12509300</c:v>
                </c:pt>
                <c:pt idx="406">
                  <c:v>72047200</c:v>
                </c:pt>
                <c:pt idx="407">
                  <c:v>10751100</c:v>
                </c:pt>
                <c:pt idx="408">
                  <c:v>21455700</c:v>
                </c:pt>
                <c:pt idx="409">
                  <c:v>10949800</c:v>
                </c:pt>
                <c:pt idx="410">
                  <c:v>9653190</c:v>
                </c:pt>
                <c:pt idx="411">
                  <c:v>10798400</c:v>
                </c:pt>
                <c:pt idx="412">
                  <c:v>10002700</c:v>
                </c:pt>
                <c:pt idx="413">
                  <c:v>10423800</c:v>
                </c:pt>
                <c:pt idx="414">
                  <c:v>9575010</c:v>
                </c:pt>
                <c:pt idx="415">
                  <c:v>13594400</c:v>
                </c:pt>
                <c:pt idx="416">
                  <c:v>10265500</c:v>
                </c:pt>
                <c:pt idx="417">
                  <c:v>51916800</c:v>
                </c:pt>
                <c:pt idx="418">
                  <c:v>10214800</c:v>
                </c:pt>
                <c:pt idx="419">
                  <c:v>11597500</c:v>
                </c:pt>
                <c:pt idx="420">
                  <c:v>9800340</c:v>
                </c:pt>
                <c:pt idx="421">
                  <c:v>9433430</c:v>
                </c:pt>
                <c:pt idx="422">
                  <c:v>25458000</c:v>
                </c:pt>
                <c:pt idx="423">
                  <c:v>12551200</c:v>
                </c:pt>
                <c:pt idx="424">
                  <c:v>17241400</c:v>
                </c:pt>
                <c:pt idx="425">
                  <c:v>10622000</c:v>
                </c:pt>
                <c:pt idx="426">
                  <c:v>16844400</c:v>
                </c:pt>
                <c:pt idx="427">
                  <c:v>9876160</c:v>
                </c:pt>
                <c:pt idx="428">
                  <c:v>18073300</c:v>
                </c:pt>
                <c:pt idx="429">
                  <c:v>9832290</c:v>
                </c:pt>
                <c:pt idx="430">
                  <c:v>9421510</c:v>
                </c:pt>
                <c:pt idx="431">
                  <c:v>11302000</c:v>
                </c:pt>
                <c:pt idx="432">
                  <c:v>8997810</c:v>
                </c:pt>
                <c:pt idx="433">
                  <c:v>25991900</c:v>
                </c:pt>
                <c:pt idx="434">
                  <c:v>14290600</c:v>
                </c:pt>
                <c:pt idx="435">
                  <c:v>11194100</c:v>
                </c:pt>
                <c:pt idx="436">
                  <c:v>9523250</c:v>
                </c:pt>
                <c:pt idx="437">
                  <c:v>52125300</c:v>
                </c:pt>
                <c:pt idx="438">
                  <c:v>15446700</c:v>
                </c:pt>
                <c:pt idx="439">
                  <c:v>18667100</c:v>
                </c:pt>
                <c:pt idx="440">
                  <c:v>18931500</c:v>
                </c:pt>
                <c:pt idx="441">
                  <c:v>23121100</c:v>
                </c:pt>
                <c:pt idx="442">
                  <c:v>15972900</c:v>
                </c:pt>
                <c:pt idx="443">
                  <c:v>21224400</c:v>
                </c:pt>
                <c:pt idx="444">
                  <c:v>9202000</c:v>
                </c:pt>
                <c:pt idx="445">
                  <c:v>27960200</c:v>
                </c:pt>
                <c:pt idx="446">
                  <c:v>15700500</c:v>
                </c:pt>
                <c:pt idx="447">
                  <c:v>17460600</c:v>
                </c:pt>
                <c:pt idx="448">
                  <c:v>10365900</c:v>
                </c:pt>
                <c:pt idx="449">
                  <c:v>10870300</c:v>
                </c:pt>
                <c:pt idx="450">
                  <c:v>11709100</c:v>
                </c:pt>
                <c:pt idx="451">
                  <c:v>12335300</c:v>
                </c:pt>
                <c:pt idx="452">
                  <c:v>26130000</c:v>
                </c:pt>
                <c:pt idx="453">
                  <c:v>11264900</c:v>
                </c:pt>
                <c:pt idx="454">
                  <c:v>10536700</c:v>
                </c:pt>
                <c:pt idx="455">
                  <c:v>10399400</c:v>
                </c:pt>
                <c:pt idx="456">
                  <c:v>11357900</c:v>
                </c:pt>
                <c:pt idx="457">
                  <c:v>10539500</c:v>
                </c:pt>
                <c:pt idx="458">
                  <c:v>53161000</c:v>
                </c:pt>
                <c:pt idx="459">
                  <c:v>10020300</c:v>
                </c:pt>
                <c:pt idx="460">
                  <c:v>10412300</c:v>
                </c:pt>
                <c:pt idx="461">
                  <c:v>11672900</c:v>
                </c:pt>
                <c:pt idx="462">
                  <c:v>11141800</c:v>
                </c:pt>
                <c:pt idx="463">
                  <c:v>31260300</c:v>
                </c:pt>
                <c:pt idx="464">
                  <c:v>11430400</c:v>
                </c:pt>
                <c:pt idx="465">
                  <c:v>25894100</c:v>
                </c:pt>
                <c:pt idx="466">
                  <c:v>10095500</c:v>
                </c:pt>
                <c:pt idx="467">
                  <c:v>10057800</c:v>
                </c:pt>
                <c:pt idx="468">
                  <c:v>11203900</c:v>
                </c:pt>
                <c:pt idx="469">
                  <c:v>11510700</c:v>
                </c:pt>
                <c:pt idx="470">
                  <c:v>11247100</c:v>
                </c:pt>
                <c:pt idx="471">
                  <c:v>11059800</c:v>
                </c:pt>
                <c:pt idx="472">
                  <c:v>12463600</c:v>
                </c:pt>
                <c:pt idx="473">
                  <c:v>15116700</c:v>
                </c:pt>
                <c:pt idx="474">
                  <c:v>10071200</c:v>
                </c:pt>
                <c:pt idx="475">
                  <c:v>11461300</c:v>
                </c:pt>
                <c:pt idx="476">
                  <c:v>88418600</c:v>
                </c:pt>
                <c:pt idx="477">
                  <c:v>11481200</c:v>
                </c:pt>
                <c:pt idx="478">
                  <c:v>13409800</c:v>
                </c:pt>
                <c:pt idx="479">
                  <c:v>9939680</c:v>
                </c:pt>
                <c:pt idx="480">
                  <c:v>50489000</c:v>
                </c:pt>
                <c:pt idx="481">
                  <c:v>10504400</c:v>
                </c:pt>
                <c:pt idx="482">
                  <c:v>25123100</c:v>
                </c:pt>
                <c:pt idx="483">
                  <c:v>11797800</c:v>
                </c:pt>
                <c:pt idx="484">
                  <c:v>19048200</c:v>
                </c:pt>
                <c:pt idx="485">
                  <c:v>18139500</c:v>
                </c:pt>
                <c:pt idx="486">
                  <c:v>19321600</c:v>
                </c:pt>
                <c:pt idx="487">
                  <c:v>10990200</c:v>
                </c:pt>
                <c:pt idx="488">
                  <c:v>30257900</c:v>
                </c:pt>
                <c:pt idx="489">
                  <c:v>10340200</c:v>
                </c:pt>
                <c:pt idx="490">
                  <c:v>11418600</c:v>
                </c:pt>
                <c:pt idx="491">
                  <c:v>11268800</c:v>
                </c:pt>
                <c:pt idx="492">
                  <c:v>12210400</c:v>
                </c:pt>
                <c:pt idx="493">
                  <c:v>10863800</c:v>
                </c:pt>
                <c:pt idx="494">
                  <c:v>10854300</c:v>
                </c:pt>
                <c:pt idx="495">
                  <c:v>47278200</c:v>
                </c:pt>
                <c:pt idx="496">
                  <c:v>13179500</c:v>
                </c:pt>
                <c:pt idx="497">
                  <c:v>54845300</c:v>
                </c:pt>
                <c:pt idx="498">
                  <c:v>14429200</c:v>
                </c:pt>
                <c:pt idx="499">
                  <c:v>12663400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B-41F1-9C6D-F4725FFB2F4E}"/>
            </c:ext>
          </c:extLst>
        </c:ser>
        <c:ser>
          <c:idx val="1"/>
          <c:order val="1"/>
          <c:tx>
            <c:strRef>
              <c:f>'Tiempo_Creacion_Sample&amp;Gap'!$P$3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'Tiempo_Creacion_Sample&amp;Gap'!$N$4:$N$503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'Tiempo_Creacion_Sample&amp;Gap'!$P$4:$P$503</c:f>
              <c:numCache>
                <c:formatCode>0.00E+00</c:formatCode>
                <c:ptCount val="500"/>
                <c:pt idx="0">
                  <c:v>10204200</c:v>
                </c:pt>
                <c:pt idx="1">
                  <c:v>10407800</c:v>
                </c:pt>
                <c:pt idx="2">
                  <c:v>20143200</c:v>
                </c:pt>
                <c:pt idx="3">
                  <c:v>11753400</c:v>
                </c:pt>
                <c:pt idx="4">
                  <c:v>26580400</c:v>
                </c:pt>
                <c:pt idx="5">
                  <c:v>12188700</c:v>
                </c:pt>
                <c:pt idx="6">
                  <c:v>10844700</c:v>
                </c:pt>
                <c:pt idx="7">
                  <c:v>10058600</c:v>
                </c:pt>
                <c:pt idx="8">
                  <c:v>11013200</c:v>
                </c:pt>
                <c:pt idx="9">
                  <c:v>44454100</c:v>
                </c:pt>
                <c:pt idx="10">
                  <c:v>9910550</c:v>
                </c:pt>
                <c:pt idx="11">
                  <c:v>26257800</c:v>
                </c:pt>
                <c:pt idx="12">
                  <c:v>9736010</c:v>
                </c:pt>
                <c:pt idx="13">
                  <c:v>64461900</c:v>
                </c:pt>
                <c:pt idx="14">
                  <c:v>11107100</c:v>
                </c:pt>
                <c:pt idx="15">
                  <c:v>12045900</c:v>
                </c:pt>
                <c:pt idx="16">
                  <c:v>9587060</c:v>
                </c:pt>
                <c:pt idx="17">
                  <c:v>11761000</c:v>
                </c:pt>
                <c:pt idx="18">
                  <c:v>10625300</c:v>
                </c:pt>
                <c:pt idx="19">
                  <c:v>19046200</c:v>
                </c:pt>
                <c:pt idx="20">
                  <c:v>21367000</c:v>
                </c:pt>
                <c:pt idx="21">
                  <c:v>15205800</c:v>
                </c:pt>
                <c:pt idx="22">
                  <c:v>10320700</c:v>
                </c:pt>
                <c:pt idx="23">
                  <c:v>10055000</c:v>
                </c:pt>
                <c:pt idx="24">
                  <c:v>10193200</c:v>
                </c:pt>
                <c:pt idx="25">
                  <c:v>11353300</c:v>
                </c:pt>
                <c:pt idx="26">
                  <c:v>43600300</c:v>
                </c:pt>
                <c:pt idx="27">
                  <c:v>10338600</c:v>
                </c:pt>
                <c:pt idx="28">
                  <c:v>31138400</c:v>
                </c:pt>
                <c:pt idx="29">
                  <c:v>10593300</c:v>
                </c:pt>
                <c:pt idx="30">
                  <c:v>53832000</c:v>
                </c:pt>
                <c:pt idx="31">
                  <c:v>10099100</c:v>
                </c:pt>
                <c:pt idx="32">
                  <c:v>53026500</c:v>
                </c:pt>
                <c:pt idx="33">
                  <c:v>9113090</c:v>
                </c:pt>
                <c:pt idx="34">
                  <c:v>47693900</c:v>
                </c:pt>
                <c:pt idx="35">
                  <c:v>9847820</c:v>
                </c:pt>
                <c:pt idx="36">
                  <c:v>10407600</c:v>
                </c:pt>
                <c:pt idx="37">
                  <c:v>10177800</c:v>
                </c:pt>
                <c:pt idx="38">
                  <c:v>13052000</c:v>
                </c:pt>
                <c:pt idx="39">
                  <c:v>10661500</c:v>
                </c:pt>
                <c:pt idx="40">
                  <c:v>9330260</c:v>
                </c:pt>
                <c:pt idx="41">
                  <c:v>20728500</c:v>
                </c:pt>
                <c:pt idx="42">
                  <c:v>12076200</c:v>
                </c:pt>
                <c:pt idx="43">
                  <c:v>27793500</c:v>
                </c:pt>
                <c:pt idx="44">
                  <c:v>10094200</c:v>
                </c:pt>
                <c:pt idx="45">
                  <c:v>27104500</c:v>
                </c:pt>
                <c:pt idx="46">
                  <c:v>9634440</c:v>
                </c:pt>
                <c:pt idx="47">
                  <c:v>17535400</c:v>
                </c:pt>
                <c:pt idx="48">
                  <c:v>10877800</c:v>
                </c:pt>
                <c:pt idx="49">
                  <c:v>10814400</c:v>
                </c:pt>
                <c:pt idx="50">
                  <c:v>34962000</c:v>
                </c:pt>
                <c:pt idx="51">
                  <c:v>11564100</c:v>
                </c:pt>
                <c:pt idx="52">
                  <c:v>11264300</c:v>
                </c:pt>
                <c:pt idx="53">
                  <c:v>11483200</c:v>
                </c:pt>
                <c:pt idx="54">
                  <c:v>10850400</c:v>
                </c:pt>
                <c:pt idx="55">
                  <c:v>12097400</c:v>
                </c:pt>
                <c:pt idx="56">
                  <c:v>12053300</c:v>
                </c:pt>
                <c:pt idx="57">
                  <c:v>11138800</c:v>
                </c:pt>
                <c:pt idx="58">
                  <c:v>20899900</c:v>
                </c:pt>
                <c:pt idx="59">
                  <c:v>10681000</c:v>
                </c:pt>
                <c:pt idx="60">
                  <c:v>14469600</c:v>
                </c:pt>
                <c:pt idx="61">
                  <c:v>10901500</c:v>
                </c:pt>
                <c:pt idx="62">
                  <c:v>10937300</c:v>
                </c:pt>
                <c:pt idx="63">
                  <c:v>28253900</c:v>
                </c:pt>
                <c:pt idx="64">
                  <c:v>11656300</c:v>
                </c:pt>
                <c:pt idx="65">
                  <c:v>42627300</c:v>
                </c:pt>
                <c:pt idx="66">
                  <c:v>11993600</c:v>
                </c:pt>
                <c:pt idx="67">
                  <c:v>29713300</c:v>
                </c:pt>
                <c:pt idx="68">
                  <c:v>15767000</c:v>
                </c:pt>
                <c:pt idx="69">
                  <c:v>53506300</c:v>
                </c:pt>
                <c:pt idx="70">
                  <c:v>12191300</c:v>
                </c:pt>
                <c:pt idx="71">
                  <c:v>51578600</c:v>
                </c:pt>
                <c:pt idx="72">
                  <c:v>10157600</c:v>
                </c:pt>
                <c:pt idx="73">
                  <c:v>14498400</c:v>
                </c:pt>
                <c:pt idx="74">
                  <c:v>15595400</c:v>
                </c:pt>
                <c:pt idx="75">
                  <c:v>9994490</c:v>
                </c:pt>
                <c:pt idx="76">
                  <c:v>11780900</c:v>
                </c:pt>
                <c:pt idx="77">
                  <c:v>9921660</c:v>
                </c:pt>
                <c:pt idx="78">
                  <c:v>19716200</c:v>
                </c:pt>
                <c:pt idx="79">
                  <c:v>9548860</c:v>
                </c:pt>
                <c:pt idx="80">
                  <c:v>9969120</c:v>
                </c:pt>
                <c:pt idx="81">
                  <c:v>10707700</c:v>
                </c:pt>
                <c:pt idx="82">
                  <c:v>11441700</c:v>
                </c:pt>
                <c:pt idx="83">
                  <c:v>20649600</c:v>
                </c:pt>
                <c:pt idx="84">
                  <c:v>11752300</c:v>
                </c:pt>
                <c:pt idx="85">
                  <c:v>10316600</c:v>
                </c:pt>
                <c:pt idx="86">
                  <c:v>10343800</c:v>
                </c:pt>
                <c:pt idx="87">
                  <c:v>9679260</c:v>
                </c:pt>
                <c:pt idx="88">
                  <c:v>10333400</c:v>
                </c:pt>
                <c:pt idx="89">
                  <c:v>24128700</c:v>
                </c:pt>
                <c:pt idx="90">
                  <c:v>9395560</c:v>
                </c:pt>
                <c:pt idx="91">
                  <c:v>22514600</c:v>
                </c:pt>
                <c:pt idx="92">
                  <c:v>9814210</c:v>
                </c:pt>
                <c:pt idx="93">
                  <c:v>49538500</c:v>
                </c:pt>
                <c:pt idx="94">
                  <c:v>10842500</c:v>
                </c:pt>
                <c:pt idx="95">
                  <c:v>36057300</c:v>
                </c:pt>
                <c:pt idx="96">
                  <c:v>10716200</c:v>
                </c:pt>
                <c:pt idx="97">
                  <c:v>10598600</c:v>
                </c:pt>
                <c:pt idx="98">
                  <c:v>12087400</c:v>
                </c:pt>
                <c:pt idx="99">
                  <c:v>23755500</c:v>
                </c:pt>
                <c:pt idx="100">
                  <c:v>11169800</c:v>
                </c:pt>
                <c:pt idx="101">
                  <c:v>25956800</c:v>
                </c:pt>
                <c:pt idx="102">
                  <c:v>12005000</c:v>
                </c:pt>
                <c:pt idx="103">
                  <c:v>46022800</c:v>
                </c:pt>
                <c:pt idx="104">
                  <c:v>15137000</c:v>
                </c:pt>
                <c:pt idx="105">
                  <c:v>22607100</c:v>
                </c:pt>
                <c:pt idx="106">
                  <c:v>10225000</c:v>
                </c:pt>
                <c:pt idx="107">
                  <c:v>10696900</c:v>
                </c:pt>
                <c:pt idx="108">
                  <c:v>24961900</c:v>
                </c:pt>
                <c:pt idx="109">
                  <c:v>9448810</c:v>
                </c:pt>
                <c:pt idx="110">
                  <c:v>21756000</c:v>
                </c:pt>
                <c:pt idx="111">
                  <c:v>10033700</c:v>
                </c:pt>
                <c:pt idx="112">
                  <c:v>19834000</c:v>
                </c:pt>
                <c:pt idx="113">
                  <c:v>9934500</c:v>
                </c:pt>
                <c:pt idx="114">
                  <c:v>36925800</c:v>
                </c:pt>
                <c:pt idx="115">
                  <c:v>9597580</c:v>
                </c:pt>
                <c:pt idx="116">
                  <c:v>10694800</c:v>
                </c:pt>
                <c:pt idx="117">
                  <c:v>15683700</c:v>
                </c:pt>
                <c:pt idx="118">
                  <c:v>28695200</c:v>
                </c:pt>
                <c:pt idx="119">
                  <c:v>10015000</c:v>
                </c:pt>
                <c:pt idx="120">
                  <c:v>28398700</c:v>
                </c:pt>
                <c:pt idx="121">
                  <c:v>12781200</c:v>
                </c:pt>
                <c:pt idx="122">
                  <c:v>40405300</c:v>
                </c:pt>
                <c:pt idx="123">
                  <c:v>10353900</c:v>
                </c:pt>
                <c:pt idx="124">
                  <c:v>12241200</c:v>
                </c:pt>
                <c:pt idx="125">
                  <c:v>12055100</c:v>
                </c:pt>
                <c:pt idx="126">
                  <c:v>16171500</c:v>
                </c:pt>
                <c:pt idx="127">
                  <c:v>19237900</c:v>
                </c:pt>
                <c:pt idx="128">
                  <c:v>16002000</c:v>
                </c:pt>
                <c:pt idx="129">
                  <c:v>68243100</c:v>
                </c:pt>
                <c:pt idx="130">
                  <c:v>10818500</c:v>
                </c:pt>
                <c:pt idx="131">
                  <c:v>10289400</c:v>
                </c:pt>
                <c:pt idx="132">
                  <c:v>10345200</c:v>
                </c:pt>
                <c:pt idx="133">
                  <c:v>18791200</c:v>
                </c:pt>
                <c:pt idx="134">
                  <c:v>10999300</c:v>
                </c:pt>
                <c:pt idx="135">
                  <c:v>21637000</c:v>
                </c:pt>
                <c:pt idx="136">
                  <c:v>10597200</c:v>
                </c:pt>
                <c:pt idx="137">
                  <c:v>26170900</c:v>
                </c:pt>
                <c:pt idx="138">
                  <c:v>11270300</c:v>
                </c:pt>
                <c:pt idx="139">
                  <c:v>24433100</c:v>
                </c:pt>
                <c:pt idx="140">
                  <c:v>11670700</c:v>
                </c:pt>
                <c:pt idx="141">
                  <c:v>51675500</c:v>
                </c:pt>
                <c:pt idx="142">
                  <c:v>12342100</c:v>
                </c:pt>
                <c:pt idx="143">
                  <c:v>10413200</c:v>
                </c:pt>
                <c:pt idx="144">
                  <c:v>20564700</c:v>
                </c:pt>
                <c:pt idx="145">
                  <c:v>11591300</c:v>
                </c:pt>
                <c:pt idx="146">
                  <c:v>15017300</c:v>
                </c:pt>
                <c:pt idx="147">
                  <c:v>12640700</c:v>
                </c:pt>
                <c:pt idx="148">
                  <c:v>28547300</c:v>
                </c:pt>
                <c:pt idx="149">
                  <c:v>11800400</c:v>
                </c:pt>
                <c:pt idx="150">
                  <c:v>79310800</c:v>
                </c:pt>
                <c:pt idx="151">
                  <c:v>20742600</c:v>
                </c:pt>
                <c:pt idx="152">
                  <c:v>70833100</c:v>
                </c:pt>
                <c:pt idx="153">
                  <c:v>10683100</c:v>
                </c:pt>
                <c:pt idx="154">
                  <c:v>57001800</c:v>
                </c:pt>
                <c:pt idx="155">
                  <c:v>21359000</c:v>
                </c:pt>
                <c:pt idx="156">
                  <c:v>10607100</c:v>
                </c:pt>
                <c:pt idx="157">
                  <c:v>11374700</c:v>
                </c:pt>
                <c:pt idx="158">
                  <c:v>10253000</c:v>
                </c:pt>
                <c:pt idx="159">
                  <c:v>11301600</c:v>
                </c:pt>
                <c:pt idx="160">
                  <c:v>20840700</c:v>
                </c:pt>
                <c:pt idx="161">
                  <c:v>10995300</c:v>
                </c:pt>
                <c:pt idx="162">
                  <c:v>9845680</c:v>
                </c:pt>
                <c:pt idx="163">
                  <c:v>10327900</c:v>
                </c:pt>
                <c:pt idx="164">
                  <c:v>10158400</c:v>
                </c:pt>
                <c:pt idx="165">
                  <c:v>20122000</c:v>
                </c:pt>
                <c:pt idx="166">
                  <c:v>12886700</c:v>
                </c:pt>
                <c:pt idx="167">
                  <c:v>22793400</c:v>
                </c:pt>
                <c:pt idx="168">
                  <c:v>12711200</c:v>
                </c:pt>
                <c:pt idx="169">
                  <c:v>68749900</c:v>
                </c:pt>
                <c:pt idx="170">
                  <c:v>10315700</c:v>
                </c:pt>
                <c:pt idx="171">
                  <c:v>47275800</c:v>
                </c:pt>
                <c:pt idx="172">
                  <c:v>10884300</c:v>
                </c:pt>
                <c:pt idx="173">
                  <c:v>10289300</c:v>
                </c:pt>
                <c:pt idx="174">
                  <c:v>12175900</c:v>
                </c:pt>
                <c:pt idx="175">
                  <c:v>18542500</c:v>
                </c:pt>
                <c:pt idx="176">
                  <c:v>20884500</c:v>
                </c:pt>
                <c:pt idx="177">
                  <c:v>9222450</c:v>
                </c:pt>
                <c:pt idx="178">
                  <c:v>57239000</c:v>
                </c:pt>
                <c:pt idx="179">
                  <c:v>10953600</c:v>
                </c:pt>
                <c:pt idx="180">
                  <c:v>43438600</c:v>
                </c:pt>
                <c:pt idx="181">
                  <c:v>11409500</c:v>
                </c:pt>
                <c:pt idx="182">
                  <c:v>11730500</c:v>
                </c:pt>
                <c:pt idx="183">
                  <c:v>10942500</c:v>
                </c:pt>
                <c:pt idx="184">
                  <c:v>17057600</c:v>
                </c:pt>
                <c:pt idx="185">
                  <c:v>10659300</c:v>
                </c:pt>
                <c:pt idx="186">
                  <c:v>21908800</c:v>
                </c:pt>
                <c:pt idx="187">
                  <c:v>9574890</c:v>
                </c:pt>
                <c:pt idx="188">
                  <c:v>10825800</c:v>
                </c:pt>
                <c:pt idx="189">
                  <c:v>11952700</c:v>
                </c:pt>
                <c:pt idx="190">
                  <c:v>10337500</c:v>
                </c:pt>
                <c:pt idx="191">
                  <c:v>10048200</c:v>
                </c:pt>
                <c:pt idx="192">
                  <c:v>10325700</c:v>
                </c:pt>
                <c:pt idx="193">
                  <c:v>12100100</c:v>
                </c:pt>
                <c:pt idx="194">
                  <c:v>9270090</c:v>
                </c:pt>
                <c:pt idx="195">
                  <c:v>21550400</c:v>
                </c:pt>
                <c:pt idx="196">
                  <c:v>9528500</c:v>
                </c:pt>
                <c:pt idx="197">
                  <c:v>23928100</c:v>
                </c:pt>
                <c:pt idx="198">
                  <c:v>10506400</c:v>
                </c:pt>
                <c:pt idx="199">
                  <c:v>60771700</c:v>
                </c:pt>
                <c:pt idx="200">
                  <c:v>12423600</c:v>
                </c:pt>
                <c:pt idx="201">
                  <c:v>27987000</c:v>
                </c:pt>
                <c:pt idx="202">
                  <c:v>9926600</c:v>
                </c:pt>
                <c:pt idx="203">
                  <c:v>59706000</c:v>
                </c:pt>
                <c:pt idx="204">
                  <c:v>13308300</c:v>
                </c:pt>
                <c:pt idx="205">
                  <c:v>54959800</c:v>
                </c:pt>
                <c:pt idx="206">
                  <c:v>9776250</c:v>
                </c:pt>
                <c:pt idx="207">
                  <c:v>9543730</c:v>
                </c:pt>
                <c:pt idx="208">
                  <c:v>13884800</c:v>
                </c:pt>
                <c:pt idx="209">
                  <c:v>10813700</c:v>
                </c:pt>
                <c:pt idx="210">
                  <c:v>10608400</c:v>
                </c:pt>
                <c:pt idx="211">
                  <c:v>20736200</c:v>
                </c:pt>
                <c:pt idx="212">
                  <c:v>73286300</c:v>
                </c:pt>
                <c:pt idx="213">
                  <c:v>20576800</c:v>
                </c:pt>
                <c:pt idx="214">
                  <c:v>10319500</c:v>
                </c:pt>
                <c:pt idx="215">
                  <c:v>10566800</c:v>
                </c:pt>
                <c:pt idx="216">
                  <c:v>24043400</c:v>
                </c:pt>
                <c:pt idx="217">
                  <c:v>13105200</c:v>
                </c:pt>
                <c:pt idx="218">
                  <c:v>25287600</c:v>
                </c:pt>
                <c:pt idx="219">
                  <c:v>9721650</c:v>
                </c:pt>
                <c:pt idx="220">
                  <c:v>25657400</c:v>
                </c:pt>
                <c:pt idx="221">
                  <c:v>10109100</c:v>
                </c:pt>
                <c:pt idx="222">
                  <c:v>9526810</c:v>
                </c:pt>
                <c:pt idx="223">
                  <c:v>10145200</c:v>
                </c:pt>
                <c:pt idx="224">
                  <c:v>10214100</c:v>
                </c:pt>
                <c:pt idx="225">
                  <c:v>16080000</c:v>
                </c:pt>
                <c:pt idx="226">
                  <c:v>11304200</c:v>
                </c:pt>
                <c:pt idx="227">
                  <c:v>18008200</c:v>
                </c:pt>
                <c:pt idx="228">
                  <c:v>11033900</c:v>
                </c:pt>
                <c:pt idx="229">
                  <c:v>12143700</c:v>
                </c:pt>
                <c:pt idx="230">
                  <c:v>11412900</c:v>
                </c:pt>
                <c:pt idx="231">
                  <c:v>18445900</c:v>
                </c:pt>
                <c:pt idx="232">
                  <c:v>10533700</c:v>
                </c:pt>
                <c:pt idx="233">
                  <c:v>29595200</c:v>
                </c:pt>
                <c:pt idx="234">
                  <c:v>11257100</c:v>
                </c:pt>
                <c:pt idx="235">
                  <c:v>49385200</c:v>
                </c:pt>
                <c:pt idx="236">
                  <c:v>9641650</c:v>
                </c:pt>
                <c:pt idx="237">
                  <c:v>15044600</c:v>
                </c:pt>
                <c:pt idx="238">
                  <c:v>13676900</c:v>
                </c:pt>
                <c:pt idx="239">
                  <c:v>10721200</c:v>
                </c:pt>
                <c:pt idx="240">
                  <c:v>11127000</c:v>
                </c:pt>
                <c:pt idx="241">
                  <c:v>12492400</c:v>
                </c:pt>
                <c:pt idx="242">
                  <c:v>22744900</c:v>
                </c:pt>
                <c:pt idx="243">
                  <c:v>9379430</c:v>
                </c:pt>
                <c:pt idx="244">
                  <c:v>9543100</c:v>
                </c:pt>
                <c:pt idx="245">
                  <c:v>57442500</c:v>
                </c:pt>
                <c:pt idx="246">
                  <c:v>11509100</c:v>
                </c:pt>
                <c:pt idx="247">
                  <c:v>11463900</c:v>
                </c:pt>
                <c:pt idx="248">
                  <c:v>23656700</c:v>
                </c:pt>
                <c:pt idx="249">
                  <c:v>33308800</c:v>
                </c:pt>
                <c:pt idx="250">
                  <c:v>15943000</c:v>
                </c:pt>
                <c:pt idx="251">
                  <c:v>23668600</c:v>
                </c:pt>
                <c:pt idx="252">
                  <c:v>15562000</c:v>
                </c:pt>
                <c:pt idx="253">
                  <c:v>24963000</c:v>
                </c:pt>
                <c:pt idx="254">
                  <c:v>11557600</c:v>
                </c:pt>
                <c:pt idx="255">
                  <c:v>53607800</c:v>
                </c:pt>
                <c:pt idx="256">
                  <c:v>9754210</c:v>
                </c:pt>
                <c:pt idx="257">
                  <c:v>66938100</c:v>
                </c:pt>
                <c:pt idx="258">
                  <c:v>10685100</c:v>
                </c:pt>
                <c:pt idx="259">
                  <c:v>52279000</c:v>
                </c:pt>
                <c:pt idx="260">
                  <c:v>11331100</c:v>
                </c:pt>
                <c:pt idx="261">
                  <c:v>20857400</c:v>
                </c:pt>
                <c:pt idx="262">
                  <c:v>16029800</c:v>
                </c:pt>
                <c:pt idx="263">
                  <c:v>10576100</c:v>
                </c:pt>
                <c:pt idx="264">
                  <c:v>11269300</c:v>
                </c:pt>
                <c:pt idx="265">
                  <c:v>23173100</c:v>
                </c:pt>
                <c:pt idx="266">
                  <c:v>11262700</c:v>
                </c:pt>
                <c:pt idx="267">
                  <c:v>25203500</c:v>
                </c:pt>
                <c:pt idx="268">
                  <c:v>9849210</c:v>
                </c:pt>
                <c:pt idx="269">
                  <c:v>50600700</c:v>
                </c:pt>
                <c:pt idx="270">
                  <c:v>10841900</c:v>
                </c:pt>
                <c:pt idx="271">
                  <c:v>53111100</c:v>
                </c:pt>
                <c:pt idx="272">
                  <c:v>9843420</c:v>
                </c:pt>
                <c:pt idx="273">
                  <c:v>9723520</c:v>
                </c:pt>
                <c:pt idx="274">
                  <c:v>11499500</c:v>
                </c:pt>
                <c:pt idx="275">
                  <c:v>24025700</c:v>
                </c:pt>
                <c:pt idx="276">
                  <c:v>20088400</c:v>
                </c:pt>
                <c:pt idx="277">
                  <c:v>17635900</c:v>
                </c:pt>
                <c:pt idx="278">
                  <c:v>11275900</c:v>
                </c:pt>
                <c:pt idx="279">
                  <c:v>11134600</c:v>
                </c:pt>
                <c:pt idx="280">
                  <c:v>16751400</c:v>
                </c:pt>
                <c:pt idx="281">
                  <c:v>10982900</c:v>
                </c:pt>
                <c:pt idx="282">
                  <c:v>11981900</c:v>
                </c:pt>
                <c:pt idx="283">
                  <c:v>11136600</c:v>
                </c:pt>
                <c:pt idx="284">
                  <c:v>12559800</c:v>
                </c:pt>
                <c:pt idx="285">
                  <c:v>11098600</c:v>
                </c:pt>
                <c:pt idx="286">
                  <c:v>20590700</c:v>
                </c:pt>
                <c:pt idx="287">
                  <c:v>9808860</c:v>
                </c:pt>
                <c:pt idx="288">
                  <c:v>10632700</c:v>
                </c:pt>
                <c:pt idx="289">
                  <c:v>9948170</c:v>
                </c:pt>
                <c:pt idx="290">
                  <c:v>28923800</c:v>
                </c:pt>
                <c:pt idx="291">
                  <c:v>11789700</c:v>
                </c:pt>
                <c:pt idx="292">
                  <c:v>23904800</c:v>
                </c:pt>
                <c:pt idx="293">
                  <c:v>10299700</c:v>
                </c:pt>
                <c:pt idx="294">
                  <c:v>10443800</c:v>
                </c:pt>
                <c:pt idx="295">
                  <c:v>39290100</c:v>
                </c:pt>
                <c:pt idx="296">
                  <c:v>13093800</c:v>
                </c:pt>
                <c:pt idx="297">
                  <c:v>30986300</c:v>
                </c:pt>
                <c:pt idx="298">
                  <c:v>9451090</c:v>
                </c:pt>
                <c:pt idx="299">
                  <c:v>33006400</c:v>
                </c:pt>
                <c:pt idx="300">
                  <c:v>9953680</c:v>
                </c:pt>
                <c:pt idx="301">
                  <c:v>47281900</c:v>
                </c:pt>
                <c:pt idx="302">
                  <c:v>10986600</c:v>
                </c:pt>
                <c:pt idx="303">
                  <c:v>64816500</c:v>
                </c:pt>
                <c:pt idx="304">
                  <c:v>12512200</c:v>
                </c:pt>
                <c:pt idx="305">
                  <c:v>49151000</c:v>
                </c:pt>
                <c:pt idx="306">
                  <c:v>10090000</c:v>
                </c:pt>
                <c:pt idx="307">
                  <c:v>18628700</c:v>
                </c:pt>
                <c:pt idx="308">
                  <c:v>11524000</c:v>
                </c:pt>
                <c:pt idx="309">
                  <c:v>12804700</c:v>
                </c:pt>
                <c:pt idx="310">
                  <c:v>18020900</c:v>
                </c:pt>
                <c:pt idx="311">
                  <c:v>10574000</c:v>
                </c:pt>
                <c:pt idx="312">
                  <c:v>30703900</c:v>
                </c:pt>
                <c:pt idx="313">
                  <c:v>13295400</c:v>
                </c:pt>
                <c:pt idx="314">
                  <c:v>19002900</c:v>
                </c:pt>
                <c:pt idx="315">
                  <c:v>10228600</c:v>
                </c:pt>
                <c:pt idx="316">
                  <c:v>10093200</c:v>
                </c:pt>
                <c:pt idx="317">
                  <c:v>11161500</c:v>
                </c:pt>
                <c:pt idx="318">
                  <c:v>11510400</c:v>
                </c:pt>
                <c:pt idx="319">
                  <c:v>15604900</c:v>
                </c:pt>
                <c:pt idx="320">
                  <c:v>13290400</c:v>
                </c:pt>
                <c:pt idx="321">
                  <c:v>10346200</c:v>
                </c:pt>
                <c:pt idx="322">
                  <c:v>10497900</c:v>
                </c:pt>
                <c:pt idx="323">
                  <c:v>20639000</c:v>
                </c:pt>
                <c:pt idx="324">
                  <c:v>12816800</c:v>
                </c:pt>
                <c:pt idx="325">
                  <c:v>10698500</c:v>
                </c:pt>
                <c:pt idx="326">
                  <c:v>10413200</c:v>
                </c:pt>
                <c:pt idx="327">
                  <c:v>46911900</c:v>
                </c:pt>
                <c:pt idx="328">
                  <c:v>13962000</c:v>
                </c:pt>
                <c:pt idx="329">
                  <c:v>23272700</c:v>
                </c:pt>
                <c:pt idx="330">
                  <c:v>10527600</c:v>
                </c:pt>
                <c:pt idx="331">
                  <c:v>28901000</c:v>
                </c:pt>
                <c:pt idx="332">
                  <c:v>10756700</c:v>
                </c:pt>
                <c:pt idx="333">
                  <c:v>10365200</c:v>
                </c:pt>
                <c:pt idx="334">
                  <c:v>9818320</c:v>
                </c:pt>
                <c:pt idx="335">
                  <c:v>36866200</c:v>
                </c:pt>
                <c:pt idx="336">
                  <c:v>15457200</c:v>
                </c:pt>
                <c:pt idx="337">
                  <c:v>10568200</c:v>
                </c:pt>
                <c:pt idx="338">
                  <c:v>20389400</c:v>
                </c:pt>
                <c:pt idx="339">
                  <c:v>11078800</c:v>
                </c:pt>
                <c:pt idx="340">
                  <c:v>11143500</c:v>
                </c:pt>
                <c:pt idx="341">
                  <c:v>9948880</c:v>
                </c:pt>
                <c:pt idx="342">
                  <c:v>11535600</c:v>
                </c:pt>
                <c:pt idx="343">
                  <c:v>21117200</c:v>
                </c:pt>
                <c:pt idx="344">
                  <c:v>9208400</c:v>
                </c:pt>
                <c:pt idx="345">
                  <c:v>11283700</c:v>
                </c:pt>
                <c:pt idx="346">
                  <c:v>11397400</c:v>
                </c:pt>
                <c:pt idx="347">
                  <c:v>11470400</c:v>
                </c:pt>
                <c:pt idx="348">
                  <c:v>13933300</c:v>
                </c:pt>
                <c:pt idx="349">
                  <c:v>27020900</c:v>
                </c:pt>
                <c:pt idx="350">
                  <c:v>9497060</c:v>
                </c:pt>
                <c:pt idx="351">
                  <c:v>9916690</c:v>
                </c:pt>
                <c:pt idx="352">
                  <c:v>26711300</c:v>
                </c:pt>
                <c:pt idx="353">
                  <c:v>21911500</c:v>
                </c:pt>
                <c:pt idx="354">
                  <c:v>9671890</c:v>
                </c:pt>
                <c:pt idx="355">
                  <c:v>20413700</c:v>
                </c:pt>
                <c:pt idx="356">
                  <c:v>10082000</c:v>
                </c:pt>
                <c:pt idx="357">
                  <c:v>12987200</c:v>
                </c:pt>
                <c:pt idx="358">
                  <c:v>16157900</c:v>
                </c:pt>
                <c:pt idx="359">
                  <c:v>55901100</c:v>
                </c:pt>
                <c:pt idx="360">
                  <c:v>11064700</c:v>
                </c:pt>
                <c:pt idx="361">
                  <c:v>24731200</c:v>
                </c:pt>
                <c:pt idx="362">
                  <c:v>12384300</c:v>
                </c:pt>
                <c:pt idx="363">
                  <c:v>56239700</c:v>
                </c:pt>
                <c:pt idx="364">
                  <c:v>10090000</c:v>
                </c:pt>
                <c:pt idx="365">
                  <c:v>10286900</c:v>
                </c:pt>
                <c:pt idx="366">
                  <c:v>26099000</c:v>
                </c:pt>
                <c:pt idx="367">
                  <c:v>10668700</c:v>
                </c:pt>
                <c:pt idx="368">
                  <c:v>19674500</c:v>
                </c:pt>
                <c:pt idx="369">
                  <c:v>9225010</c:v>
                </c:pt>
                <c:pt idx="370">
                  <c:v>23807100</c:v>
                </c:pt>
                <c:pt idx="371">
                  <c:v>11326000</c:v>
                </c:pt>
                <c:pt idx="372">
                  <c:v>11834300</c:v>
                </c:pt>
                <c:pt idx="373">
                  <c:v>10767200</c:v>
                </c:pt>
                <c:pt idx="374">
                  <c:v>9355620</c:v>
                </c:pt>
                <c:pt idx="375">
                  <c:v>22044200</c:v>
                </c:pt>
                <c:pt idx="376">
                  <c:v>9753480</c:v>
                </c:pt>
                <c:pt idx="377">
                  <c:v>11552800</c:v>
                </c:pt>
                <c:pt idx="378">
                  <c:v>10231000</c:v>
                </c:pt>
                <c:pt idx="379">
                  <c:v>9818590</c:v>
                </c:pt>
                <c:pt idx="380">
                  <c:v>27063000</c:v>
                </c:pt>
                <c:pt idx="381">
                  <c:v>10338300</c:v>
                </c:pt>
                <c:pt idx="382">
                  <c:v>14674100</c:v>
                </c:pt>
                <c:pt idx="383">
                  <c:v>12579700</c:v>
                </c:pt>
                <c:pt idx="384">
                  <c:v>9379090</c:v>
                </c:pt>
                <c:pt idx="385">
                  <c:v>67486800</c:v>
                </c:pt>
                <c:pt idx="386">
                  <c:v>24753700</c:v>
                </c:pt>
                <c:pt idx="387">
                  <c:v>10571500</c:v>
                </c:pt>
                <c:pt idx="388">
                  <c:v>10639000</c:v>
                </c:pt>
                <c:pt idx="389">
                  <c:v>26056600</c:v>
                </c:pt>
                <c:pt idx="390">
                  <c:v>16797800</c:v>
                </c:pt>
                <c:pt idx="391">
                  <c:v>10545000</c:v>
                </c:pt>
                <c:pt idx="392">
                  <c:v>12157100</c:v>
                </c:pt>
                <c:pt idx="393">
                  <c:v>35368200</c:v>
                </c:pt>
                <c:pt idx="394">
                  <c:v>31412100</c:v>
                </c:pt>
                <c:pt idx="395">
                  <c:v>11975100</c:v>
                </c:pt>
                <c:pt idx="396">
                  <c:v>10857700</c:v>
                </c:pt>
                <c:pt idx="397">
                  <c:v>37146000</c:v>
                </c:pt>
                <c:pt idx="398">
                  <c:v>10737600</c:v>
                </c:pt>
                <c:pt idx="399">
                  <c:v>9366440</c:v>
                </c:pt>
                <c:pt idx="400">
                  <c:v>10333600</c:v>
                </c:pt>
                <c:pt idx="401">
                  <c:v>23902500</c:v>
                </c:pt>
                <c:pt idx="402">
                  <c:v>12380600</c:v>
                </c:pt>
                <c:pt idx="403">
                  <c:v>10371200</c:v>
                </c:pt>
                <c:pt idx="404">
                  <c:v>12070600</c:v>
                </c:pt>
                <c:pt idx="405">
                  <c:v>11921200</c:v>
                </c:pt>
                <c:pt idx="406">
                  <c:v>10165900</c:v>
                </c:pt>
                <c:pt idx="407">
                  <c:v>10079000</c:v>
                </c:pt>
                <c:pt idx="408">
                  <c:v>9965760</c:v>
                </c:pt>
                <c:pt idx="409">
                  <c:v>9908100</c:v>
                </c:pt>
                <c:pt idx="410">
                  <c:v>23190100</c:v>
                </c:pt>
                <c:pt idx="411">
                  <c:v>10098800</c:v>
                </c:pt>
                <c:pt idx="412">
                  <c:v>29657000</c:v>
                </c:pt>
                <c:pt idx="413">
                  <c:v>11527600</c:v>
                </c:pt>
                <c:pt idx="414">
                  <c:v>22369800</c:v>
                </c:pt>
                <c:pt idx="415">
                  <c:v>10679600</c:v>
                </c:pt>
                <c:pt idx="416">
                  <c:v>11322600</c:v>
                </c:pt>
                <c:pt idx="417">
                  <c:v>10638900</c:v>
                </c:pt>
                <c:pt idx="418">
                  <c:v>11555800</c:v>
                </c:pt>
                <c:pt idx="419">
                  <c:v>31829900</c:v>
                </c:pt>
                <c:pt idx="420">
                  <c:v>12178400</c:v>
                </c:pt>
                <c:pt idx="421">
                  <c:v>9632320</c:v>
                </c:pt>
                <c:pt idx="422">
                  <c:v>42341300</c:v>
                </c:pt>
                <c:pt idx="423">
                  <c:v>22551800</c:v>
                </c:pt>
                <c:pt idx="424">
                  <c:v>13438000</c:v>
                </c:pt>
                <c:pt idx="425">
                  <c:v>12435200</c:v>
                </c:pt>
                <c:pt idx="426">
                  <c:v>10724300</c:v>
                </c:pt>
                <c:pt idx="427">
                  <c:v>10295400</c:v>
                </c:pt>
                <c:pt idx="428">
                  <c:v>10152000</c:v>
                </c:pt>
                <c:pt idx="429">
                  <c:v>10301300</c:v>
                </c:pt>
                <c:pt idx="430">
                  <c:v>22463500</c:v>
                </c:pt>
                <c:pt idx="431">
                  <c:v>10059300</c:v>
                </c:pt>
                <c:pt idx="432">
                  <c:v>10714700</c:v>
                </c:pt>
                <c:pt idx="433">
                  <c:v>10358900</c:v>
                </c:pt>
                <c:pt idx="434">
                  <c:v>12431800</c:v>
                </c:pt>
                <c:pt idx="435">
                  <c:v>12974200</c:v>
                </c:pt>
                <c:pt idx="436">
                  <c:v>10445800</c:v>
                </c:pt>
                <c:pt idx="437">
                  <c:v>9589390</c:v>
                </c:pt>
                <c:pt idx="438">
                  <c:v>10740700</c:v>
                </c:pt>
                <c:pt idx="439">
                  <c:v>12648300</c:v>
                </c:pt>
                <c:pt idx="440">
                  <c:v>11858400</c:v>
                </c:pt>
                <c:pt idx="441">
                  <c:v>37993900</c:v>
                </c:pt>
                <c:pt idx="442">
                  <c:v>11911500</c:v>
                </c:pt>
                <c:pt idx="443">
                  <c:v>65048300</c:v>
                </c:pt>
                <c:pt idx="444">
                  <c:v>11120500</c:v>
                </c:pt>
                <c:pt idx="445">
                  <c:v>51286800</c:v>
                </c:pt>
                <c:pt idx="446">
                  <c:v>10962600</c:v>
                </c:pt>
                <c:pt idx="447">
                  <c:v>10358500</c:v>
                </c:pt>
                <c:pt idx="448">
                  <c:v>11836700</c:v>
                </c:pt>
                <c:pt idx="449">
                  <c:v>23318000</c:v>
                </c:pt>
                <c:pt idx="450">
                  <c:v>9488710</c:v>
                </c:pt>
                <c:pt idx="451">
                  <c:v>25192400</c:v>
                </c:pt>
                <c:pt idx="452">
                  <c:v>26832900</c:v>
                </c:pt>
                <c:pt idx="453">
                  <c:v>18926400</c:v>
                </c:pt>
                <c:pt idx="454">
                  <c:v>10961600</c:v>
                </c:pt>
                <c:pt idx="455">
                  <c:v>18227500</c:v>
                </c:pt>
                <c:pt idx="456">
                  <c:v>13266900</c:v>
                </c:pt>
                <c:pt idx="457">
                  <c:v>10473800</c:v>
                </c:pt>
                <c:pt idx="458">
                  <c:v>10903600</c:v>
                </c:pt>
                <c:pt idx="459">
                  <c:v>10726700</c:v>
                </c:pt>
                <c:pt idx="460">
                  <c:v>43173000</c:v>
                </c:pt>
                <c:pt idx="461">
                  <c:v>9618620</c:v>
                </c:pt>
                <c:pt idx="462">
                  <c:v>10521100</c:v>
                </c:pt>
                <c:pt idx="463">
                  <c:v>53694600</c:v>
                </c:pt>
                <c:pt idx="464">
                  <c:v>9257720</c:v>
                </c:pt>
                <c:pt idx="465">
                  <c:v>19152900</c:v>
                </c:pt>
                <c:pt idx="466">
                  <c:v>12107400</c:v>
                </c:pt>
                <c:pt idx="467">
                  <c:v>22283300</c:v>
                </c:pt>
                <c:pt idx="468">
                  <c:v>10063500</c:v>
                </c:pt>
                <c:pt idx="469">
                  <c:v>24755800</c:v>
                </c:pt>
                <c:pt idx="470">
                  <c:v>12684800</c:v>
                </c:pt>
                <c:pt idx="471">
                  <c:v>47825700</c:v>
                </c:pt>
                <c:pt idx="472">
                  <c:v>11207000</c:v>
                </c:pt>
                <c:pt idx="473">
                  <c:v>60612600</c:v>
                </c:pt>
                <c:pt idx="474">
                  <c:v>9858700</c:v>
                </c:pt>
                <c:pt idx="475">
                  <c:v>56626400</c:v>
                </c:pt>
                <c:pt idx="476">
                  <c:v>16546400</c:v>
                </c:pt>
                <c:pt idx="477">
                  <c:v>50641800</c:v>
                </c:pt>
                <c:pt idx="478">
                  <c:v>9360010</c:v>
                </c:pt>
                <c:pt idx="479">
                  <c:v>10027400</c:v>
                </c:pt>
                <c:pt idx="480">
                  <c:v>10238200</c:v>
                </c:pt>
                <c:pt idx="481">
                  <c:v>72384200</c:v>
                </c:pt>
                <c:pt idx="482">
                  <c:v>18155200</c:v>
                </c:pt>
                <c:pt idx="483">
                  <c:v>9424350</c:v>
                </c:pt>
                <c:pt idx="484">
                  <c:v>9853720</c:v>
                </c:pt>
                <c:pt idx="485">
                  <c:v>10578000</c:v>
                </c:pt>
                <c:pt idx="486">
                  <c:v>10605000</c:v>
                </c:pt>
                <c:pt idx="487">
                  <c:v>9542950</c:v>
                </c:pt>
                <c:pt idx="488">
                  <c:v>11110000</c:v>
                </c:pt>
                <c:pt idx="489">
                  <c:v>10640000</c:v>
                </c:pt>
                <c:pt idx="490">
                  <c:v>25418000</c:v>
                </c:pt>
                <c:pt idx="491">
                  <c:v>11370500</c:v>
                </c:pt>
                <c:pt idx="492">
                  <c:v>24176600</c:v>
                </c:pt>
                <c:pt idx="493">
                  <c:v>10129400</c:v>
                </c:pt>
                <c:pt idx="494">
                  <c:v>11503900</c:v>
                </c:pt>
                <c:pt idx="495">
                  <c:v>14815700</c:v>
                </c:pt>
                <c:pt idx="496">
                  <c:v>13661200</c:v>
                </c:pt>
                <c:pt idx="497">
                  <c:v>25128200</c:v>
                </c:pt>
                <c:pt idx="498">
                  <c:v>20476600</c:v>
                </c:pt>
                <c:pt idx="499">
                  <c:v>10293000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B-41F1-9C6D-F4725FFB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Promedio Creación</a:t>
            </a:r>
            <a:r>
              <a:rPr lang="es-419" baseline="0"/>
              <a:t> Arreglos Gap&amp;Sample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'Tiempo_Creacion_Sample&amp;Gap'!$S$507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'Tiempo_Creacion_Sample&amp;Gap'!$R$508:$R$512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'Tiempo_Creacion_Sample&amp;Gap'!$S$508:$S$512</c:f>
              <c:numCache>
                <c:formatCode>General</c:formatCode>
                <c:ptCount val="5"/>
                <c:pt idx="0">
                  <c:v>2.2892400000000001E-4</c:v>
                </c:pt>
                <c:pt idx="1">
                  <c:v>2.3593820000000001E-3</c:v>
                </c:pt>
                <c:pt idx="2">
                  <c:v>4.121524E-2</c:v>
                </c:pt>
                <c:pt idx="3" formatCode="0.00E+00">
                  <c:v>0.77987099399999993</c:v>
                </c:pt>
                <c:pt idx="4" formatCode="0.00E+00">
                  <c:v>15.694181619999998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C-49DD-8408-DAA775992A5F}"/>
            </c:ext>
          </c:extLst>
        </c:ser>
        <c:ser>
          <c:idx val="1"/>
          <c:order val="1"/>
          <c:tx>
            <c:strRef>
              <c:f>'Tiempo_Creacion_Sample&amp;Gap'!$T$507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'Tiempo_Creacion_Sample&amp;Gap'!$R$508:$R$512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'Tiempo_Creacion_Sample&amp;Gap'!$T$508:$T$512</c:f>
              <c:numCache>
                <c:formatCode>General</c:formatCode>
                <c:ptCount val="5"/>
                <c:pt idx="0">
                  <c:v>2.51432E-4</c:v>
                </c:pt>
                <c:pt idx="1">
                  <c:v>2.4403159999999997E-3</c:v>
                </c:pt>
                <c:pt idx="2">
                  <c:v>4.9423186000000001E-2</c:v>
                </c:pt>
                <c:pt idx="3" formatCode="0.00E+00">
                  <c:v>0.71633425399999995</c:v>
                </c:pt>
                <c:pt idx="4" formatCode="0.00E+00">
                  <c:v>18.621336579999998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C-49DD-8408-DAA77599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rnd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Creación</a:t>
            </a:r>
            <a:r>
              <a:rPr lang="es-419" baseline="0"/>
              <a:t> Gap&amp;Sample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'Tiempo_Creacion_Sample&amp;Gap'!$W$507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'Tiempo_Creacion_Sample&amp;Gap'!$V$508:$V$512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'Tiempo_Creacion_Sample&amp;Gap'!$W$508:$W$512</c:f>
              <c:numCache>
                <c:formatCode>General</c:formatCode>
                <c:ptCount val="5"/>
                <c:pt idx="0">
                  <c:v>24</c:v>
                </c:pt>
                <c:pt idx="1">
                  <c:v>91</c:v>
                </c:pt>
                <c:pt idx="2">
                  <c:v>10</c:v>
                </c:pt>
                <c:pt idx="3">
                  <c:v>18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D2C-B393-7FE5F33CC280}"/>
            </c:ext>
          </c:extLst>
        </c:ser>
        <c:ser>
          <c:idx val="1"/>
          <c:order val="1"/>
          <c:tx>
            <c:strRef>
              <c:f>'Tiempo_Creacion_Sample&amp;Gap'!$X$507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'Tiempo_Creacion_Sample&amp;Gap'!$V$508:$V$512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'Tiempo_Creacion_Sample&amp;Gap'!$X$508:$X$512</c:f>
              <c:numCache>
                <c:formatCode>General</c:formatCode>
                <c:ptCount val="5"/>
                <c:pt idx="0">
                  <c:v>32</c:v>
                </c:pt>
                <c:pt idx="1">
                  <c:v>74</c:v>
                </c:pt>
                <c:pt idx="2">
                  <c:v>21</c:v>
                </c:pt>
                <c:pt idx="3">
                  <c:v>17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D2C-B393-7FE5F33CC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Suma Secuencial Gap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Tiempo_Busqueda_Suma!$C$3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Tiempo_Busqueda_Suma!$B$4:$B$503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Tiempo_Busqueda_Suma!$C$4:$C$503</c:f>
              <c:numCache>
                <c:formatCode>General</c:formatCode>
                <c:ptCount val="500"/>
                <c:pt idx="0">
                  <c:v>137</c:v>
                </c:pt>
                <c:pt idx="1">
                  <c:v>78</c:v>
                </c:pt>
                <c:pt idx="2">
                  <c:v>59</c:v>
                </c:pt>
                <c:pt idx="3">
                  <c:v>82</c:v>
                </c:pt>
                <c:pt idx="4">
                  <c:v>49</c:v>
                </c:pt>
                <c:pt idx="5">
                  <c:v>111</c:v>
                </c:pt>
                <c:pt idx="6">
                  <c:v>61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59</c:v>
                </c:pt>
                <c:pt idx="11">
                  <c:v>86</c:v>
                </c:pt>
                <c:pt idx="12">
                  <c:v>52</c:v>
                </c:pt>
                <c:pt idx="13">
                  <c:v>66</c:v>
                </c:pt>
                <c:pt idx="14">
                  <c:v>42</c:v>
                </c:pt>
                <c:pt idx="15">
                  <c:v>54</c:v>
                </c:pt>
                <c:pt idx="16">
                  <c:v>62</c:v>
                </c:pt>
                <c:pt idx="17">
                  <c:v>45</c:v>
                </c:pt>
                <c:pt idx="18">
                  <c:v>61</c:v>
                </c:pt>
                <c:pt idx="19">
                  <c:v>86</c:v>
                </c:pt>
                <c:pt idx="20">
                  <c:v>55</c:v>
                </c:pt>
                <c:pt idx="21">
                  <c:v>55</c:v>
                </c:pt>
                <c:pt idx="22">
                  <c:v>76</c:v>
                </c:pt>
                <c:pt idx="23">
                  <c:v>98</c:v>
                </c:pt>
                <c:pt idx="24">
                  <c:v>88</c:v>
                </c:pt>
                <c:pt idx="25">
                  <c:v>83</c:v>
                </c:pt>
                <c:pt idx="26">
                  <c:v>68</c:v>
                </c:pt>
                <c:pt idx="27">
                  <c:v>67</c:v>
                </c:pt>
                <c:pt idx="28">
                  <c:v>56</c:v>
                </c:pt>
                <c:pt idx="29">
                  <c:v>95</c:v>
                </c:pt>
                <c:pt idx="30">
                  <c:v>62</c:v>
                </c:pt>
                <c:pt idx="31">
                  <c:v>109</c:v>
                </c:pt>
                <c:pt idx="32">
                  <c:v>74</c:v>
                </c:pt>
                <c:pt idx="33">
                  <c:v>112</c:v>
                </c:pt>
                <c:pt idx="34">
                  <c:v>87</c:v>
                </c:pt>
                <c:pt idx="35">
                  <c:v>104</c:v>
                </c:pt>
                <c:pt idx="36">
                  <c:v>108</c:v>
                </c:pt>
                <c:pt idx="37">
                  <c:v>147</c:v>
                </c:pt>
                <c:pt idx="38">
                  <c:v>68</c:v>
                </c:pt>
                <c:pt idx="39">
                  <c:v>97</c:v>
                </c:pt>
                <c:pt idx="40">
                  <c:v>81</c:v>
                </c:pt>
                <c:pt idx="41">
                  <c:v>88</c:v>
                </c:pt>
                <c:pt idx="42">
                  <c:v>69</c:v>
                </c:pt>
                <c:pt idx="43">
                  <c:v>73</c:v>
                </c:pt>
                <c:pt idx="44">
                  <c:v>41</c:v>
                </c:pt>
                <c:pt idx="45">
                  <c:v>67</c:v>
                </c:pt>
                <c:pt idx="46">
                  <c:v>25</c:v>
                </c:pt>
                <c:pt idx="47">
                  <c:v>77</c:v>
                </c:pt>
                <c:pt idx="48">
                  <c:v>41</c:v>
                </c:pt>
                <c:pt idx="49">
                  <c:v>60</c:v>
                </c:pt>
                <c:pt idx="50">
                  <c:v>74</c:v>
                </c:pt>
                <c:pt idx="51">
                  <c:v>40</c:v>
                </c:pt>
                <c:pt idx="52">
                  <c:v>142</c:v>
                </c:pt>
                <c:pt idx="53">
                  <c:v>75</c:v>
                </c:pt>
                <c:pt idx="54">
                  <c:v>76</c:v>
                </c:pt>
                <c:pt idx="55">
                  <c:v>75</c:v>
                </c:pt>
                <c:pt idx="56">
                  <c:v>44</c:v>
                </c:pt>
                <c:pt idx="57">
                  <c:v>47</c:v>
                </c:pt>
                <c:pt idx="58">
                  <c:v>79</c:v>
                </c:pt>
                <c:pt idx="59">
                  <c:v>83</c:v>
                </c:pt>
                <c:pt idx="60">
                  <c:v>61</c:v>
                </c:pt>
                <c:pt idx="61">
                  <c:v>53</c:v>
                </c:pt>
                <c:pt idx="62">
                  <c:v>75</c:v>
                </c:pt>
                <c:pt idx="63">
                  <c:v>46</c:v>
                </c:pt>
                <c:pt idx="64">
                  <c:v>65</c:v>
                </c:pt>
                <c:pt idx="65">
                  <c:v>49</c:v>
                </c:pt>
                <c:pt idx="66">
                  <c:v>61</c:v>
                </c:pt>
                <c:pt idx="67">
                  <c:v>84</c:v>
                </c:pt>
                <c:pt idx="68">
                  <c:v>82</c:v>
                </c:pt>
                <c:pt idx="69">
                  <c:v>53</c:v>
                </c:pt>
                <c:pt idx="70">
                  <c:v>64</c:v>
                </c:pt>
                <c:pt idx="71">
                  <c:v>64</c:v>
                </c:pt>
                <c:pt idx="72">
                  <c:v>63</c:v>
                </c:pt>
                <c:pt idx="73">
                  <c:v>48</c:v>
                </c:pt>
                <c:pt idx="74">
                  <c:v>52</c:v>
                </c:pt>
                <c:pt idx="75">
                  <c:v>61</c:v>
                </c:pt>
                <c:pt idx="76">
                  <c:v>49</c:v>
                </c:pt>
                <c:pt idx="77">
                  <c:v>53</c:v>
                </c:pt>
                <c:pt idx="78">
                  <c:v>54</c:v>
                </c:pt>
                <c:pt idx="79">
                  <c:v>43</c:v>
                </c:pt>
                <c:pt idx="80">
                  <c:v>46</c:v>
                </c:pt>
                <c:pt idx="81">
                  <c:v>56</c:v>
                </c:pt>
                <c:pt idx="82">
                  <c:v>88</c:v>
                </c:pt>
                <c:pt idx="83">
                  <c:v>53</c:v>
                </c:pt>
                <c:pt idx="84">
                  <c:v>46</c:v>
                </c:pt>
                <c:pt idx="85">
                  <c:v>68</c:v>
                </c:pt>
                <c:pt idx="86">
                  <c:v>58</c:v>
                </c:pt>
                <c:pt idx="87">
                  <c:v>49</c:v>
                </c:pt>
                <c:pt idx="88">
                  <c:v>48</c:v>
                </c:pt>
                <c:pt idx="89">
                  <c:v>43</c:v>
                </c:pt>
                <c:pt idx="90">
                  <c:v>41</c:v>
                </c:pt>
                <c:pt idx="91">
                  <c:v>61</c:v>
                </c:pt>
                <c:pt idx="92">
                  <c:v>70</c:v>
                </c:pt>
                <c:pt idx="93">
                  <c:v>71</c:v>
                </c:pt>
                <c:pt idx="94">
                  <c:v>81</c:v>
                </c:pt>
                <c:pt idx="95">
                  <c:v>57</c:v>
                </c:pt>
                <c:pt idx="96">
                  <c:v>98</c:v>
                </c:pt>
                <c:pt idx="97">
                  <c:v>85</c:v>
                </c:pt>
                <c:pt idx="98">
                  <c:v>69</c:v>
                </c:pt>
                <c:pt idx="99">
                  <c:v>82</c:v>
                </c:pt>
                <c:pt idx="100">
                  <c:v>58</c:v>
                </c:pt>
                <c:pt idx="101">
                  <c:v>129</c:v>
                </c:pt>
                <c:pt idx="102">
                  <c:v>81</c:v>
                </c:pt>
                <c:pt idx="103">
                  <c:v>74</c:v>
                </c:pt>
                <c:pt idx="104">
                  <c:v>54</c:v>
                </c:pt>
                <c:pt idx="105">
                  <c:v>56</c:v>
                </c:pt>
                <c:pt idx="106">
                  <c:v>53</c:v>
                </c:pt>
                <c:pt idx="107">
                  <c:v>43</c:v>
                </c:pt>
                <c:pt idx="108">
                  <c:v>49</c:v>
                </c:pt>
                <c:pt idx="109">
                  <c:v>76</c:v>
                </c:pt>
                <c:pt idx="110">
                  <c:v>73</c:v>
                </c:pt>
                <c:pt idx="111">
                  <c:v>67</c:v>
                </c:pt>
                <c:pt idx="112">
                  <c:v>70</c:v>
                </c:pt>
                <c:pt idx="113">
                  <c:v>65</c:v>
                </c:pt>
                <c:pt idx="114">
                  <c:v>52</c:v>
                </c:pt>
                <c:pt idx="115">
                  <c:v>39</c:v>
                </c:pt>
                <c:pt idx="116">
                  <c:v>70</c:v>
                </c:pt>
                <c:pt idx="117">
                  <c:v>49</c:v>
                </c:pt>
                <c:pt idx="118">
                  <c:v>56</c:v>
                </c:pt>
                <c:pt idx="119">
                  <c:v>70</c:v>
                </c:pt>
                <c:pt idx="120">
                  <c:v>73</c:v>
                </c:pt>
                <c:pt idx="121">
                  <c:v>93</c:v>
                </c:pt>
                <c:pt idx="122">
                  <c:v>67</c:v>
                </c:pt>
                <c:pt idx="123">
                  <c:v>104</c:v>
                </c:pt>
                <c:pt idx="124">
                  <c:v>70</c:v>
                </c:pt>
                <c:pt idx="125">
                  <c:v>48</c:v>
                </c:pt>
                <c:pt idx="126">
                  <c:v>46</c:v>
                </c:pt>
                <c:pt idx="127">
                  <c:v>38</c:v>
                </c:pt>
                <c:pt idx="128">
                  <c:v>42</c:v>
                </c:pt>
                <c:pt idx="129">
                  <c:v>92</c:v>
                </c:pt>
                <c:pt idx="130">
                  <c:v>50</c:v>
                </c:pt>
                <c:pt idx="131">
                  <c:v>40</c:v>
                </c:pt>
                <c:pt idx="132">
                  <c:v>49</c:v>
                </c:pt>
                <c:pt idx="133">
                  <c:v>94</c:v>
                </c:pt>
                <c:pt idx="134">
                  <c:v>73</c:v>
                </c:pt>
                <c:pt idx="135">
                  <c:v>39</c:v>
                </c:pt>
                <c:pt idx="136">
                  <c:v>71</c:v>
                </c:pt>
                <c:pt idx="137">
                  <c:v>48</c:v>
                </c:pt>
                <c:pt idx="138">
                  <c:v>48</c:v>
                </c:pt>
                <c:pt idx="139">
                  <c:v>63</c:v>
                </c:pt>
                <c:pt idx="140">
                  <c:v>59</c:v>
                </c:pt>
                <c:pt idx="141">
                  <c:v>59</c:v>
                </c:pt>
                <c:pt idx="142">
                  <c:v>64</c:v>
                </c:pt>
                <c:pt idx="143">
                  <c:v>75</c:v>
                </c:pt>
                <c:pt idx="144">
                  <c:v>48</c:v>
                </c:pt>
                <c:pt idx="145">
                  <c:v>51</c:v>
                </c:pt>
                <c:pt idx="146">
                  <c:v>60</c:v>
                </c:pt>
                <c:pt idx="147">
                  <c:v>57</c:v>
                </c:pt>
                <c:pt idx="148">
                  <c:v>40</c:v>
                </c:pt>
                <c:pt idx="149">
                  <c:v>39</c:v>
                </c:pt>
                <c:pt idx="150">
                  <c:v>64</c:v>
                </c:pt>
                <c:pt idx="151">
                  <c:v>55</c:v>
                </c:pt>
                <c:pt idx="152">
                  <c:v>39</c:v>
                </c:pt>
                <c:pt idx="153">
                  <c:v>62</c:v>
                </c:pt>
                <c:pt idx="154">
                  <c:v>63</c:v>
                </c:pt>
                <c:pt idx="155">
                  <c:v>52</c:v>
                </c:pt>
                <c:pt idx="156">
                  <c:v>52</c:v>
                </c:pt>
                <c:pt idx="157">
                  <c:v>54</c:v>
                </c:pt>
                <c:pt idx="158">
                  <c:v>61</c:v>
                </c:pt>
                <c:pt idx="159">
                  <c:v>41</c:v>
                </c:pt>
                <c:pt idx="160">
                  <c:v>40</c:v>
                </c:pt>
                <c:pt idx="161">
                  <c:v>61</c:v>
                </c:pt>
                <c:pt idx="162">
                  <c:v>65</c:v>
                </c:pt>
                <c:pt idx="163">
                  <c:v>99</c:v>
                </c:pt>
                <c:pt idx="164">
                  <c:v>103</c:v>
                </c:pt>
                <c:pt idx="165">
                  <c:v>73</c:v>
                </c:pt>
                <c:pt idx="166">
                  <c:v>48</c:v>
                </c:pt>
                <c:pt idx="167">
                  <c:v>61</c:v>
                </c:pt>
                <c:pt idx="168">
                  <c:v>55</c:v>
                </c:pt>
                <c:pt idx="169">
                  <c:v>59</c:v>
                </c:pt>
                <c:pt idx="170">
                  <c:v>65</c:v>
                </c:pt>
                <c:pt idx="171">
                  <c:v>54</c:v>
                </c:pt>
                <c:pt idx="172">
                  <c:v>52</c:v>
                </c:pt>
                <c:pt idx="173">
                  <c:v>54</c:v>
                </c:pt>
                <c:pt idx="174">
                  <c:v>73</c:v>
                </c:pt>
                <c:pt idx="175">
                  <c:v>48</c:v>
                </c:pt>
                <c:pt idx="176">
                  <c:v>96</c:v>
                </c:pt>
                <c:pt idx="177">
                  <c:v>76</c:v>
                </c:pt>
                <c:pt idx="178">
                  <c:v>109</c:v>
                </c:pt>
                <c:pt idx="179">
                  <c:v>87</c:v>
                </c:pt>
                <c:pt idx="180">
                  <c:v>94</c:v>
                </c:pt>
                <c:pt idx="181">
                  <c:v>67</c:v>
                </c:pt>
                <c:pt idx="182">
                  <c:v>56</c:v>
                </c:pt>
                <c:pt idx="183">
                  <c:v>82</c:v>
                </c:pt>
                <c:pt idx="184">
                  <c:v>50</c:v>
                </c:pt>
                <c:pt idx="185">
                  <c:v>60</c:v>
                </c:pt>
                <c:pt idx="186">
                  <c:v>51</c:v>
                </c:pt>
                <c:pt idx="187">
                  <c:v>27</c:v>
                </c:pt>
                <c:pt idx="188">
                  <c:v>80</c:v>
                </c:pt>
                <c:pt idx="189">
                  <c:v>41</c:v>
                </c:pt>
                <c:pt idx="190">
                  <c:v>50</c:v>
                </c:pt>
                <c:pt idx="191">
                  <c:v>58</c:v>
                </c:pt>
                <c:pt idx="192">
                  <c:v>83</c:v>
                </c:pt>
                <c:pt idx="193">
                  <c:v>64</c:v>
                </c:pt>
                <c:pt idx="194">
                  <c:v>57</c:v>
                </c:pt>
                <c:pt idx="195">
                  <c:v>65</c:v>
                </c:pt>
                <c:pt idx="196">
                  <c:v>59</c:v>
                </c:pt>
                <c:pt idx="197">
                  <c:v>53</c:v>
                </c:pt>
                <c:pt idx="198">
                  <c:v>60</c:v>
                </c:pt>
                <c:pt idx="199">
                  <c:v>37</c:v>
                </c:pt>
                <c:pt idx="200">
                  <c:v>47</c:v>
                </c:pt>
                <c:pt idx="201">
                  <c:v>55</c:v>
                </c:pt>
                <c:pt idx="202">
                  <c:v>50</c:v>
                </c:pt>
                <c:pt idx="203">
                  <c:v>42</c:v>
                </c:pt>
                <c:pt idx="204">
                  <c:v>100</c:v>
                </c:pt>
                <c:pt idx="205">
                  <c:v>49</c:v>
                </c:pt>
                <c:pt idx="206">
                  <c:v>50</c:v>
                </c:pt>
                <c:pt idx="207">
                  <c:v>52</c:v>
                </c:pt>
                <c:pt idx="208">
                  <c:v>61</c:v>
                </c:pt>
                <c:pt idx="209">
                  <c:v>66</c:v>
                </c:pt>
                <c:pt idx="210">
                  <c:v>48</c:v>
                </c:pt>
                <c:pt idx="211">
                  <c:v>41</c:v>
                </c:pt>
                <c:pt idx="212">
                  <c:v>58</c:v>
                </c:pt>
                <c:pt idx="213">
                  <c:v>46</c:v>
                </c:pt>
                <c:pt idx="214">
                  <c:v>54</c:v>
                </c:pt>
                <c:pt idx="215">
                  <c:v>55</c:v>
                </c:pt>
                <c:pt idx="216">
                  <c:v>50</c:v>
                </c:pt>
                <c:pt idx="217">
                  <c:v>55</c:v>
                </c:pt>
                <c:pt idx="218">
                  <c:v>40</c:v>
                </c:pt>
                <c:pt idx="219">
                  <c:v>63</c:v>
                </c:pt>
                <c:pt idx="220">
                  <c:v>122</c:v>
                </c:pt>
                <c:pt idx="221">
                  <c:v>89</c:v>
                </c:pt>
                <c:pt idx="222">
                  <c:v>56</c:v>
                </c:pt>
                <c:pt idx="223">
                  <c:v>90</c:v>
                </c:pt>
                <c:pt idx="224">
                  <c:v>63</c:v>
                </c:pt>
                <c:pt idx="225">
                  <c:v>59</c:v>
                </c:pt>
                <c:pt idx="226">
                  <c:v>32</c:v>
                </c:pt>
                <c:pt idx="227">
                  <c:v>64</c:v>
                </c:pt>
                <c:pt idx="228">
                  <c:v>60</c:v>
                </c:pt>
                <c:pt idx="229">
                  <c:v>78</c:v>
                </c:pt>
                <c:pt idx="230">
                  <c:v>55</c:v>
                </c:pt>
                <c:pt idx="231">
                  <c:v>53</c:v>
                </c:pt>
                <c:pt idx="232">
                  <c:v>47</c:v>
                </c:pt>
                <c:pt idx="233">
                  <c:v>49</c:v>
                </c:pt>
                <c:pt idx="234">
                  <c:v>70</c:v>
                </c:pt>
                <c:pt idx="235">
                  <c:v>66</c:v>
                </c:pt>
                <c:pt idx="236">
                  <c:v>50</c:v>
                </c:pt>
                <c:pt idx="237">
                  <c:v>60</c:v>
                </c:pt>
                <c:pt idx="238">
                  <c:v>53</c:v>
                </c:pt>
                <c:pt idx="239">
                  <c:v>62</c:v>
                </c:pt>
                <c:pt idx="240">
                  <c:v>70</c:v>
                </c:pt>
                <c:pt idx="241">
                  <c:v>53</c:v>
                </c:pt>
                <c:pt idx="242">
                  <c:v>59</c:v>
                </c:pt>
                <c:pt idx="243">
                  <c:v>62</c:v>
                </c:pt>
                <c:pt idx="244">
                  <c:v>75</c:v>
                </c:pt>
                <c:pt idx="245">
                  <c:v>51</c:v>
                </c:pt>
                <c:pt idx="246">
                  <c:v>42</c:v>
                </c:pt>
                <c:pt idx="247">
                  <c:v>50</c:v>
                </c:pt>
                <c:pt idx="248">
                  <c:v>39</c:v>
                </c:pt>
                <c:pt idx="249">
                  <c:v>76</c:v>
                </c:pt>
                <c:pt idx="250">
                  <c:v>64</c:v>
                </c:pt>
                <c:pt idx="251">
                  <c:v>40</c:v>
                </c:pt>
                <c:pt idx="252">
                  <c:v>54</c:v>
                </c:pt>
                <c:pt idx="253">
                  <c:v>61</c:v>
                </c:pt>
                <c:pt idx="254">
                  <c:v>57</c:v>
                </c:pt>
                <c:pt idx="255">
                  <c:v>64</c:v>
                </c:pt>
                <c:pt idx="256">
                  <c:v>60</c:v>
                </c:pt>
                <c:pt idx="257">
                  <c:v>51</c:v>
                </c:pt>
                <c:pt idx="258">
                  <c:v>59</c:v>
                </c:pt>
                <c:pt idx="259">
                  <c:v>48</c:v>
                </c:pt>
                <c:pt idx="260">
                  <c:v>55</c:v>
                </c:pt>
                <c:pt idx="261">
                  <c:v>50</c:v>
                </c:pt>
                <c:pt idx="262">
                  <c:v>56</c:v>
                </c:pt>
                <c:pt idx="263">
                  <c:v>71</c:v>
                </c:pt>
                <c:pt idx="264">
                  <c:v>59</c:v>
                </c:pt>
                <c:pt idx="265">
                  <c:v>100</c:v>
                </c:pt>
                <c:pt idx="266">
                  <c:v>53</c:v>
                </c:pt>
                <c:pt idx="267">
                  <c:v>38</c:v>
                </c:pt>
                <c:pt idx="268">
                  <c:v>82</c:v>
                </c:pt>
                <c:pt idx="269">
                  <c:v>63</c:v>
                </c:pt>
                <c:pt idx="270">
                  <c:v>59</c:v>
                </c:pt>
                <c:pt idx="271">
                  <c:v>80</c:v>
                </c:pt>
                <c:pt idx="272">
                  <c:v>68</c:v>
                </c:pt>
                <c:pt idx="273">
                  <c:v>52</c:v>
                </c:pt>
                <c:pt idx="274">
                  <c:v>112</c:v>
                </c:pt>
                <c:pt idx="275">
                  <c:v>49</c:v>
                </c:pt>
                <c:pt idx="276">
                  <c:v>42</c:v>
                </c:pt>
                <c:pt idx="277">
                  <c:v>87</c:v>
                </c:pt>
                <c:pt idx="278">
                  <c:v>66</c:v>
                </c:pt>
                <c:pt idx="279">
                  <c:v>75</c:v>
                </c:pt>
                <c:pt idx="280">
                  <c:v>63</c:v>
                </c:pt>
                <c:pt idx="281">
                  <c:v>51</c:v>
                </c:pt>
                <c:pt idx="282">
                  <c:v>48</c:v>
                </c:pt>
                <c:pt idx="283">
                  <c:v>64</c:v>
                </c:pt>
                <c:pt idx="284">
                  <c:v>63</c:v>
                </c:pt>
                <c:pt idx="285">
                  <c:v>72</c:v>
                </c:pt>
                <c:pt idx="286">
                  <c:v>69</c:v>
                </c:pt>
                <c:pt idx="287">
                  <c:v>63</c:v>
                </c:pt>
                <c:pt idx="288">
                  <c:v>62</c:v>
                </c:pt>
                <c:pt idx="289">
                  <c:v>50</c:v>
                </c:pt>
                <c:pt idx="290">
                  <c:v>46</c:v>
                </c:pt>
                <c:pt idx="291">
                  <c:v>60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40</c:v>
                </c:pt>
                <c:pt idx="296">
                  <c:v>61</c:v>
                </c:pt>
                <c:pt idx="297">
                  <c:v>53</c:v>
                </c:pt>
                <c:pt idx="298">
                  <c:v>46</c:v>
                </c:pt>
                <c:pt idx="299">
                  <c:v>73</c:v>
                </c:pt>
                <c:pt idx="300">
                  <c:v>64</c:v>
                </c:pt>
                <c:pt idx="301">
                  <c:v>77</c:v>
                </c:pt>
                <c:pt idx="302">
                  <c:v>53</c:v>
                </c:pt>
                <c:pt idx="303">
                  <c:v>67</c:v>
                </c:pt>
                <c:pt idx="304">
                  <c:v>49</c:v>
                </c:pt>
                <c:pt idx="305">
                  <c:v>45</c:v>
                </c:pt>
                <c:pt idx="306">
                  <c:v>78</c:v>
                </c:pt>
                <c:pt idx="307">
                  <c:v>59</c:v>
                </c:pt>
                <c:pt idx="308">
                  <c:v>46</c:v>
                </c:pt>
                <c:pt idx="309">
                  <c:v>46</c:v>
                </c:pt>
                <c:pt idx="310">
                  <c:v>42</c:v>
                </c:pt>
                <c:pt idx="311">
                  <c:v>40</c:v>
                </c:pt>
                <c:pt idx="312">
                  <c:v>57</c:v>
                </c:pt>
                <c:pt idx="313">
                  <c:v>50</c:v>
                </c:pt>
                <c:pt idx="314">
                  <c:v>50</c:v>
                </c:pt>
                <c:pt idx="315">
                  <c:v>49</c:v>
                </c:pt>
                <c:pt idx="316">
                  <c:v>76</c:v>
                </c:pt>
                <c:pt idx="317">
                  <c:v>62</c:v>
                </c:pt>
                <c:pt idx="318">
                  <c:v>77</c:v>
                </c:pt>
                <c:pt idx="319">
                  <c:v>48</c:v>
                </c:pt>
                <c:pt idx="320">
                  <c:v>42</c:v>
                </c:pt>
                <c:pt idx="321">
                  <c:v>49</c:v>
                </c:pt>
                <c:pt idx="322">
                  <c:v>49</c:v>
                </c:pt>
                <c:pt idx="323">
                  <c:v>123</c:v>
                </c:pt>
                <c:pt idx="324">
                  <c:v>51</c:v>
                </c:pt>
                <c:pt idx="325">
                  <c:v>76</c:v>
                </c:pt>
                <c:pt idx="326">
                  <c:v>84</c:v>
                </c:pt>
                <c:pt idx="327">
                  <c:v>54</c:v>
                </c:pt>
                <c:pt idx="328">
                  <c:v>55</c:v>
                </c:pt>
                <c:pt idx="329">
                  <c:v>60</c:v>
                </c:pt>
                <c:pt idx="330">
                  <c:v>75</c:v>
                </c:pt>
                <c:pt idx="331">
                  <c:v>55</c:v>
                </c:pt>
                <c:pt idx="332">
                  <c:v>51</c:v>
                </c:pt>
                <c:pt idx="333">
                  <c:v>83</c:v>
                </c:pt>
                <c:pt idx="334">
                  <c:v>92</c:v>
                </c:pt>
                <c:pt idx="335">
                  <c:v>63</c:v>
                </c:pt>
                <c:pt idx="336">
                  <c:v>68</c:v>
                </c:pt>
                <c:pt idx="337">
                  <c:v>89</c:v>
                </c:pt>
                <c:pt idx="338">
                  <c:v>71</c:v>
                </c:pt>
                <c:pt idx="339">
                  <c:v>39</c:v>
                </c:pt>
                <c:pt idx="340">
                  <c:v>54</c:v>
                </c:pt>
                <c:pt idx="341">
                  <c:v>50</c:v>
                </c:pt>
                <c:pt idx="342">
                  <c:v>47</c:v>
                </c:pt>
                <c:pt idx="343">
                  <c:v>82</c:v>
                </c:pt>
                <c:pt idx="344">
                  <c:v>56</c:v>
                </c:pt>
                <c:pt idx="345">
                  <c:v>42</c:v>
                </c:pt>
                <c:pt idx="346">
                  <c:v>41</c:v>
                </c:pt>
                <c:pt idx="347">
                  <c:v>52</c:v>
                </c:pt>
                <c:pt idx="348">
                  <c:v>45</c:v>
                </c:pt>
                <c:pt idx="349">
                  <c:v>57</c:v>
                </c:pt>
                <c:pt idx="350">
                  <c:v>45</c:v>
                </c:pt>
                <c:pt idx="351">
                  <c:v>53</c:v>
                </c:pt>
                <c:pt idx="352">
                  <c:v>56</c:v>
                </c:pt>
                <c:pt idx="353">
                  <c:v>58</c:v>
                </c:pt>
                <c:pt idx="354">
                  <c:v>55</c:v>
                </c:pt>
                <c:pt idx="355">
                  <c:v>68</c:v>
                </c:pt>
                <c:pt idx="356">
                  <c:v>53</c:v>
                </c:pt>
                <c:pt idx="357">
                  <c:v>123</c:v>
                </c:pt>
                <c:pt idx="358">
                  <c:v>59</c:v>
                </c:pt>
                <c:pt idx="359">
                  <c:v>58</c:v>
                </c:pt>
                <c:pt idx="360">
                  <c:v>49</c:v>
                </c:pt>
                <c:pt idx="361">
                  <c:v>63</c:v>
                </c:pt>
                <c:pt idx="362">
                  <c:v>54</c:v>
                </c:pt>
                <c:pt idx="363">
                  <c:v>49</c:v>
                </c:pt>
                <c:pt idx="364">
                  <c:v>56</c:v>
                </c:pt>
                <c:pt idx="365">
                  <c:v>43</c:v>
                </c:pt>
                <c:pt idx="366">
                  <c:v>64</c:v>
                </c:pt>
                <c:pt idx="367">
                  <c:v>54</c:v>
                </c:pt>
                <c:pt idx="368">
                  <c:v>53</c:v>
                </c:pt>
                <c:pt idx="369">
                  <c:v>40</c:v>
                </c:pt>
                <c:pt idx="370">
                  <c:v>56</c:v>
                </c:pt>
                <c:pt idx="371">
                  <c:v>49</c:v>
                </c:pt>
                <c:pt idx="372">
                  <c:v>58</c:v>
                </c:pt>
                <c:pt idx="373">
                  <c:v>64</c:v>
                </c:pt>
                <c:pt idx="374">
                  <c:v>59</c:v>
                </c:pt>
                <c:pt idx="375">
                  <c:v>78</c:v>
                </c:pt>
                <c:pt idx="376">
                  <c:v>62</c:v>
                </c:pt>
                <c:pt idx="377">
                  <c:v>70</c:v>
                </c:pt>
                <c:pt idx="378">
                  <c:v>48</c:v>
                </c:pt>
                <c:pt idx="379">
                  <c:v>42</c:v>
                </c:pt>
                <c:pt idx="380">
                  <c:v>52</c:v>
                </c:pt>
                <c:pt idx="381">
                  <c:v>64</c:v>
                </c:pt>
                <c:pt idx="382">
                  <c:v>75</c:v>
                </c:pt>
                <c:pt idx="383">
                  <c:v>60</c:v>
                </c:pt>
                <c:pt idx="384">
                  <c:v>54</c:v>
                </c:pt>
                <c:pt idx="385">
                  <c:v>64</c:v>
                </c:pt>
                <c:pt idx="386">
                  <c:v>48</c:v>
                </c:pt>
                <c:pt idx="387">
                  <c:v>70</c:v>
                </c:pt>
                <c:pt idx="388">
                  <c:v>60</c:v>
                </c:pt>
                <c:pt idx="389">
                  <c:v>41</c:v>
                </c:pt>
                <c:pt idx="390">
                  <c:v>48</c:v>
                </c:pt>
                <c:pt idx="391">
                  <c:v>43</c:v>
                </c:pt>
                <c:pt idx="392">
                  <c:v>25</c:v>
                </c:pt>
                <c:pt idx="393">
                  <c:v>72</c:v>
                </c:pt>
                <c:pt idx="394">
                  <c:v>55</c:v>
                </c:pt>
                <c:pt idx="395">
                  <c:v>66</c:v>
                </c:pt>
                <c:pt idx="396">
                  <c:v>60</c:v>
                </c:pt>
                <c:pt idx="397">
                  <c:v>62</c:v>
                </c:pt>
                <c:pt idx="398">
                  <c:v>59</c:v>
                </c:pt>
                <c:pt idx="399">
                  <c:v>89</c:v>
                </c:pt>
                <c:pt idx="400">
                  <c:v>64</c:v>
                </c:pt>
                <c:pt idx="401">
                  <c:v>61</c:v>
                </c:pt>
                <c:pt idx="402">
                  <c:v>52</c:v>
                </c:pt>
                <c:pt idx="403">
                  <c:v>88</c:v>
                </c:pt>
                <c:pt idx="404">
                  <c:v>85</c:v>
                </c:pt>
                <c:pt idx="405">
                  <c:v>70</c:v>
                </c:pt>
                <c:pt idx="406">
                  <c:v>55</c:v>
                </c:pt>
                <c:pt idx="407">
                  <c:v>54</c:v>
                </c:pt>
                <c:pt idx="408">
                  <c:v>56</c:v>
                </c:pt>
                <c:pt idx="409">
                  <c:v>72</c:v>
                </c:pt>
                <c:pt idx="410">
                  <c:v>73</c:v>
                </c:pt>
                <c:pt idx="411">
                  <c:v>59</c:v>
                </c:pt>
                <c:pt idx="412">
                  <c:v>78</c:v>
                </c:pt>
                <c:pt idx="413">
                  <c:v>73</c:v>
                </c:pt>
                <c:pt idx="414">
                  <c:v>59</c:v>
                </c:pt>
                <c:pt idx="415">
                  <c:v>71</c:v>
                </c:pt>
                <c:pt idx="416">
                  <c:v>83</c:v>
                </c:pt>
                <c:pt idx="417">
                  <c:v>90</c:v>
                </c:pt>
                <c:pt idx="418">
                  <c:v>79</c:v>
                </c:pt>
                <c:pt idx="419">
                  <c:v>60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74</c:v>
                </c:pt>
                <c:pt idx="424">
                  <c:v>51</c:v>
                </c:pt>
                <c:pt idx="425">
                  <c:v>100</c:v>
                </c:pt>
                <c:pt idx="426">
                  <c:v>54</c:v>
                </c:pt>
                <c:pt idx="427">
                  <c:v>76</c:v>
                </c:pt>
                <c:pt idx="428">
                  <c:v>87</c:v>
                </c:pt>
                <c:pt idx="429">
                  <c:v>90</c:v>
                </c:pt>
                <c:pt idx="430">
                  <c:v>70</c:v>
                </c:pt>
                <c:pt idx="431">
                  <c:v>50</c:v>
                </c:pt>
                <c:pt idx="432">
                  <c:v>67</c:v>
                </c:pt>
                <c:pt idx="433">
                  <c:v>48</c:v>
                </c:pt>
                <c:pt idx="434">
                  <c:v>54</c:v>
                </c:pt>
                <c:pt idx="435">
                  <c:v>41</c:v>
                </c:pt>
                <c:pt idx="436">
                  <c:v>63</c:v>
                </c:pt>
                <c:pt idx="437">
                  <c:v>53</c:v>
                </c:pt>
                <c:pt idx="438">
                  <c:v>48</c:v>
                </c:pt>
                <c:pt idx="439">
                  <c:v>67</c:v>
                </c:pt>
                <c:pt idx="440">
                  <c:v>55</c:v>
                </c:pt>
                <c:pt idx="441">
                  <c:v>47</c:v>
                </c:pt>
                <c:pt idx="442">
                  <c:v>40</c:v>
                </c:pt>
                <c:pt idx="443">
                  <c:v>40</c:v>
                </c:pt>
                <c:pt idx="444">
                  <c:v>81</c:v>
                </c:pt>
                <c:pt idx="445">
                  <c:v>56</c:v>
                </c:pt>
                <c:pt idx="446">
                  <c:v>65</c:v>
                </c:pt>
                <c:pt idx="447">
                  <c:v>50</c:v>
                </c:pt>
                <c:pt idx="448">
                  <c:v>53</c:v>
                </c:pt>
                <c:pt idx="449">
                  <c:v>60</c:v>
                </c:pt>
                <c:pt idx="450">
                  <c:v>61</c:v>
                </c:pt>
                <c:pt idx="451">
                  <c:v>46</c:v>
                </c:pt>
                <c:pt idx="452">
                  <c:v>47</c:v>
                </c:pt>
                <c:pt idx="453">
                  <c:v>52</c:v>
                </c:pt>
                <c:pt idx="454">
                  <c:v>41</c:v>
                </c:pt>
                <c:pt idx="455">
                  <c:v>44</c:v>
                </c:pt>
                <c:pt idx="456">
                  <c:v>51</c:v>
                </c:pt>
                <c:pt idx="457">
                  <c:v>54</c:v>
                </c:pt>
                <c:pt idx="458">
                  <c:v>48</c:v>
                </c:pt>
                <c:pt idx="459">
                  <c:v>85</c:v>
                </c:pt>
                <c:pt idx="460">
                  <c:v>67</c:v>
                </c:pt>
                <c:pt idx="461">
                  <c:v>49</c:v>
                </c:pt>
                <c:pt idx="462">
                  <c:v>108</c:v>
                </c:pt>
                <c:pt idx="463">
                  <c:v>50</c:v>
                </c:pt>
                <c:pt idx="464">
                  <c:v>41</c:v>
                </c:pt>
                <c:pt idx="465">
                  <c:v>76</c:v>
                </c:pt>
                <c:pt idx="466">
                  <c:v>114</c:v>
                </c:pt>
                <c:pt idx="467">
                  <c:v>126</c:v>
                </c:pt>
                <c:pt idx="468">
                  <c:v>115</c:v>
                </c:pt>
                <c:pt idx="469">
                  <c:v>98</c:v>
                </c:pt>
                <c:pt idx="470">
                  <c:v>82</c:v>
                </c:pt>
                <c:pt idx="471">
                  <c:v>56</c:v>
                </c:pt>
                <c:pt idx="472">
                  <c:v>64</c:v>
                </c:pt>
                <c:pt idx="473">
                  <c:v>61</c:v>
                </c:pt>
                <c:pt idx="474">
                  <c:v>57</c:v>
                </c:pt>
                <c:pt idx="475">
                  <c:v>55</c:v>
                </c:pt>
                <c:pt idx="476">
                  <c:v>60</c:v>
                </c:pt>
                <c:pt idx="477">
                  <c:v>91</c:v>
                </c:pt>
                <c:pt idx="478">
                  <c:v>89</c:v>
                </c:pt>
                <c:pt idx="479">
                  <c:v>67</c:v>
                </c:pt>
                <c:pt idx="480">
                  <c:v>76</c:v>
                </c:pt>
                <c:pt idx="481">
                  <c:v>53</c:v>
                </c:pt>
                <c:pt idx="482">
                  <c:v>64</c:v>
                </c:pt>
                <c:pt idx="483">
                  <c:v>46</c:v>
                </c:pt>
                <c:pt idx="484">
                  <c:v>39</c:v>
                </c:pt>
                <c:pt idx="485">
                  <c:v>52</c:v>
                </c:pt>
                <c:pt idx="486">
                  <c:v>67</c:v>
                </c:pt>
                <c:pt idx="487">
                  <c:v>59</c:v>
                </c:pt>
                <c:pt idx="488">
                  <c:v>51</c:v>
                </c:pt>
                <c:pt idx="489">
                  <c:v>67</c:v>
                </c:pt>
                <c:pt idx="490">
                  <c:v>70</c:v>
                </c:pt>
                <c:pt idx="491">
                  <c:v>90</c:v>
                </c:pt>
                <c:pt idx="492">
                  <c:v>57</c:v>
                </c:pt>
                <c:pt idx="493">
                  <c:v>100</c:v>
                </c:pt>
                <c:pt idx="494">
                  <c:v>73</c:v>
                </c:pt>
                <c:pt idx="495">
                  <c:v>81</c:v>
                </c:pt>
                <c:pt idx="496">
                  <c:v>52</c:v>
                </c:pt>
                <c:pt idx="497">
                  <c:v>98</c:v>
                </c:pt>
                <c:pt idx="498">
                  <c:v>140</c:v>
                </c:pt>
                <c:pt idx="49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4249-BD07-2DA902C51742}"/>
            </c:ext>
          </c:extLst>
        </c:ser>
        <c:ser>
          <c:idx val="1"/>
          <c:order val="1"/>
          <c:tx>
            <c:strRef>
              <c:f>Tiempo_Busqueda_Suma!$D$3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Tiempo_Busqueda_Suma!$B$4:$B$503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Tiempo_Busqueda_Suma!$D$4:$D$503</c:f>
              <c:numCache>
                <c:formatCode>General</c:formatCode>
                <c:ptCount val="500"/>
                <c:pt idx="0">
                  <c:v>58</c:v>
                </c:pt>
                <c:pt idx="1">
                  <c:v>25</c:v>
                </c:pt>
                <c:pt idx="2">
                  <c:v>44</c:v>
                </c:pt>
                <c:pt idx="3">
                  <c:v>97</c:v>
                </c:pt>
                <c:pt idx="4">
                  <c:v>29</c:v>
                </c:pt>
                <c:pt idx="5">
                  <c:v>49</c:v>
                </c:pt>
                <c:pt idx="6">
                  <c:v>40</c:v>
                </c:pt>
                <c:pt idx="7">
                  <c:v>38</c:v>
                </c:pt>
                <c:pt idx="8">
                  <c:v>87</c:v>
                </c:pt>
                <c:pt idx="9">
                  <c:v>48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46</c:v>
                </c:pt>
                <c:pt idx="17">
                  <c:v>37</c:v>
                </c:pt>
                <c:pt idx="18">
                  <c:v>40</c:v>
                </c:pt>
                <c:pt idx="19">
                  <c:v>40</c:v>
                </c:pt>
                <c:pt idx="20">
                  <c:v>36</c:v>
                </c:pt>
                <c:pt idx="21">
                  <c:v>51</c:v>
                </c:pt>
                <c:pt idx="22">
                  <c:v>60</c:v>
                </c:pt>
                <c:pt idx="23">
                  <c:v>49</c:v>
                </c:pt>
                <c:pt idx="24">
                  <c:v>64</c:v>
                </c:pt>
                <c:pt idx="25">
                  <c:v>47</c:v>
                </c:pt>
                <c:pt idx="26">
                  <c:v>59</c:v>
                </c:pt>
                <c:pt idx="27">
                  <c:v>62</c:v>
                </c:pt>
                <c:pt idx="28">
                  <c:v>85</c:v>
                </c:pt>
                <c:pt idx="29">
                  <c:v>167</c:v>
                </c:pt>
                <c:pt idx="30">
                  <c:v>46</c:v>
                </c:pt>
                <c:pt idx="31">
                  <c:v>35</c:v>
                </c:pt>
                <c:pt idx="32">
                  <c:v>33</c:v>
                </c:pt>
                <c:pt idx="33">
                  <c:v>44</c:v>
                </c:pt>
                <c:pt idx="34">
                  <c:v>32</c:v>
                </c:pt>
                <c:pt idx="35">
                  <c:v>27</c:v>
                </c:pt>
                <c:pt idx="36">
                  <c:v>246</c:v>
                </c:pt>
                <c:pt idx="37">
                  <c:v>38</c:v>
                </c:pt>
                <c:pt idx="38">
                  <c:v>59</c:v>
                </c:pt>
                <c:pt idx="39">
                  <c:v>85</c:v>
                </c:pt>
                <c:pt idx="40">
                  <c:v>43</c:v>
                </c:pt>
                <c:pt idx="41">
                  <c:v>56</c:v>
                </c:pt>
                <c:pt idx="42">
                  <c:v>58</c:v>
                </c:pt>
                <c:pt idx="43">
                  <c:v>38</c:v>
                </c:pt>
                <c:pt idx="44">
                  <c:v>35</c:v>
                </c:pt>
                <c:pt idx="45">
                  <c:v>35</c:v>
                </c:pt>
                <c:pt idx="46">
                  <c:v>95</c:v>
                </c:pt>
                <c:pt idx="47">
                  <c:v>26</c:v>
                </c:pt>
                <c:pt idx="48">
                  <c:v>69</c:v>
                </c:pt>
                <c:pt idx="49">
                  <c:v>41</c:v>
                </c:pt>
                <c:pt idx="50">
                  <c:v>26</c:v>
                </c:pt>
                <c:pt idx="51">
                  <c:v>36</c:v>
                </c:pt>
                <c:pt idx="52">
                  <c:v>65</c:v>
                </c:pt>
                <c:pt idx="53">
                  <c:v>81</c:v>
                </c:pt>
                <c:pt idx="54">
                  <c:v>41</c:v>
                </c:pt>
                <c:pt idx="55">
                  <c:v>61</c:v>
                </c:pt>
                <c:pt idx="56">
                  <c:v>24</c:v>
                </c:pt>
                <c:pt idx="57">
                  <c:v>41</c:v>
                </c:pt>
                <c:pt idx="58">
                  <c:v>35</c:v>
                </c:pt>
                <c:pt idx="59">
                  <c:v>35</c:v>
                </c:pt>
                <c:pt idx="60">
                  <c:v>39</c:v>
                </c:pt>
                <c:pt idx="61">
                  <c:v>37</c:v>
                </c:pt>
                <c:pt idx="62">
                  <c:v>25</c:v>
                </c:pt>
                <c:pt idx="63">
                  <c:v>34</c:v>
                </c:pt>
                <c:pt idx="64">
                  <c:v>54</c:v>
                </c:pt>
                <c:pt idx="65">
                  <c:v>56</c:v>
                </c:pt>
                <c:pt idx="66">
                  <c:v>37</c:v>
                </c:pt>
                <c:pt idx="67">
                  <c:v>24</c:v>
                </c:pt>
                <c:pt idx="68">
                  <c:v>26</c:v>
                </c:pt>
                <c:pt idx="69">
                  <c:v>83</c:v>
                </c:pt>
                <c:pt idx="70">
                  <c:v>73</c:v>
                </c:pt>
                <c:pt idx="71">
                  <c:v>40</c:v>
                </c:pt>
                <c:pt idx="72">
                  <c:v>36</c:v>
                </c:pt>
                <c:pt idx="73">
                  <c:v>79</c:v>
                </c:pt>
                <c:pt idx="74">
                  <c:v>66</c:v>
                </c:pt>
                <c:pt idx="75">
                  <c:v>74</c:v>
                </c:pt>
                <c:pt idx="76">
                  <c:v>64</c:v>
                </c:pt>
                <c:pt idx="77">
                  <c:v>26</c:v>
                </c:pt>
                <c:pt idx="78">
                  <c:v>35</c:v>
                </c:pt>
                <c:pt idx="79">
                  <c:v>73</c:v>
                </c:pt>
                <c:pt idx="80">
                  <c:v>36</c:v>
                </c:pt>
                <c:pt idx="81">
                  <c:v>35</c:v>
                </c:pt>
                <c:pt idx="82">
                  <c:v>35</c:v>
                </c:pt>
                <c:pt idx="83">
                  <c:v>67</c:v>
                </c:pt>
                <c:pt idx="84">
                  <c:v>105</c:v>
                </c:pt>
                <c:pt idx="85">
                  <c:v>72</c:v>
                </c:pt>
                <c:pt idx="86">
                  <c:v>50</c:v>
                </c:pt>
                <c:pt idx="87">
                  <c:v>26</c:v>
                </c:pt>
                <c:pt idx="88">
                  <c:v>73</c:v>
                </c:pt>
                <c:pt idx="89">
                  <c:v>49</c:v>
                </c:pt>
                <c:pt idx="90">
                  <c:v>115</c:v>
                </c:pt>
                <c:pt idx="91">
                  <c:v>61</c:v>
                </c:pt>
                <c:pt idx="92">
                  <c:v>65</c:v>
                </c:pt>
                <c:pt idx="93">
                  <c:v>42</c:v>
                </c:pt>
                <c:pt idx="94">
                  <c:v>46</c:v>
                </c:pt>
                <c:pt idx="95">
                  <c:v>36</c:v>
                </c:pt>
                <c:pt idx="96">
                  <c:v>60</c:v>
                </c:pt>
                <c:pt idx="97">
                  <c:v>25</c:v>
                </c:pt>
                <c:pt idx="98">
                  <c:v>39</c:v>
                </c:pt>
                <c:pt idx="99">
                  <c:v>72</c:v>
                </c:pt>
                <c:pt idx="100">
                  <c:v>40</c:v>
                </c:pt>
                <c:pt idx="101">
                  <c:v>26</c:v>
                </c:pt>
                <c:pt idx="102">
                  <c:v>26</c:v>
                </c:pt>
                <c:pt idx="103">
                  <c:v>74</c:v>
                </c:pt>
                <c:pt idx="104">
                  <c:v>36</c:v>
                </c:pt>
                <c:pt idx="105">
                  <c:v>25</c:v>
                </c:pt>
                <c:pt idx="106">
                  <c:v>75</c:v>
                </c:pt>
                <c:pt idx="107">
                  <c:v>43</c:v>
                </c:pt>
                <c:pt idx="108">
                  <c:v>99</c:v>
                </c:pt>
                <c:pt idx="109">
                  <c:v>26</c:v>
                </c:pt>
                <c:pt idx="110">
                  <c:v>35</c:v>
                </c:pt>
                <c:pt idx="111">
                  <c:v>35</c:v>
                </c:pt>
                <c:pt idx="112">
                  <c:v>25</c:v>
                </c:pt>
                <c:pt idx="113">
                  <c:v>34</c:v>
                </c:pt>
                <c:pt idx="114">
                  <c:v>40</c:v>
                </c:pt>
                <c:pt idx="115">
                  <c:v>26</c:v>
                </c:pt>
                <c:pt idx="116">
                  <c:v>36</c:v>
                </c:pt>
                <c:pt idx="117">
                  <c:v>123</c:v>
                </c:pt>
                <c:pt idx="118">
                  <c:v>36</c:v>
                </c:pt>
                <c:pt idx="119">
                  <c:v>54</c:v>
                </c:pt>
                <c:pt idx="120">
                  <c:v>34</c:v>
                </c:pt>
                <c:pt idx="121">
                  <c:v>41</c:v>
                </c:pt>
                <c:pt idx="122">
                  <c:v>35</c:v>
                </c:pt>
                <c:pt idx="123">
                  <c:v>65</c:v>
                </c:pt>
                <c:pt idx="124">
                  <c:v>71</c:v>
                </c:pt>
                <c:pt idx="125">
                  <c:v>42</c:v>
                </c:pt>
                <c:pt idx="126">
                  <c:v>51</c:v>
                </c:pt>
                <c:pt idx="127">
                  <c:v>46</c:v>
                </c:pt>
                <c:pt idx="128">
                  <c:v>60</c:v>
                </c:pt>
                <c:pt idx="129">
                  <c:v>27</c:v>
                </c:pt>
                <c:pt idx="130">
                  <c:v>37</c:v>
                </c:pt>
                <c:pt idx="131">
                  <c:v>38</c:v>
                </c:pt>
                <c:pt idx="132">
                  <c:v>35</c:v>
                </c:pt>
                <c:pt idx="133">
                  <c:v>43</c:v>
                </c:pt>
                <c:pt idx="134">
                  <c:v>59</c:v>
                </c:pt>
                <c:pt idx="135">
                  <c:v>25</c:v>
                </c:pt>
                <c:pt idx="136">
                  <c:v>43</c:v>
                </c:pt>
                <c:pt idx="137">
                  <c:v>31</c:v>
                </c:pt>
                <c:pt idx="138">
                  <c:v>37</c:v>
                </c:pt>
                <c:pt idx="139">
                  <c:v>35</c:v>
                </c:pt>
                <c:pt idx="140">
                  <c:v>44</c:v>
                </c:pt>
                <c:pt idx="141">
                  <c:v>35</c:v>
                </c:pt>
                <c:pt idx="142">
                  <c:v>34</c:v>
                </c:pt>
                <c:pt idx="143">
                  <c:v>35</c:v>
                </c:pt>
                <c:pt idx="144">
                  <c:v>70</c:v>
                </c:pt>
                <c:pt idx="145">
                  <c:v>35</c:v>
                </c:pt>
                <c:pt idx="146">
                  <c:v>44</c:v>
                </c:pt>
                <c:pt idx="147">
                  <c:v>36</c:v>
                </c:pt>
                <c:pt idx="148">
                  <c:v>40</c:v>
                </c:pt>
                <c:pt idx="149">
                  <c:v>37</c:v>
                </c:pt>
                <c:pt idx="150">
                  <c:v>43</c:v>
                </c:pt>
                <c:pt idx="151">
                  <c:v>35</c:v>
                </c:pt>
                <c:pt idx="152">
                  <c:v>43</c:v>
                </c:pt>
                <c:pt idx="153">
                  <c:v>40</c:v>
                </c:pt>
                <c:pt idx="154">
                  <c:v>61</c:v>
                </c:pt>
                <c:pt idx="155">
                  <c:v>34</c:v>
                </c:pt>
                <c:pt idx="156">
                  <c:v>25</c:v>
                </c:pt>
                <c:pt idx="157">
                  <c:v>70</c:v>
                </c:pt>
                <c:pt idx="158">
                  <c:v>35</c:v>
                </c:pt>
                <c:pt idx="159">
                  <c:v>34</c:v>
                </c:pt>
                <c:pt idx="160">
                  <c:v>54</c:v>
                </c:pt>
                <c:pt idx="161">
                  <c:v>41</c:v>
                </c:pt>
                <c:pt idx="162">
                  <c:v>26</c:v>
                </c:pt>
                <c:pt idx="163">
                  <c:v>51</c:v>
                </c:pt>
                <c:pt idx="164">
                  <c:v>35</c:v>
                </c:pt>
                <c:pt idx="165">
                  <c:v>79</c:v>
                </c:pt>
                <c:pt idx="166">
                  <c:v>55</c:v>
                </c:pt>
                <c:pt idx="167">
                  <c:v>39</c:v>
                </c:pt>
                <c:pt idx="168">
                  <c:v>75</c:v>
                </c:pt>
                <c:pt idx="169">
                  <c:v>93</c:v>
                </c:pt>
                <c:pt idx="170">
                  <c:v>51</c:v>
                </c:pt>
                <c:pt idx="171">
                  <c:v>47</c:v>
                </c:pt>
                <c:pt idx="172">
                  <c:v>119</c:v>
                </c:pt>
                <c:pt idx="173">
                  <c:v>50</c:v>
                </c:pt>
                <c:pt idx="174">
                  <c:v>32</c:v>
                </c:pt>
                <c:pt idx="175">
                  <c:v>51</c:v>
                </c:pt>
                <c:pt idx="176">
                  <c:v>108</c:v>
                </c:pt>
                <c:pt idx="177">
                  <c:v>73</c:v>
                </c:pt>
                <c:pt idx="178">
                  <c:v>87</c:v>
                </c:pt>
                <c:pt idx="179">
                  <c:v>58</c:v>
                </c:pt>
                <c:pt idx="180">
                  <c:v>105</c:v>
                </c:pt>
                <c:pt idx="181">
                  <c:v>64</c:v>
                </c:pt>
                <c:pt idx="182">
                  <c:v>55</c:v>
                </c:pt>
                <c:pt idx="183">
                  <c:v>33</c:v>
                </c:pt>
                <c:pt idx="184">
                  <c:v>35</c:v>
                </c:pt>
                <c:pt idx="185">
                  <c:v>40</c:v>
                </c:pt>
                <c:pt idx="186">
                  <c:v>25</c:v>
                </c:pt>
                <c:pt idx="187">
                  <c:v>38</c:v>
                </c:pt>
                <c:pt idx="188">
                  <c:v>25</c:v>
                </c:pt>
                <c:pt idx="189">
                  <c:v>53</c:v>
                </c:pt>
                <c:pt idx="190">
                  <c:v>26</c:v>
                </c:pt>
                <c:pt idx="191">
                  <c:v>160</c:v>
                </c:pt>
                <c:pt idx="192">
                  <c:v>62</c:v>
                </c:pt>
                <c:pt idx="193">
                  <c:v>35</c:v>
                </c:pt>
                <c:pt idx="194">
                  <c:v>50</c:v>
                </c:pt>
                <c:pt idx="195">
                  <c:v>35</c:v>
                </c:pt>
                <c:pt idx="196">
                  <c:v>25</c:v>
                </c:pt>
                <c:pt idx="197">
                  <c:v>37</c:v>
                </c:pt>
                <c:pt idx="198">
                  <c:v>36</c:v>
                </c:pt>
                <c:pt idx="199">
                  <c:v>37</c:v>
                </c:pt>
                <c:pt idx="200">
                  <c:v>74</c:v>
                </c:pt>
                <c:pt idx="201">
                  <c:v>38</c:v>
                </c:pt>
                <c:pt idx="202">
                  <c:v>26</c:v>
                </c:pt>
                <c:pt idx="203">
                  <c:v>39</c:v>
                </c:pt>
                <c:pt idx="204">
                  <c:v>45</c:v>
                </c:pt>
                <c:pt idx="205">
                  <c:v>61</c:v>
                </c:pt>
                <c:pt idx="206">
                  <c:v>60</c:v>
                </c:pt>
                <c:pt idx="207">
                  <c:v>35</c:v>
                </c:pt>
                <c:pt idx="208">
                  <c:v>41</c:v>
                </c:pt>
                <c:pt idx="209">
                  <c:v>25</c:v>
                </c:pt>
                <c:pt idx="210">
                  <c:v>26</c:v>
                </c:pt>
                <c:pt idx="211">
                  <c:v>72</c:v>
                </c:pt>
                <c:pt idx="212">
                  <c:v>26</c:v>
                </c:pt>
                <c:pt idx="213">
                  <c:v>34</c:v>
                </c:pt>
                <c:pt idx="214">
                  <c:v>52</c:v>
                </c:pt>
                <c:pt idx="215">
                  <c:v>35</c:v>
                </c:pt>
                <c:pt idx="216">
                  <c:v>43</c:v>
                </c:pt>
                <c:pt idx="217">
                  <c:v>37</c:v>
                </c:pt>
                <c:pt idx="218">
                  <c:v>25</c:v>
                </c:pt>
                <c:pt idx="219">
                  <c:v>39</c:v>
                </c:pt>
                <c:pt idx="220">
                  <c:v>64</c:v>
                </c:pt>
                <c:pt idx="221">
                  <c:v>72</c:v>
                </c:pt>
                <c:pt idx="222">
                  <c:v>60</c:v>
                </c:pt>
                <c:pt idx="223">
                  <c:v>44</c:v>
                </c:pt>
                <c:pt idx="224">
                  <c:v>62</c:v>
                </c:pt>
                <c:pt idx="225">
                  <c:v>41</c:v>
                </c:pt>
                <c:pt idx="226">
                  <c:v>66</c:v>
                </c:pt>
                <c:pt idx="227">
                  <c:v>48</c:v>
                </c:pt>
                <c:pt idx="228">
                  <c:v>26</c:v>
                </c:pt>
                <c:pt idx="229">
                  <c:v>73</c:v>
                </c:pt>
                <c:pt idx="230">
                  <c:v>48</c:v>
                </c:pt>
                <c:pt idx="231">
                  <c:v>55</c:v>
                </c:pt>
                <c:pt idx="232">
                  <c:v>36</c:v>
                </c:pt>
                <c:pt idx="233">
                  <c:v>48</c:v>
                </c:pt>
                <c:pt idx="234">
                  <c:v>45</c:v>
                </c:pt>
                <c:pt idx="235">
                  <c:v>38</c:v>
                </c:pt>
                <c:pt idx="236">
                  <c:v>124</c:v>
                </c:pt>
                <c:pt idx="237">
                  <c:v>49</c:v>
                </c:pt>
                <c:pt idx="238">
                  <c:v>38</c:v>
                </c:pt>
                <c:pt idx="239">
                  <c:v>36</c:v>
                </c:pt>
                <c:pt idx="240">
                  <c:v>36</c:v>
                </c:pt>
                <c:pt idx="241">
                  <c:v>51</c:v>
                </c:pt>
                <c:pt idx="242">
                  <c:v>41</c:v>
                </c:pt>
                <c:pt idx="243">
                  <c:v>42</c:v>
                </c:pt>
                <c:pt idx="244">
                  <c:v>72</c:v>
                </c:pt>
                <c:pt idx="245">
                  <c:v>35</c:v>
                </c:pt>
                <c:pt idx="246">
                  <c:v>24</c:v>
                </c:pt>
                <c:pt idx="247">
                  <c:v>37</c:v>
                </c:pt>
                <c:pt idx="248">
                  <c:v>55</c:v>
                </c:pt>
                <c:pt idx="249">
                  <c:v>77</c:v>
                </c:pt>
                <c:pt idx="250">
                  <c:v>41</c:v>
                </c:pt>
                <c:pt idx="251">
                  <c:v>35</c:v>
                </c:pt>
                <c:pt idx="252">
                  <c:v>67</c:v>
                </c:pt>
                <c:pt idx="253">
                  <c:v>101</c:v>
                </c:pt>
                <c:pt idx="254">
                  <c:v>61</c:v>
                </c:pt>
                <c:pt idx="255">
                  <c:v>25</c:v>
                </c:pt>
                <c:pt idx="256">
                  <c:v>52</c:v>
                </c:pt>
                <c:pt idx="257">
                  <c:v>44</c:v>
                </c:pt>
                <c:pt idx="258">
                  <c:v>67</c:v>
                </c:pt>
                <c:pt idx="259">
                  <c:v>26</c:v>
                </c:pt>
                <c:pt idx="260">
                  <c:v>26</c:v>
                </c:pt>
                <c:pt idx="261">
                  <c:v>27</c:v>
                </c:pt>
                <c:pt idx="262">
                  <c:v>35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41</c:v>
                </c:pt>
                <c:pt idx="267">
                  <c:v>76</c:v>
                </c:pt>
                <c:pt idx="268">
                  <c:v>38</c:v>
                </c:pt>
                <c:pt idx="269">
                  <c:v>32</c:v>
                </c:pt>
                <c:pt idx="270">
                  <c:v>44</c:v>
                </c:pt>
                <c:pt idx="271">
                  <c:v>24</c:v>
                </c:pt>
                <c:pt idx="272">
                  <c:v>68</c:v>
                </c:pt>
                <c:pt idx="273">
                  <c:v>47</c:v>
                </c:pt>
                <c:pt idx="274">
                  <c:v>94</c:v>
                </c:pt>
                <c:pt idx="275">
                  <c:v>38</c:v>
                </c:pt>
                <c:pt idx="276">
                  <c:v>49</c:v>
                </c:pt>
                <c:pt idx="277">
                  <c:v>26</c:v>
                </c:pt>
                <c:pt idx="278">
                  <c:v>25</c:v>
                </c:pt>
                <c:pt idx="279">
                  <c:v>25</c:v>
                </c:pt>
                <c:pt idx="280">
                  <c:v>174</c:v>
                </c:pt>
                <c:pt idx="281">
                  <c:v>81</c:v>
                </c:pt>
                <c:pt idx="282">
                  <c:v>163</c:v>
                </c:pt>
                <c:pt idx="283">
                  <c:v>34</c:v>
                </c:pt>
                <c:pt idx="284">
                  <c:v>37</c:v>
                </c:pt>
                <c:pt idx="285">
                  <c:v>27</c:v>
                </c:pt>
                <c:pt idx="286">
                  <c:v>25</c:v>
                </c:pt>
                <c:pt idx="287">
                  <c:v>59</c:v>
                </c:pt>
                <c:pt idx="288">
                  <c:v>53</c:v>
                </c:pt>
                <c:pt idx="289">
                  <c:v>90</c:v>
                </c:pt>
                <c:pt idx="290">
                  <c:v>112</c:v>
                </c:pt>
                <c:pt idx="291">
                  <c:v>36</c:v>
                </c:pt>
                <c:pt idx="292">
                  <c:v>48</c:v>
                </c:pt>
                <c:pt idx="293">
                  <c:v>64</c:v>
                </c:pt>
                <c:pt idx="294">
                  <c:v>34</c:v>
                </c:pt>
                <c:pt idx="295">
                  <c:v>35</c:v>
                </c:pt>
                <c:pt idx="296">
                  <c:v>34</c:v>
                </c:pt>
                <c:pt idx="297">
                  <c:v>99</c:v>
                </c:pt>
                <c:pt idx="298">
                  <c:v>34</c:v>
                </c:pt>
                <c:pt idx="299">
                  <c:v>35</c:v>
                </c:pt>
                <c:pt idx="300">
                  <c:v>27</c:v>
                </c:pt>
                <c:pt idx="301">
                  <c:v>70</c:v>
                </c:pt>
                <c:pt idx="302">
                  <c:v>37</c:v>
                </c:pt>
                <c:pt idx="303">
                  <c:v>42</c:v>
                </c:pt>
                <c:pt idx="304">
                  <c:v>34</c:v>
                </c:pt>
                <c:pt idx="305">
                  <c:v>37</c:v>
                </c:pt>
                <c:pt idx="306">
                  <c:v>53</c:v>
                </c:pt>
                <c:pt idx="307">
                  <c:v>36</c:v>
                </c:pt>
                <c:pt idx="308">
                  <c:v>35</c:v>
                </c:pt>
                <c:pt idx="309">
                  <c:v>25</c:v>
                </c:pt>
                <c:pt idx="310">
                  <c:v>90</c:v>
                </c:pt>
                <c:pt idx="311">
                  <c:v>36</c:v>
                </c:pt>
                <c:pt idx="312">
                  <c:v>35</c:v>
                </c:pt>
                <c:pt idx="313">
                  <c:v>25</c:v>
                </c:pt>
                <c:pt idx="314">
                  <c:v>110</c:v>
                </c:pt>
                <c:pt idx="315">
                  <c:v>117</c:v>
                </c:pt>
                <c:pt idx="316">
                  <c:v>64</c:v>
                </c:pt>
                <c:pt idx="317">
                  <c:v>51</c:v>
                </c:pt>
                <c:pt idx="318">
                  <c:v>53</c:v>
                </c:pt>
                <c:pt idx="319">
                  <c:v>31</c:v>
                </c:pt>
                <c:pt idx="320">
                  <c:v>51</c:v>
                </c:pt>
                <c:pt idx="321">
                  <c:v>41</c:v>
                </c:pt>
                <c:pt idx="322">
                  <c:v>28</c:v>
                </c:pt>
                <c:pt idx="323">
                  <c:v>66</c:v>
                </c:pt>
                <c:pt idx="324">
                  <c:v>65</c:v>
                </c:pt>
                <c:pt idx="325">
                  <c:v>41</c:v>
                </c:pt>
                <c:pt idx="326">
                  <c:v>68</c:v>
                </c:pt>
                <c:pt idx="327">
                  <c:v>26</c:v>
                </c:pt>
                <c:pt idx="328">
                  <c:v>41</c:v>
                </c:pt>
                <c:pt idx="329">
                  <c:v>26</c:v>
                </c:pt>
                <c:pt idx="330">
                  <c:v>52</c:v>
                </c:pt>
                <c:pt idx="331">
                  <c:v>79</c:v>
                </c:pt>
                <c:pt idx="332">
                  <c:v>85</c:v>
                </c:pt>
                <c:pt idx="333">
                  <c:v>70</c:v>
                </c:pt>
                <c:pt idx="334">
                  <c:v>55</c:v>
                </c:pt>
                <c:pt idx="335">
                  <c:v>51</c:v>
                </c:pt>
                <c:pt idx="336">
                  <c:v>41</c:v>
                </c:pt>
                <c:pt idx="337">
                  <c:v>25</c:v>
                </c:pt>
                <c:pt idx="338">
                  <c:v>51</c:v>
                </c:pt>
                <c:pt idx="339">
                  <c:v>76</c:v>
                </c:pt>
                <c:pt idx="340">
                  <c:v>35</c:v>
                </c:pt>
                <c:pt idx="341">
                  <c:v>35</c:v>
                </c:pt>
                <c:pt idx="342">
                  <c:v>34</c:v>
                </c:pt>
                <c:pt idx="343">
                  <c:v>26</c:v>
                </c:pt>
                <c:pt idx="344">
                  <c:v>51</c:v>
                </c:pt>
                <c:pt idx="345">
                  <c:v>43</c:v>
                </c:pt>
                <c:pt idx="346">
                  <c:v>26</c:v>
                </c:pt>
                <c:pt idx="347">
                  <c:v>26</c:v>
                </c:pt>
                <c:pt idx="348">
                  <c:v>25</c:v>
                </c:pt>
                <c:pt idx="349">
                  <c:v>43</c:v>
                </c:pt>
                <c:pt idx="350">
                  <c:v>33</c:v>
                </c:pt>
                <c:pt idx="351">
                  <c:v>39</c:v>
                </c:pt>
                <c:pt idx="352">
                  <c:v>42</c:v>
                </c:pt>
                <c:pt idx="353">
                  <c:v>65</c:v>
                </c:pt>
                <c:pt idx="354">
                  <c:v>64</c:v>
                </c:pt>
                <c:pt idx="355">
                  <c:v>59</c:v>
                </c:pt>
                <c:pt idx="356">
                  <c:v>42</c:v>
                </c:pt>
                <c:pt idx="357">
                  <c:v>26</c:v>
                </c:pt>
                <c:pt idx="358">
                  <c:v>65</c:v>
                </c:pt>
                <c:pt idx="359">
                  <c:v>36</c:v>
                </c:pt>
                <c:pt idx="360">
                  <c:v>37</c:v>
                </c:pt>
                <c:pt idx="361">
                  <c:v>25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25</c:v>
                </c:pt>
                <c:pt idx="366">
                  <c:v>26</c:v>
                </c:pt>
                <c:pt idx="367">
                  <c:v>25</c:v>
                </c:pt>
                <c:pt idx="368">
                  <c:v>64</c:v>
                </c:pt>
                <c:pt idx="369">
                  <c:v>25</c:v>
                </c:pt>
                <c:pt idx="370">
                  <c:v>25</c:v>
                </c:pt>
                <c:pt idx="371">
                  <c:v>70</c:v>
                </c:pt>
                <c:pt idx="372">
                  <c:v>26</c:v>
                </c:pt>
                <c:pt idx="373">
                  <c:v>26</c:v>
                </c:pt>
                <c:pt idx="374">
                  <c:v>25</c:v>
                </c:pt>
                <c:pt idx="375">
                  <c:v>25</c:v>
                </c:pt>
                <c:pt idx="376">
                  <c:v>34</c:v>
                </c:pt>
                <c:pt idx="377">
                  <c:v>26</c:v>
                </c:pt>
                <c:pt idx="378">
                  <c:v>72</c:v>
                </c:pt>
                <c:pt idx="379">
                  <c:v>26</c:v>
                </c:pt>
                <c:pt idx="380">
                  <c:v>24</c:v>
                </c:pt>
                <c:pt idx="381">
                  <c:v>103</c:v>
                </c:pt>
                <c:pt idx="382">
                  <c:v>38</c:v>
                </c:pt>
                <c:pt idx="383">
                  <c:v>30</c:v>
                </c:pt>
                <c:pt idx="384">
                  <c:v>30</c:v>
                </c:pt>
                <c:pt idx="385">
                  <c:v>24</c:v>
                </c:pt>
                <c:pt idx="386">
                  <c:v>55</c:v>
                </c:pt>
                <c:pt idx="387">
                  <c:v>25</c:v>
                </c:pt>
                <c:pt idx="388">
                  <c:v>97</c:v>
                </c:pt>
                <c:pt idx="389">
                  <c:v>26</c:v>
                </c:pt>
                <c:pt idx="390">
                  <c:v>66</c:v>
                </c:pt>
                <c:pt idx="391">
                  <c:v>26</c:v>
                </c:pt>
                <c:pt idx="392">
                  <c:v>27</c:v>
                </c:pt>
                <c:pt idx="393">
                  <c:v>44</c:v>
                </c:pt>
                <c:pt idx="394">
                  <c:v>48</c:v>
                </c:pt>
                <c:pt idx="395">
                  <c:v>25</c:v>
                </c:pt>
                <c:pt idx="396">
                  <c:v>74</c:v>
                </c:pt>
                <c:pt idx="397">
                  <c:v>69</c:v>
                </c:pt>
                <c:pt idx="398">
                  <c:v>26</c:v>
                </c:pt>
                <c:pt idx="399">
                  <c:v>26</c:v>
                </c:pt>
                <c:pt idx="400">
                  <c:v>40</c:v>
                </c:pt>
                <c:pt idx="401">
                  <c:v>26</c:v>
                </c:pt>
                <c:pt idx="402">
                  <c:v>115</c:v>
                </c:pt>
                <c:pt idx="403">
                  <c:v>79</c:v>
                </c:pt>
                <c:pt idx="404">
                  <c:v>39</c:v>
                </c:pt>
                <c:pt idx="405">
                  <c:v>52</c:v>
                </c:pt>
                <c:pt idx="406">
                  <c:v>37</c:v>
                </c:pt>
                <c:pt idx="407">
                  <c:v>55</c:v>
                </c:pt>
                <c:pt idx="408">
                  <c:v>40</c:v>
                </c:pt>
                <c:pt idx="409">
                  <c:v>43</c:v>
                </c:pt>
                <c:pt idx="410">
                  <c:v>76</c:v>
                </c:pt>
                <c:pt idx="411">
                  <c:v>30</c:v>
                </c:pt>
                <c:pt idx="412">
                  <c:v>38</c:v>
                </c:pt>
                <c:pt idx="413">
                  <c:v>26</c:v>
                </c:pt>
                <c:pt idx="414">
                  <c:v>26</c:v>
                </c:pt>
                <c:pt idx="415">
                  <c:v>25</c:v>
                </c:pt>
                <c:pt idx="416">
                  <c:v>68</c:v>
                </c:pt>
                <c:pt idx="417">
                  <c:v>305</c:v>
                </c:pt>
                <c:pt idx="418">
                  <c:v>47</c:v>
                </c:pt>
                <c:pt idx="419">
                  <c:v>38</c:v>
                </c:pt>
                <c:pt idx="420">
                  <c:v>33</c:v>
                </c:pt>
                <c:pt idx="421">
                  <c:v>43</c:v>
                </c:pt>
                <c:pt idx="422">
                  <c:v>26</c:v>
                </c:pt>
                <c:pt idx="423">
                  <c:v>41</c:v>
                </c:pt>
                <c:pt idx="424">
                  <c:v>26</c:v>
                </c:pt>
                <c:pt idx="425">
                  <c:v>75</c:v>
                </c:pt>
                <c:pt idx="426">
                  <c:v>25</c:v>
                </c:pt>
                <c:pt idx="427">
                  <c:v>25</c:v>
                </c:pt>
                <c:pt idx="428">
                  <c:v>36</c:v>
                </c:pt>
                <c:pt idx="429">
                  <c:v>27</c:v>
                </c:pt>
                <c:pt idx="430">
                  <c:v>26</c:v>
                </c:pt>
                <c:pt idx="431">
                  <c:v>27</c:v>
                </c:pt>
                <c:pt idx="432">
                  <c:v>25</c:v>
                </c:pt>
                <c:pt idx="433">
                  <c:v>78</c:v>
                </c:pt>
                <c:pt idx="434">
                  <c:v>55</c:v>
                </c:pt>
                <c:pt idx="435">
                  <c:v>26</c:v>
                </c:pt>
                <c:pt idx="436">
                  <c:v>26</c:v>
                </c:pt>
                <c:pt idx="437">
                  <c:v>68</c:v>
                </c:pt>
                <c:pt idx="438">
                  <c:v>65</c:v>
                </c:pt>
                <c:pt idx="439">
                  <c:v>39</c:v>
                </c:pt>
                <c:pt idx="440">
                  <c:v>55</c:v>
                </c:pt>
                <c:pt idx="441">
                  <c:v>37</c:v>
                </c:pt>
                <c:pt idx="442">
                  <c:v>36</c:v>
                </c:pt>
                <c:pt idx="443">
                  <c:v>35</c:v>
                </c:pt>
                <c:pt idx="444">
                  <c:v>37</c:v>
                </c:pt>
                <c:pt idx="445">
                  <c:v>48</c:v>
                </c:pt>
                <c:pt idx="446">
                  <c:v>38</c:v>
                </c:pt>
                <c:pt idx="447">
                  <c:v>78</c:v>
                </c:pt>
                <c:pt idx="448">
                  <c:v>36</c:v>
                </c:pt>
                <c:pt idx="449">
                  <c:v>26</c:v>
                </c:pt>
                <c:pt idx="450">
                  <c:v>26</c:v>
                </c:pt>
                <c:pt idx="451">
                  <c:v>48</c:v>
                </c:pt>
                <c:pt idx="452">
                  <c:v>37</c:v>
                </c:pt>
                <c:pt idx="453">
                  <c:v>35</c:v>
                </c:pt>
                <c:pt idx="454">
                  <c:v>26</c:v>
                </c:pt>
                <c:pt idx="455">
                  <c:v>48</c:v>
                </c:pt>
                <c:pt idx="456">
                  <c:v>42</c:v>
                </c:pt>
                <c:pt idx="457">
                  <c:v>62</c:v>
                </c:pt>
                <c:pt idx="458">
                  <c:v>73</c:v>
                </c:pt>
                <c:pt idx="459">
                  <c:v>52</c:v>
                </c:pt>
                <c:pt idx="460">
                  <c:v>37</c:v>
                </c:pt>
                <c:pt idx="461">
                  <c:v>61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27</c:v>
                </c:pt>
                <c:pt idx="466">
                  <c:v>62</c:v>
                </c:pt>
                <c:pt idx="467">
                  <c:v>34</c:v>
                </c:pt>
                <c:pt idx="468">
                  <c:v>52</c:v>
                </c:pt>
                <c:pt idx="469">
                  <c:v>55</c:v>
                </c:pt>
                <c:pt idx="470">
                  <c:v>29</c:v>
                </c:pt>
                <c:pt idx="471">
                  <c:v>26</c:v>
                </c:pt>
                <c:pt idx="472">
                  <c:v>54</c:v>
                </c:pt>
                <c:pt idx="473">
                  <c:v>41</c:v>
                </c:pt>
                <c:pt idx="474">
                  <c:v>53</c:v>
                </c:pt>
                <c:pt idx="475">
                  <c:v>25</c:v>
                </c:pt>
                <c:pt idx="476">
                  <c:v>94</c:v>
                </c:pt>
                <c:pt idx="477">
                  <c:v>41</c:v>
                </c:pt>
                <c:pt idx="478">
                  <c:v>70</c:v>
                </c:pt>
                <c:pt idx="479">
                  <c:v>33</c:v>
                </c:pt>
                <c:pt idx="480">
                  <c:v>40</c:v>
                </c:pt>
                <c:pt idx="481">
                  <c:v>38</c:v>
                </c:pt>
                <c:pt idx="482">
                  <c:v>38</c:v>
                </c:pt>
                <c:pt idx="483">
                  <c:v>35</c:v>
                </c:pt>
                <c:pt idx="484">
                  <c:v>44</c:v>
                </c:pt>
                <c:pt idx="485">
                  <c:v>93</c:v>
                </c:pt>
                <c:pt idx="486">
                  <c:v>26</c:v>
                </c:pt>
                <c:pt idx="487">
                  <c:v>43</c:v>
                </c:pt>
                <c:pt idx="488">
                  <c:v>36</c:v>
                </c:pt>
                <c:pt idx="489">
                  <c:v>52</c:v>
                </c:pt>
                <c:pt idx="490">
                  <c:v>42</c:v>
                </c:pt>
                <c:pt idx="491">
                  <c:v>77</c:v>
                </c:pt>
                <c:pt idx="492">
                  <c:v>54</c:v>
                </c:pt>
                <c:pt idx="493">
                  <c:v>76</c:v>
                </c:pt>
                <c:pt idx="494">
                  <c:v>92</c:v>
                </c:pt>
                <c:pt idx="495">
                  <c:v>35</c:v>
                </c:pt>
                <c:pt idx="496">
                  <c:v>49</c:v>
                </c:pt>
                <c:pt idx="497">
                  <c:v>58</c:v>
                </c:pt>
                <c:pt idx="498">
                  <c:v>52</c:v>
                </c:pt>
                <c:pt idx="4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E-4249-BD07-2DA902C5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Suma Secuencial Gap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Tiempo_Busqueda_Suma!$F$3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Tiempo_Busqueda_Suma!$E$4:$E$503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Tiempo_Busqueda_Suma!$F$4:$F$503</c:f>
              <c:numCache>
                <c:formatCode>General</c:formatCode>
                <c:ptCount val="500"/>
                <c:pt idx="0">
                  <c:v>157</c:v>
                </c:pt>
                <c:pt idx="1">
                  <c:v>119</c:v>
                </c:pt>
                <c:pt idx="2">
                  <c:v>113</c:v>
                </c:pt>
                <c:pt idx="3">
                  <c:v>137</c:v>
                </c:pt>
                <c:pt idx="4">
                  <c:v>59</c:v>
                </c:pt>
                <c:pt idx="5">
                  <c:v>133</c:v>
                </c:pt>
                <c:pt idx="6">
                  <c:v>119</c:v>
                </c:pt>
                <c:pt idx="7">
                  <c:v>218</c:v>
                </c:pt>
                <c:pt idx="8">
                  <c:v>200</c:v>
                </c:pt>
                <c:pt idx="9">
                  <c:v>184</c:v>
                </c:pt>
                <c:pt idx="10">
                  <c:v>98</c:v>
                </c:pt>
                <c:pt idx="11">
                  <c:v>85</c:v>
                </c:pt>
                <c:pt idx="12">
                  <c:v>204</c:v>
                </c:pt>
                <c:pt idx="13">
                  <c:v>106</c:v>
                </c:pt>
                <c:pt idx="14">
                  <c:v>121</c:v>
                </c:pt>
                <c:pt idx="15">
                  <c:v>116</c:v>
                </c:pt>
                <c:pt idx="16">
                  <c:v>76</c:v>
                </c:pt>
                <c:pt idx="17">
                  <c:v>90</c:v>
                </c:pt>
                <c:pt idx="18">
                  <c:v>128</c:v>
                </c:pt>
                <c:pt idx="19">
                  <c:v>133</c:v>
                </c:pt>
                <c:pt idx="20">
                  <c:v>124</c:v>
                </c:pt>
                <c:pt idx="21">
                  <c:v>119</c:v>
                </c:pt>
                <c:pt idx="22">
                  <c:v>153</c:v>
                </c:pt>
                <c:pt idx="23">
                  <c:v>162</c:v>
                </c:pt>
                <c:pt idx="24">
                  <c:v>110</c:v>
                </c:pt>
                <c:pt idx="25">
                  <c:v>80</c:v>
                </c:pt>
                <c:pt idx="26">
                  <c:v>77</c:v>
                </c:pt>
                <c:pt idx="27">
                  <c:v>181</c:v>
                </c:pt>
                <c:pt idx="28">
                  <c:v>44</c:v>
                </c:pt>
                <c:pt idx="29">
                  <c:v>205</c:v>
                </c:pt>
                <c:pt idx="30">
                  <c:v>126</c:v>
                </c:pt>
                <c:pt idx="31">
                  <c:v>165</c:v>
                </c:pt>
                <c:pt idx="32">
                  <c:v>80</c:v>
                </c:pt>
                <c:pt idx="33">
                  <c:v>99</c:v>
                </c:pt>
                <c:pt idx="34">
                  <c:v>49</c:v>
                </c:pt>
                <c:pt idx="35">
                  <c:v>91</c:v>
                </c:pt>
                <c:pt idx="36">
                  <c:v>51</c:v>
                </c:pt>
                <c:pt idx="37">
                  <c:v>42</c:v>
                </c:pt>
                <c:pt idx="38">
                  <c:v>86</c:v>
                </c:pt>
                <c:pt idx="39">
                  <c:v>59</c:v>
                </c:pt>
                <c:pt idx="40">
                  <c:v>100</c:v>
                </c:pt>
                <c:pt idx="41">
                  <c:v>112</c:v>
                </c:pt>
                <c:pt idx="42">
                  <c:v>153</c:v>
                </c:pt>
                <c:pt idx="43">
                  <c:v>127</c:v>
                </c:pt>
                <c:pt idx="44">
                  <c:v>89</c:v>
                </c:pt>
                <c:pt idx="45">
                  <c:v>67</c:v>
                </c:pt>
                <c:pt idx="46">
                  <c:v>109</c:v>
                </c:pt>
                <c:pt idx="47">
                  <c:v>52</c:v>
                </c:pt>
                <c:pt idx="48">
                  <c:v>52</c:v>
                </c:pt>
                <c:pt idx="49">
                  <c:v>164</c:v>
                </c:pt>
                <c:pt idx="50">
                  <c:v>46</c:v>
                </c:pt>
                <c:pt idx="51">
                  <c:v>54</c:v>
                </c:pt>
                <c:pt idx="52">
                  <c:v>140</c:v>
                </c:pt>
                <c:pt idx="53">
                  <c:v>112</c:v>
                </c:pt>
                <c:pt idx="54">
                  <c:v>56</c:v>
                </c:pt>
                <c:pt idx="55">
                  <c:v>107</c:v>
                </c:pt>
                <c:pt idx="56">
                  <c:v>132</c:v>
                </c:pt>
                <c:pt idx="57">
                  <c:v>76</c:v>
                </c:pt>
                <c:pt idx="58">
                  <c:v>114</c:v>
                </c:pt>
                <c:pt idx="59">
                  <c:v>177</c:v>
                </c:pt>
                <c:pt idx="60">
                  <c:v>140</c:v>
                </c:pt>
                <c:pt idx="61">
                  <c:v>107</c:v>
                </c:pt>
                <c:pt idx="62">
                  <c:v>45</c:v>
                </c:pt>
                <c:pt idx="63">
                  <c:v>336</c:v>
                </c:pt>
                <c:pt idx="64">
                  <c:v>146</c:v>
                </c:pt>
                <c:pt idx="65">
                  <c:v>80</c:v>
                </c:pt>
                <c:pt idx="66">
                  <c:v>129</c:v>
                </c:pt>
                <c:pt idx="67">
                  <c:v>73</c:v>
                </c:pt>
                <c:pt idx="68">
                  <c:v>126</c:v>
                </c:pt>
                <c:pt idx="69">
                  <c:v>108</c:v>
                </c:pt>
                <c:pt idx="70">
                  <c:v>121</c:v>
                </c:pt>
                <c:pt idx="71">
                  <c:v>87</c:v>
                </c:pt>
                <c:pt idx="72">
                  <c:v>214</c:v>
                </c:pt>
                <c:pt idx="73">
                  <c:v>136</c:v>
                </c:pt>
                <c:pt idx="74">
                  <c:v>201</c:v>
                </c:pt>
                <c:pt idx="75">
                  <c:v>123</c:v>
                </c:pt>
                <c:pt idx="76">
                  <c:v>99</c:v>
                </c:pt>
                <c:pt idx="77">
                  <c:v>50</c:v>
                </c:pt>
                <c:pt idx="78">
                  <c:v>81</c:v>
                </c:pt>
                <c:pt idx="79">
                  <c:v>266</c:v>
                </c:pt>
                <c:pt idx="80">
                  <c:v>126</c:v>
                </c:pt>
                <c:pt idx="81">
                  <c:v>63</c:v>
                </c:pt>
                <c:pt idx="82">
                  <c:v>85</c:v>
                </c:pt>
                <c:pt idx="83">
                  <c:v>122</c:v>
                </c:pt>
                <c:pt idx="84">
                  <c:v>95</c:v>
                </c:pt>
                <c:pt idx="85">
                  <c:v>149</c:v>
                </c:pt>
                <c:pt idx="86">
                  <c:v>90</c:v>
                </c:pt>
                <c:pt idx="87">
                  <c:v>112</c:v>
                </c:pt>
                <c:pt idx="88">
                  <c:v>58</c:v>
                </c:pt>
                <c:pt idx="89">
                  <c:v>116</c:v>
                </c:pt>
                <c:pt idx="90">
                  <c:v>74</c:v>
                </c:pt>
                <c:pt idx="91">
                  <c:v>164</c:v>
                </c:pt>
                <c:pt idx="92">
                  <c:v>156</c:v>
                </c:pt>
                <c:pt idx="93">
                  <c:v>122</c:v>
                </c:pt>
                <c:pt idx="94">
                  <c:v>253</c:v>
                </c:pt>
                <c:pt idx="95">
                  <c:v>103</c:v>
                </c:pt>
                <c:pt idx="96">
                  <c:v>89</c:v>
                </c:pt>
                <c:pt idx="97">
                  <c:v>79</c:v>
                </c:pt>
                <c:pt idx="98">
                  <c:v>80</c:v>
                </c:pt>
                <c:pt idx="99">
                  <c:v>77</c:v>
                </c:pt>
                <c:pt idx="100">
                  <c:v>94</c:v>
                </c:pt>
                <c:pt idx="101">
                  <c:v>83</c:v>
                </c:pt>
                <c:pt idx="102">
                  <c:v>110</c:v>
                </c:pt>
                <c:pt idx="103">
                  <c:v>128</c:v>
                </c:pt>
                <c:pt idx="104">
                  <c:v>193</c:v>
                </c:pt>
                <c:pt idx="105">
                  <c:v>192</c:v>
                </c:pt>
                <c:pt idx="106">
                  <c:v>166</c:v>
                </c:pt>
                <c:pt idx="107">
                  <c:v>93</c:v>
                </c:pt>
                <c:pt idx="108">
                  <c:v>154</c:v>
                </c:pt>
                <c:pt idx="109">
                  <c:v>175</c:v>
                </c:pt>
                <c:pt idx="110">
                  <c:v>52</c:v>
                </c:pt>
                <c:pt idx="111">
                  <c:v>67</c:v>
                </c:pt>
                <c:pt idx="112">
                  <c:v>54</c:v>
                </c:pt>
                <c:pt idx="113">
                  <c:v>119</c:v>
                </c:pt>
                <c:pt idx="114">
                  <c:v>107</c:v>
                </c:pt>
                <c:pt idx="115">
                  <c:v>78</c:v>
                </c:pt>
                <c:pt idx="116">
                  <c:v>88</c:v>
                </c:pt>
                <c:pt idx="117">
                  <c:v>193</c:v>
                </c:pt>
                <c:pt idx="118">
                  <c:v>215</c:v>
                </c:pt>
                <c:pt idx="119">
                  <c:v>174</c:v>
                </c:pt>
                <c:pt idx="120">
                  <c:v>130</c:v>
                </c:pt>
                <c:pt idx="121">
                  <c:v>113</c:v>
                </c:pt>
                <c:pt idx="122">
                  <c:v>70</c:v>
                </c:pt>
                <c:pt idx="123">
                  <c:v>122</c:v>
                </c:pt>
                <c:pt idx="124">
                  <c:v>75</c:v>
                </c:pt>
                <c:pt idx="125">
                  <c:v>193</c:v>
                </c:pt>
                <c:pt idx="126">
                  <c:v>133</c:v>
                </c:pt>
                <c:pt idx="127">
                  <c:v>45</c:v>
                </c:pt>
                <c:pt idx="128">
                  <c:v>72</c:v>
                </c:pt>
                <c:pt idx="129">
                  <c:v>82</c:v>
                </c:pt>
                <c:pt idx="130">
                  <c:v>53</c:v>
                </c:pt>
                <c:pt idx="131">
                  <c:v>110</c:v>
                </c:pt>
                <c:pt idx="132">
                  <c:v>100</c:v>
                </c:pt>
                <c:pt idx="133">
                  <c:v>89</c:v>
                </c:pt>
                <c:pt idx="134">
                  <c:v>125</c:v>
                </c:pt>
                <c:pt idx="135">
                  <c:v>81</c:v>
                </c:pt>
                <c:pt idx="136">
                  <c:v>92</c:v>
                </c:pt>
                <c:pt idx="137">
                  <c:v>63</c:v>
                </c:pt>
                <c:pt idx="138">
                  <c:v>89</c:v>
                </c:pt>
                <c:pt idx="139">
                  <c:v>89</c:v>
                </c:pt>
                <c:pt idx="140">
                  <c:v>109</c:v>
                </c:pt>
                <c:pt idx="141">
                  <c:v>120</c:v>
                </c:pt>
                <c:pt idx="142">
                  <c:v>87</c:v>
                </c:pt>
                <c:pt idx="143">
                  <c:v>182</c:v>
                </c:pt>
                <c:pt idx="144">
                  <c:v>200</c:v>
                </c:pt>
                <c:pt idx="145">
                  <c:v>179</c:v>
                </c:pt>
                <c:pt idx="146">
                  <c:v>106</c:v>
                </c:pt>
                <c:pt idx="147">
                  <c:v>90</c:v>
                </c:pt>
                <c:pt idx="148">
                  <c:v>116</c:v>
                </c:pt>
                <c:pt idx="149">
                  <c:v>93</c:v>
                </c:pt>
                <c:pt idx="150">
                  <c:v>88</c:v>
                </c:pt>
                <c:pt idx="151">
                  <c:v>66</c:v>
                </c:pt>
                <c:pt idx="152">
                  <c:v>117</c:v>
                </c:pt>
                <c:pt idx="153">
                  <c:v>82</c:v>
                </c:pt>
                <c:pt idx="154">
                  <c:v>155</c:v>
                </c:pt>
                <c:pt idx="155">
                  <c:v>62</c:v>
                </c:pt>
                <c:pt idx="156">
                  <c:v>49</c:v>
                </c:pt>
                <c:pt idx="157">
                  <c:v>65</c:v>
                </c:pt>
                <c:pt idx="158">
                  <c:v>113</c:v>
                </c:pt>
                <c:pt idx="159">
                  <c:v>88</c:v>
                </c:pt>
                <c:pt idx="160">
                  <c:v>78</c:v>
                </c:pt>
                <c:pt idx="161">
                  <c:v>126</c:v>
                </c:pt>
                <c:pt idx="162">
                  <c:v>63</c:v>
                </c:pt>
                <c:pt idx="163">
                  <c:v>111</c:v>
                </c:pt>
                <c:pt idx="164">
                  <c:v>49</c:v>
                </c:pt>
                <c:pt idx="165">
                  <c:v>128</c:v>
                </c:pt>
                <c:pt idx="166">
                  <c:v>66</c:v>
                </c:pt>
                <c:pt idx="167">
                  <c:v>63</c:v>
                </c:pt>
                <c:pt idx="168">
                  <c:v>103</c:v>
                </c:pt>
                <c:pt idx="169">
                  <c:v>98</c:v>
                </c:pt>
                <c:pt idx="170">
                  <c:v>93</c:v>
                </c:pt>
                <c:pt idx="171">
                  <c:v>110</c:v>
                </c:pt>
                <c:pt idx="172">
                  <c:v>87</c:v>
                </c:pt>
                <c:pt idx="173">
                  <c:v>81</c:v>
                </c:pt>
                <c:pt idx="174">
                  <c:v>63</c:v>
                </c:pt>
                <c:pt idx="175">
                  <c:v>90</c:v>
                </c:pt>
                <c:pt idx="176">
                  <c:v>71</c:v>
                </c:pt>
                <c:pt idx="177">
                  <c:v>120</c:v>
                </c:pt>
                <c:pt idx="178">
                  <c:v>128</c:v>
                </c:pt>
                <c:pt idx="179">
                  <c:v>85</c:v>
                </c:pt>
                <c:pt idx="180">
                  <c:v>93</c:v>
                </c:pt>
                <c:pt idx="181">
                  <c:v>77</c:v>
                </c:pt>
                <c:pt idx="182">
                  <c:v>67</c:v>
                </c:pt>
                <c:pt idx="183">
                  <c:v>120</c:v>
                </c:pt>
                <c:pt idx="184">
                  <c:v>113</c:v>
                </c:pt>
                <c:pt idx="185">
                  <c:v>58</c:v>
                </c:pt>
                <c:pt idx="186">
                  <c:v>142</c:v>
                </c:pt>
                <c:pt idx="187">
                  <c:v>94</c:v>
                </c:pt>
                <c:pt idx="188">
                  <c:v>97</c:v>
                </c:pt>
                <c:pt idx="189">
                  <c:v>66</c:v>
                </c:pt>
                <c:pt idx="190">
                  <c:v>91</c:v>
                </c:pt>
                <c:pt idx="191">
                  <c:v>67</c:v>
                </c:pt>
                <c:pt idx="192">
                  <c:v>63</c:v>
                </c:pt>
                <c:pt idx="193">
                  <c:v>73</c:v>
                </c:pt>
                <c:pt idx="194">
                  <c:v>76</c:v>
                </c:pt>
                <c:pt idx="195">
                  <c:v>61</c:v>
                </c:pt>
                <c:pt idx="196">
                  <c:v>114</c:v>
                </c:pt>
                <c:pt idx="197">
                  <c:v>112</c:v>
                </c:pt>
                <c:pt idx="198">
                  <c:v>70</c:v>
                </c:pt>
                <c:pt idx="199">
                  <c:v>115</c:v>
                </c:pt>
                <c:pt idx="200">
                  <c:v>78</c:v>
                </c:pt>
                <c:pt idx="201">
                  <c:v>126</c:v>
                </c:pt>
                <c:pt idx="202">
                  <c:v>108</c:v>
                </c:pt>
                <c:pt idx="203">
                  <c:v>83</c:v>
                </c:pt>
                <c:pt idx="204">
                  <c:v>180</c:v>
                </c:pt>
                <c:pt idx="205">
                  <c:v>95</c:v>
                </c:pt>
                <c:pt idx="206">
                  <c:v>95</c:v>
                </c:pt>
                <c:pt idx="207">
                  <c:v>64</c:v>
                </c:pt>
                <c:pt idx="208">
                  <c:v>111</c:v>
                </c:pt>
                <c:pt idx="209">
                  <c:v>98</c:v>
                </c:pt>
                <c:pt idx="210">
                  <c:v>44</c:v>
                </c:pt>
                <c:pt idx="211">
                  <c:v>89</c:v>
                </c:pt>
                <c:pt idx="212">
                  <c:v>110</c:v>
                </c:pt>
                <c:pt idx="213">
                  <c:v>109</c:v>
                </c:pt>
                <c:pt idx="214">
                  <c:v>79</c:v>
                </c:pt>
                <c:pt idx="215">
                  <c:v>78</c:v>
                </c:pt>
                <c:pt idx="216">
                  <c:v>62</c:v>
                </c:pt>
                <c:pt idx="217">
                  <c:v>43</c:v>
                </c:pt>
                <c:pt idx="218">
                  <c:v>70</c:v>
                </c:pt>
                <c:pt idx="219">
                  <c:v>180</c:v>
                </c:pt>
                <c:pt idx="220">
                  <c:v>105</c:v>
                </c:pt>
                <c:pt idx="221">
                  <c:v>104</c:v>
                </c:pt>
                <c:pt idx="222">
                  <c:v>136</c:v>
                </c:pt>
                <c:pt idx="223">
                  <c:v>114</c:v>
                </c:pt>
                <c:pt idx="224">
                  <c:v>79</c:v>
                </c:pt>
                <c:pt idx="225">
                  <c:v>98</c:v>
                </c:pt>
                <c:pt idx="226">
                  <c:v>98</c:v>
                </c:pt>
                <c:pt idx="227">
                  <c:v>123</c:v>
                </c:pt>
                <c:pt idx="228">
                  <c:v>115</c:v>
                </c:pt>
                <c:pt idx="229">
                  <c:v>116</c:v>
                </c:pt>
                <c:pt idx="230">
                  <c:v>103</c:v>
                </c:pt>
                <c:pt idx="231">
                  <c:v>62</c:v>
                </c:pt>
                <c:pt idx="232">
                  <c:v>77</c:v>
                </c:pt>
                <c:pt idx="233">
                  <c:v>81</c:v>
                </c:pt>
                <c:pt idx="234">
                  <c:v>55</c:v>
                </c:pt>
                <c:pt idx="235">
                  <c:v>118</c:v>
                </c:pt>
                <c:pt idx="236">
                  <c:v>129</c:v>
                </c:pt>
                <c:pt idx="237">
                  <c:v>50</c:v>
                </c:pt>
                <c:pt idx="238">
                  <c:v>71</c:v>
                </c:pt>
                <c:pt idx="239">
                  <c:v>55</c:v>
                </c:pt>
                <c:pt idx="240">
                  <c:v>92</c:v>
                </c:pt>
                <c:pt idx="241">
                  <c:v>78</c:v>
                </c:pt>
                <c:pt idx="242">
                  <c:v>113</c:v>
                </c:pt>
                <c:pt idx="243">
                  <c:v>66</c:v>
                </c:pt>
                <c:pt idx="244">
                  <c:v>82</c:v>
                </c:pt>
                <c:pt idx="245">
                  <c:v>73</c:v>
                </c:pt>
                <c:pt idx="246">
                  <c:v>88</c:v>
                </c:pt>
                <c:pt idx="247">
                  <c:v>104</c:v>
                </c:pt>
                <c:pt idx="248">
                  <c:v>70</c:v>
                </c:pt>
                <c:pt idx="249">
                  <c:v>90</c:v>
                </c:pt>
                <c:pt idx="250">
                  <c:v>45</c:v>
                </c:pt>
                <c:pt idx="251">
                  <c:v>100</c:v>
                </c:pt>
                <c:pt idx="252">
                  <c:v>86</c:v>
                </c:pt>
                <c:pt idx="253">
                  <c:v>84</c:v>
                </c:pt>
                <c:pt idx="254">
                  <c:v>71</c:v>
                </c:pt>
                <c:pt idx="255">
                  <c:v>47</c:v>
                </c:pt>
                <c:pt idx="256">
                  <c:v>84</c:v>
                </c:pt>
                <c:pt idx="257">
                  <c:v>100</c:v>
                </c:pt>
                <c:pt idx="258">
                  <c:v>131</c:v>
                </c:pt>
                <c:pt idx="259">
                  <c:v>68</c:v>
                </c:pt>
                <c:pt idx="260">
                  <c:v>78</c:v>
                </c:pt>
                <c:pt idx="261">
                  <c:v>113</c:v>
                </c:pt>
                <c:pt idx="262">
                  <c:v>45</c:v>
                </c:pt>
                <c:pt idx="263">
                  <c:v>96</c:v>
                </c:pt>
                <c:pt idx="264">
                  <c:v>86</c:v>
                </c:pt>
                <c:pt idx="265">
                  <c:v>59</c:v>
                </c:pt>
                <c:pt idx="266">
                  <c:v>73</c:v>
                </c:pt>
                <c:pt idx="267">
                  <c:v>125</c:v>
                </c:pt>
                <c:pt idx="268">
                  <c:v>72</c:v>
                </c:pt>
                <c:pt idx="269">
                  <c:v>112</c:v>
                </c:pt>
                <c:pt idx="270">
                  <c:v>64</c:v>
                </c:pt>
                <c:pt idx="271">
                  <c:v>50</c:v>
                </c:pt>
                <c:pt idx="272">
                  <c:v>99</c:v>
                </c:pt>
                <c:pt idx="273">
                  <c:v>105</c:v>
                </c:pt>
                <c:pt idx="274">
                  <c:v>112</c:v>
                </c:pt>
                <c:pt idx="275">
                  <c:v>95</c:v>
                </c:pt>
                <c:pt idx="276">
                  <c:v>107</c:v>
                </c:pt>
                <c:pt idx="277">
                  <c:v>115</c:v>
                </c:pt>
                <c:pt idx="278">
                  <c:v>108</c:v>
                </c:pt>
                <c:pt idx="279">
                  <c:v>55</c:v>
                </c:pt>
                <c:pt idx="280">
                  <c:v>145</c:v>
                </c:pt>
                <c:pt idx="281">
                  <c:v>106</c:v>
                </c:pt>
                <c:pt idx="282">
                  <c:v>48</c:v>
                </c:pt>
                <c:pt idx="283">
                  <c:v>100</c:v>
                </c:pt>
                <c:pt idx="284">
                  <c:v>65</c:v>
                </c:pt>
                <c:pt idx="285">
                  <c:v>53</c:v>
                </c:pt>
                <c:pt idx="286">
                  <c:v>69</c:v>
                </c:pt>
                <c:pt idx="287">
                  <c:v>56</c:v>
                </c:pt>
                <c:pt idx="288">
                  <c:v>103</c:v>
                </c:pt>
                <c:pt idx="289">
                  <c:v>132</c:v>
                </c:pt>
                <c:pt idx="290">
                  <c:v>83</c:v>
                </c:pt>
                <c:pt idx="291">
                  <c:v>100</c:v>
                </c:pt>
                <c:pt idx="292">
                  <c:v>156</c:v>
                </c:pt>
                <c:pt idx="293">
                  <c:v>140</c:v>
                </c:pt>
                <c:pt idx="294">
                  <c:v>64</c:v>
                </c:pt>
                <c:pt idx="295">
                  <c:v>54</c:v>
                </c:pt>
                <c:pt idx="296">
                  <c:v>64</c:v>
                </c:pt>
                <c:pt idx="297">
                  <c:v>109</c:v>
                </c:pt>
                <c:pt idx="298">
                  <c:v>115</c:v>
                </c:pt>
                <c:pt idx="299">
                  <c:v>110</c:v>
                </c:pt>
                <c:pt idx="300">
                  <c:v>86</c:v>
                </c:pt>
                <c:pt idx="301">
                  <c:v>93</c:v>
                </c:pt>
                <c:pt idx="302">
                  <c:v>108</c:v>
                </c:pt>
                <c:pt idx="303">
                  <c:v>97</c:v>
                </c:pt>
                <c:pt idx="304">
                  <c:v>102</c:v>
                </c:pt>
                <c:pt idx="305">
                  <c:v>110</c:v>
                </c:pt>
                <c:pt idx="306">
                  <c:v>88</c:v>
                </c:pt>
                <c:pt idx="307">
                  <c:v>115</c:v>
                </c:pt>
                <c:pt idx="308">
                  <c:v>79</c:v>
                </c:pt>
                <c:pt idx="309">
                  <c:v>72</c:v>
                </c:pt>
                <c:pt idx="310">
                  <c:v>149</c:v>
                </c:pt>
                <c:pt idx="311">
                  <c:v>153</c:v>
                </c:pt>
                <c:pt idx="312">
                  <c:v>75</c:v>
                </c:pt>
                <c:pt idx="313">
                  <c:v>529</c:v>
                </c:pt>
                <c:pt idx="314">
                  <c:v>168</c:v>
                </c:pt>
                <c:pt idx="315">
                  <c:v>78</c:v>
                </c:pt>
                <c:pt idx="316">
                  <c:v>55</c:v>
                </c:pt>
                <c:pt idx="317">
                  <c:v>48</c:v>
                </c:pt>
                <c:pt idx="318">
                  <c:v>69</c:v>
                </c:pt>
                <c:pt idx="319">
                  <c:v>53</c:v>
                </c:pt>
                <c:pt idx="320">
                  <c:v>85</c:v>
                </c:pt>
                <c:pt idx="321">
                  <c:v>54</c:v>
                </c:pt>
                <c:pt idx="322">
                  <c:v>59</c:v>
                </c:pt>
                <c:pt idx="323">
                  <c:v>106</c:v>
                </c:pt>
                <c:pt idx="324">
                  <c:v>104</c:v>
                </c:pt>
                <c:pt idx="325">
                  <c:v>93</c:v>
                </c:pt>
                <c:pt idx="326">
                  <c:v>56</c:v>
                </c:pt>
                <c:pt idx="327">
                  <c:v>79</c:v>
                </c:pt>
                <c:pt idx="328">
                  <c:v>73</c:v>
                </c:pt>
                <c:pt idx="329">
                  <c:v>101</c:v>
                </c:pt>
                <c:pt idx="330">
                  <c:v>94</c:v>
                </c:pt>
                <c:pt idx="331">
                  <c:v>200</c:v>
                </c:pt>
                <c:pt idx="332">
                  <c:v>117</c:v>
                </c:pt>
                <c:pt idx="333">
                  <c:v>106</c:v>
                </c:pt>
                <c:pt idx="334">
                  <c:v>109</c:v>
                </c:pt>
                <c:pt idx="335">
                  <c:v>97</c:v>
                </c:pt>
                <c:pt idx="336">
                  <c:v>157</c:v>
                </c:pt>
                <c:pt idx="337">
                  <c:v>137</c:v>
                </c:pt>
                <c:pt idx="338">
                  <c:v>83</c:v>
                </c:pt>
                <c:pt idx="339">
                  <c:v>61</c:v>
                </c:pt>
                <c:pt idx="340">
                  <c:v>88</c:v>
                </c:pt>
                <c:pt idx="341">
                  <c:v>46</c:v>
                </c:pt>
                <c:pt idx="342">
                  <c:v>67</c:v>
                </c:pt>
                <c:pt idx="343">
                  <c:v>110</c:v>
                </c:pt>
                <c:pt idx="344">
                  <c:v>82</c:v>
                </c:pt>
                <c:pt idx="345">
                  <c:v>95</c:v>
                </c:pt>
                <c:pt idx="346">
                  <c:v>98</c:v>
                </c:pt>
                <c:pt idx="347">
                  <c:v>189</c:v>
                </c:pt>
                <c:pt idx="348">
                  <c:v>67</c:v>
                </c:pt>
                <c:pt idx="349">
                  <c:v>123</c:v>
                </c:pt>
                <c:pt idx="350">
                  <c:v>94</c:v>
                </c:pt>
                <c:pt idx="351">
                  <c:v>86</c:v>
                </c:pt>
                <c:pt idx="352">
                  <c:v>130</c:v>
                </c:pt>
                <c:pt idx="353">
                  <c:v>61</c:v>
                </c:pt>
                <c:pt idx="354">
                  <c:v>91</c:v>
                </c:pt>
                <c:pt idx="355">
                  <c:v>76</c:v>
                </c:pt>
                <c:pt idx="356">
                  <c:v>75</c:v>
                </c:pt>
                <c:pt idx="357">
                  <c:v>73</c:v>
                </c:pt>
                <c:pt idx="358">
                  <c:v>76</c:v>
                </c:pt>
                <c:pt idx="359">
                  <c:v>107</c:v>
                </c:pt>
                <c:pt idx="360">
                  <c:v>66</c:v>
                </c:pt>
                <c:pt idx="361">
                  <c:v>93</c:v>
                </c:pt>
                <c:pt idx="362">
                  <c:v>48</c:v>
                </c:pt>
                <c:pt idx="363">
                  <c:v>107</c:v>
                </c:pt>
                <c:pt idx="364">
                  <c:v>95</c:v>
                </c:pt>
                <c:pt idx="365">
                  <c:v>143</c:v>
                </c:pt>
                <c:pt idx="366">
                  <c:v>84</c:v>
                </c:pt>
                <c:pt idx="367">
                  <c:v>57</c:v>
                </c:pt>
                <c:pt idx="368">
                  <c:v>202</c:v>
                </c:pt>
                <c:pt idx="369">
                  <c:v>78</c:v>
                </c:pt>
                <c:pt idx="370">
                  <c:v>118</c:v>
                </c:pt>
                <c:pt idx="371">
                  <c:v>71</c:v>
                </c:pt>
                <c:pt idx="372">
                  <c:v>94</c:v>
                </c:pt>
                <c:pt idx="373">
                  <c:v>101</c:v>
                </c:pt>
                <c:pt idx="374">
                  <c:v>60</c:v>
                </c:pt>
                <c:pt idx="375">
                  <c:v>62</c:v>
                </c:pt>
                <c:pt idx="376">
                  <c:v>47</c:v>
                </c:pt>
                <c:pt idx="377">
                  <c:v>61</c:v>
                </c:pt>
                <c:pt idx="378">
                  <c:v>86</c:v>
                </c:pt>
                <c:pt idx="379">
                  <c:v>90</c:v>
                </c:pt>
                <c:pt idx="380">
                  <c:v>197</c:v>
                </c:pt>
                <c:pt idx="381">
                  <c:v>115</c:v>
                </c:pt>
                <c:pt idx="382">
                  <c:v>198</c:v>
                </c:pt>
                <c:pt idx="383">
                  <c:v>116</c:v>
                </c:pt>
                <c:pt idx="384">
                  <c:v>108</c:v>
                </c:pt>
                <c:pt idx="385">
                  <c:v>93</c:v>
                </c:pt>
                <c:pt idx="386">
                  <c:v>74</c:v>
                </c:pt>
                <c:pt idx="387">
                  <c:v>91</c:v>
                </c:pt>
                <c:pt idx="388">
                  <c:v>161</c:v>
                </c:pt>
                <c:pt idx="389">
                  <c:v>120</c:v>
                </c:pt>
                <c:pt idx="390">
                  <c:v>125</c:v>
                </c:pt>
                <c:pt idx="391">
                  <c:v>55</c:v>
                </c:pt>
                <c:pt idx="392">
                  <c:v>71</c:v>
                </c:pt>
                <c:pt idx="393">
                  <c:v>90</c:v>
                </c:pt>
                <c:pt idx="394">
                  <c:v>69</c:v>
                </c:pt>
                <c:pt idx="395">
                  <c:v>68</c:v>
                </c:pt>
                <c:pt idx="396">
                  <c:v>117</c:v>
                </c:pt>
                <c:pt idx="397">
                  <c:v>53</c:v>
                </c:pt>
                <c:pt idx="398">
                  <c:v>89</c:v>
                </c:pt>
                <c:pt idx="399">
                  <c:v>108</c:v>
                </c:pt>
                <c:pt idx="400">
                  <c:v>70</c:v>
                </c:pt>
                <c:pt idx="401">
                  <c:v>82</c:v>
                </c:pt>
                <c:pt idx="402">
                  <c:v>48</c:v>
                </c:pt>
                <c:pt idx="403">
                  <c:v>99</c:v>
                </c:pt>
                <c:pt idx="404">
                  <c:v>92</c:v>
                </c:pt>
                <c:pt idx="405">
                  <c:v>79</c:v>
                </c:pt>
                <c:pt idx="406">
                  <c:v>96</c:v>
                </c:pt>
                <c:pt idx="407">
                  <c:v>81</c:v>
                </c:pt>
                <c:pt idx="408">
                  <c:v>96</c:v>
                </c:pt>
                <c:pt idx="409">
                  <c:v>58</c:v>
                </c:pt>
                <c:pt idx="410">
                  <c:v>90</c:v>
                </c:pt>
                <c:pt idx="411">
                  <c:v>96</c:v>
                </c:pt>
                <c:pt idx="412">
                  <c:v>102</c:v>
                </c:pt>
                <c:pt idx="413">
                  <c:v>94</c:v>
                </c:pt>
                <c:pt idx="414">
                  <c:v>197</c:v>
                </c:pt>
                <c:pt idx="415">
                  <c:v>87</c:v>
                </c:pt>
                <c:pt idx="416">
                  <c:v>70</c:v>
                </c:pt>
                <c:pt idx="417">
                  <c:v>117</c:v>
                </c:pt>
                <c:pt idx="418">
                  <c:v>88</c:v>
                </c:pt>
                <c:pt idx="419">
                  <c:v>70</c:v>
                </c:pt>
                <c:pt idx="420">
                  <c:v>66</c:v>
                </c:pt>
                <c:pt idx="421">
                  <c:v>83</c:v>
                </c:pt>
                <c:pt idx="422">
                  <c:v>44</c:v>
                </c:pt>
                <c:pt idx="423">
                  <c:v>130</c:v>
                </c:pt>
                <c:pt idx="424">
                  <c:v>51</c:v>
                </c:pt>
                <c:pt idx="425">
                  <c:v>142</c:v>
                </c:pt>
                <c:pt idx="426">
                  <c:v>162</c:v>
                </c:pt>
                <c:pt idx="427">
                  <c:v>161</c:v>
                </c:pt>
                <c:pt idx="428">
                  <c:v>78</c:v>
                </c:pt>
                <c:pt idx="429">
                  <c:v>87</c:v>
                </c:pt>
                <c:pt idx="430">
                  <c:v>102</c:v>
                </c:pt>
                <c:pt idx="431">
                  <c:v>114</c:v>
                </c:pt>
                <c:pt idx="432">
                  <c:v>172</c:v>
                </c:pt>
                <c:pt idx="433">
                  <c:v>167</c:v>
                </c:pt>
                <c:pt idx="434">
                  <c:v>153</c:v>
                </c:pt>
                <c:pt idx="435">
                  <c:v>110</c:v>
                </c:pt>
                <c:pt idx="436">
                  <c:v>67</c:v>
                </c:pt>
                <c:pt idx="437">
                  <c:v>118</c:v>
                </c:pt>
                <c:pt idx="438">
                  <c:v>90</c:v>
                </c:pt>
                <c:pt idx="439">
                  <c:v>51</c:v>
                </c:pt>
                <c:pt idx="440">
                  <c:v>63</c:v>
                </c:pt>
                <c:pt idx="441">
                  <c:v>81</c:v>
                </c:pt>
                <c:pt idx="442">
                  <c:v>67</c:v>
                </c:pt>
                <c:pt idx="443">
                  <c:v>124</c:v>
                </c:pt>
                <c:pt idx="444">
                  <c:v>119</c:v>
                </c:pt>
                <c:pt idx="445">
                  <c:v>61</c:v>
                </c:pt>
                <c:pt idx="446">
                  <c:v>66</c:v>
                </c:pt>
                <c:pt idx="447">
                  <c:v>105</c:v>
                </c:pt>
                <c:pt idx="448">
                  <c:v>126</c:v>
                </c:pt>
                <c:pt idx="449">
                  <c:v>93</c:v>
                </c:pt>
                <c:pt idx="450">
                  <c:v>58</c:v>
                </c:pt>
                <c:pt idx="451">
                  <c:v>70</c:v>
                </c:pt>
                <c:pt idx="452">
                  <c:v>73</c:v>
                </c:pt>
                <c:pt idx="453">
                  <c:v>105</c:v>
                </c:pt>
                <c:pt idx="454">
                  <c:v>64</c:v>
                </c:pt>
                <c:pt idx="455">
                  <c:v>87</c:v>
                </c:pt>
                <c:pt idx="456">
                  <c:v>95</c:v>
                </c:pt>
                <c:pt idx="457">
                  <c:v>95</c:v>
                </c:pt>
                <c:pt idx="458">
                  <c:v>70</c:v>
                </c:pt>
                <c:pt idx="459">
                  <c:v>153</c:v>
                </c:pt>
                <c:pt idx="460">
                  <c:v>77</c:v>
                </c:pt>
                <c:pt idx="461">
                  <c:v>70</c:v>
                </c:pt>
                <c:pt idx="462">
                  <c:v>76</c:v>
                </c:pt>
                <c:pt idx="463">
                  <c:v>59</c:v>
                </c:pt>
                <c:pt idx="464">
                  <c:v>51</c:v>
                </c:pt>
                <c:pt idx="465">
                  <c:v>80</c:v>
                </c:pt>
                <c:pt idx="466">
                  <c:v>68</c:v>
                </c:pt>
                <c:pt idx="467">
                  <c:v>144</c:v>
                </c:pt>
                <c:pt idx="468">
                  <c:v>88</c:v>
                </c:pt>
                <c:pt idx="469">
                  <c:v>159</c:v>
                </c:pt>
                <c:pt idx="470">
                  <c:v>139</c:v>
                </c:pt>
                <c:pt idx="471">
                  <c:v>156</c:v>
                </c:pt>
                <c:pt idx="472">
                  <c:v>123</c:v>
                </c:pt>
                <c:pt idx="473">
                  <c:v>141</c:v>
                </c:pt>
                <c:pt idx="474">
                  <c:v>127</c:v>
                </c:pt>
                <c:pt idx="475">
                  <c:v>81</c:v>
                </c:pt>
                <c:pt idx="476">
                  <c:v>177</c:v>
                </c:pt>
                <c:pt idx="477">
                  <c:v>102</c:v>
                </c:pt>
                <c:pt idx="478">
                  <c:v>68</c:v>
                </c:pt>
                <c:pt idx="479">
                  <c:v>142</c:v>
                </c:pt>
                <c:pt idx="480">
                  <c:v>61</c:v>
                </c:pt>
                <c:pt idx="481">
                  <c:v>119</c:v>
                </c:pt>
                <c:pt idx="482">
                  <c:v>44</c:v>
                </c:pt>
                <c:pt idx="483">
                  <c:v>66</c:v>
                </c:pt>
                <c:pt idx="484">
                  <c:v>51</c:v>
                </c:pt>
                <c:pt idx="485">
                  <c:v>103</c:v>
                </c:pt>
                <c:pt idx="486">
                  <c:v>99</c:v>
                </c:pt>
                <c:pt idx="487">
                  <c:v>85</c:v>
                </c:pt>
                <c:pt idx="488">
                  <c:v>79</c:v>
                </c:pt>
                <c:pt idx="489">
                  <c:v>70</c:v>
                </c:pt>
                <c:pt idx="490">
                  <c:v>82</c:v>
                </c:pt>
                <c:pt idx="491">
                  <c:v>72</c:v>
                </c:pt>
                <c:pt idx="492">
                  <c:v>100</c:v>
                </c:pt>
                <c:pt idx="493">
                  <c:v>136</c:v>
                </c:pt>
                <c:pt idx="494">
                  <c:v>97</c:v>
                </c:pt>
                <c:pt idx="495">
                  <c:v>97</c:v>
                </c:pt>
                <c:pt idx="496">
                  <c:v>79</c:v>
                </c:pt>
                <c:pt idx="497">
                  <c:v>122</c:v>
                </c:pt>
                <c:pt idx="498">
                  <c:v>77</c:v>
                </c:pt>
                <c:pt idx="49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0-4398-93BE-2D4A4C80FAC9}"/>
            </c:ext>
          </c:extLst>
        </c:ser>
        <c:ser>
          <c:idx val="1"/>
          <c:order val="1"/>
          <c:tx>
            <c:strRef>
              <c:f>Tiempo_Busqueda_Suma!$G$3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Tiempo_Busqueda_Suma!$E$4:$E$503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Tiempo_Busqueda_Suma!$G$4:$G$503</c:f>
              <c:numCache>
                <c:formatCode>General</c:formatCode>
                <c:ptCount val="500"/>
                <c:pt idx="0">
                  <c:v>64</c:v>
                </c:pt>
                <c:pt idx="1">
                  <c:v>73</c:v>
                </c:pt>
                <c:pt idx="2">
                  <c:v>57</c:v>
                </c:pt>
                <c:pt idx="3">
                  <c:v>73</c:v>
                </c:pt>
                <c:pt idx="4">
                  <c:v>67</c:v>
                </c:pt>
                <c:pt idx="5">
                  <c:v>32</c:v>
                </c:pt>
                <c:pt idx="6">
                  <c:v>55</c:v>
                </c:pt>
                <c:pt idx="7">
                  <c:v>58</c:v>
                </c:pt>
                <c:pt idx="8">
                  <c:v>55</c:v>
                </c:pt>
                <c:pt idx="9">
                  <c:v>48</c:v>
                </c:pt>
                <c:pt idx="10">
                  <c:v>124</c:v>
                </c:pt>
                <c:pt idx="11">
                  <c:v>138</c:v>
                </c:pt>
                <c:pt idx="12">
                  <c:v>47</c:v>
                </c:pt>
                <c:pt idx="13">
                  <c:v>37</c:v>
                </c:pt>
                <c:pt idx="14">
                  <c:v>25</c:v>
                </c:pt>
                <c:pt idx="15">
                  <c:v>25</c:v>
                </c:pt>
                <c:pt idx="16">
                  <c:v>79</c:v>
                </c:pt>
                <c:pt idx="17">
                  <c:v>27</c:v>
                </c:pt>
                <c:pt idx="18">
                  <c:v>26</c:v>
                </c:pt>
                <c:pt idx="19">
                  <c:v>181</c:v>
                </c:pt>
                <c:pt idx="20">
                  <c:v>75</c:v>
                </c:pt>
                <c:pt idx="21">
                  <c:v>45</c:v>
                </c:pt>
                <c:pt idx="22">
                  <c:v>68</c:v>
                </c:pt>
                <c:pt idx="23">
                  <c:v>46</c:v>
                </c:pt>
                <c:pt idx="24">
                  <c:v>170</c:v>
                </c:pt>
                <c:pt idx="25">
                  <c:v>98</c:v>
                </c:pt>
                <c:pt idx="26">
                  <c:v>79</c:v>
                </c:pt>
                <c:pt idx="27">
                  <c:v>110</c:v>
                </c:pt>
                <c:pt idx="28">
                  <c:v>39</c:v>
                </c:pt>
                <c:pt idx="29">
                  <c:v>60</c:v>
                </c:pt>
                <c:pt idx="30">
                  <c:v>160</c:v>
                </c:pt>
                <c:pt idx="31">
                  <c:v>142</c:v>
                </c:pt>
                <c:pt idx="32">
                  <c:v>43</c:v>
                </c:pt>
                <c:pt idx="33">
                  <c:v>59</c:v>
                </c:pt>
                <c:pt idx="34">
                  <c:v>57</c:v>
                </c:pt>
                <c:pt idx="35">
                  <c:v>38</c:v>
                </c:pt>
                <c:pt idx="36">
                  <c:v>55</c:v>
                </c:pt>
                <c:pt idx="37">
                  <c:v>98</c:v>
                </c:pt>
                <c:pt idx="38">
                  <c:v>37</c:v>
                </c:pt>
                <c:pt idx="39">
                  <c:v>85</c:v>
                </c:pt>
                <c:pt idx="40">
                  <c:v>42</c:v>
                </c:pt>
                <c:pt idx="41">
                  <c:v>96</c:v>
                </c:pt>
                <c:pt idx="42">
                  <c:v>54</c:v>
                </c:pt>
                <c:pt idx="43">
                  <c:v>35</c:v>
                </c:pt>
                <c:pt idx="44">
                  <c:v>119</c:v>
                </c:pt>
                <c:pt idx="45">
                  <c:v>26</c:v>
                </c:pt>
                <c:pt idx="46">
                  <c:v>36</c:v>
                </c:pt>
                <c:pt idx="47">
                  <c:v>26</c:v>
                </c:pt>
                <c:pt idx="48">
                  <c:v>43</c:v>
                </c:pt>
                <c:pt idx="49">
                  <c:v>54</c:v>
                </c:pt>
                <c:pt idx="50">
                  <c:v>68</c:v>
                </c:pt>
                <c:pt idx="51">
                  <c:v>40</c:v>
                </c:pt>
                <c:pt idx="52">
                  <c:v>49</c:v>
                </c:pt>
                <c:pt idx="53">
                  <c:v>99</c:v>
                </c:pt>
                <c:pt idx="54">
                  <c:v>128</c:v>
                </c:pt>
                <c:pt idx="55">
                  <c:v>48</c:v>
                </c:pt>
                <c:pt idx="56">
                  <c:v>108</c:v>
                </c:pt>
                <c:pt idx="57">
                  <c:v>187</c:v>
                </c:pt>
                <c:pt idx="58">
                  <c:v>79</c:v>
                </c:pt>
                <c:pt idx="59">
                  <c:v>157</c:v>
                </c:pt>
                <c:pt idx="60">
                  <c:v>172</c:v>
                </c:pt>
                <c:pt idx="61">
                  <c:v>37</c:v>
                </c:pt>
                <c:pt idx="62">
                  <c:v>25</c:v>
                </c:pt>
                <c:pt idx="63">
                  <c:v>62</c:v>
                </c:pt>
                <c:pt idx="64">
                  <c:v>190</c:v>
                </c:pt>
                <c:pt idx="65">
                  <c:v>78</c:v>
                </c:pt>
                <c:pt idx="66">
                  <c:v>190</c:v>
                </c:pt>
                <c:pt idx="67">
                  <c:v>83</c:v>
                </c:pt>
                <c:pt idx="68">
                  <c:v>90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78</c:v>
                </c:pt>
                <c:pt idx="73">
                  <c:v>243</c:v>
                </c:pt>
                <c:pt idx="74">
                  <c:v>69</c:v>
                </c:pt>
                <c:pt idx="75">
                  <c:v>42</c:v>
                </c:pt>
                <c:pt idx="76">
                  <c:v>46</c:v>
                </c:pt>
                <c:pt idx="77">
                  <c:v>47</c:v>
                </c:pt>
                <c:pt idx="78">
                  <c:v>55</c:v>
                </c:pt>
                <c:pt idx="79">
                  <c:v>168</c:v>
                </c:pt>
                <c:pt idx="80">
                  <c:v>88</c:v>
                </c:pt>
                <c:pt idx="81">
                  <c:v>150</c:v>
                </c:pt>
                <c:pt idx="82">
                  <c:v>58</c:v>
                </c:pt>
                <c:pt idx="83">
                  <c:v>56</c:v>
                </c:pt>
                <c:pt idx="84">
                  <c:v>26</c:v>
                </c:pt>
                <c:pt idx="85">
                  <c:v>174</c:v>
                </c:pt>
                <c:pt idx="86">
                  <c:v>44</c:v>
                </c:pt>
                <c:pt idx="87">
                  <c:v>88</c:v>
                </c:pt>
                <c:pt idx="88">
                  <c:v>51</c:v>
                </c:pt>
                <c:pt idx="89">
                  <c:v>48</c:v>
                </c:pt>
                <c:pt idx="90">
                  <c:v>85</c:v>
                </c:pt>
                <c:pt idx="91">
                  <c:v>60</c:v>
                </c:pt>
                <c:pt idx="92">
                  <c:v>38</c:v>
                </c:pt>
                <c:pt idx="93">
                  <c:v>77</c:v>
                </c:pt>
                <c:pt idx="94">
                  <c:v>131</c:v>
                </c:pt>
                <c:pt idx="95">
                  <c:v>39</c:v>
                </c:pt>
                <c:pt idx="96">
                  <c:v>38</c:v>
                </c:pt>
                <c:pt idx="97">
                  <c:v>37</c:v>
                </c:pt>
                <c:pt idx="98">
                  <c:v>68</c:v>
                </c:pt>
                <c:pt idx="99">
                  <c:v>136</c:v>
                </c:pt>
                <c:pt idx="100">
                  <c:v>53</c:v>
                </c:pt>
                <c:pt idx="101">
                  <c:v>47</c:v>
                </c:pt>
                <c:pt idx="102">
                  <c:v>214</c:v>
                </c:pt>
                <c:pt idx="103">
                  <c:v>163</c:v>
                </c:pt>
                <c:pt idx="104">
                  <c:v>38</c:v>
                </c:pt>
                <c:pt idx="105">
                  <c:v>100</c:v>
                </c:pt>
                <c:pt idx="106">
                  <c:v>186</c:v>
                </c:pt>
                <c:pt idx="107">
                  <c:v>57</c:v>
                </c:pt>
                <c:pt idx="108">
                  <c:v>85</c:v>
                </c:pt>
                <c:pt idx="109">
                  <c:v>89</c:v>
                </c:pt>
                <c:pt idx="110">
                  <c:v>37</c:v>
                </c:pt>
                <c:pt idx="111">
                  <c:v>51</c:v>
                </c:pt>
                <c:pt idx="112">
                  <c:v>118</c:v>
                </c:pt>
                <c:pt idx="113">
                  <c:v>60</c:v>
                </c:pt>
                <c:pt idx="114">
                  <c:v>109</c:v>
                </c:pt>
                <c:pt idx="115">
                  <c:v>74</c:v>
                </c:pt>
                <c:pt idx="116">
                  <c:v>59</c:v>
                </c:pt>
                <c:pt idx="117">
                  <c:v>137</c:v>
                </c:pt>
                <c:pt idx="118">
                  <c:v>65</c:v>
                </c:pt>
                <c:pt idx="119">
                  <c:v>57</c:v>
                </c:pt>
                <c:pt idx="120">
                  <c:v>158</c:v>
                </c:pt>
                <c:pt idx="121">
                  <c:v>68</c:v>
                </c:pt>
                <c:pt idx="122">
                  <c:v>50</c:v>
                </c:pt>
                <c:pt idx="123">
                  <c:v>50</c:v>
                </c:pt>
                <c:pt idx="124">
                  <c:v>81</c:v>
                </c:pt>
                <c:pt idx="125">
                  <c:v>44</c:v>
                </c:pt>
                <c:pt idx="126">
                  <c:v>149</c:v>
                </c:pt>
                <c:pt idx="127">
                  <c:v>44</c:v>
                </c:pt>
                <c:pt idx="128">
                  <c:v>36</c:v>
                </c:pt>
                <c:pt idx="129">
                  <c:v>125</c:v>
                </c:pt>
                <c:pt idx="130">
                  <c:v>106</c:v>
                </c:pt>
                <c:pt idx="131">
                  <c:v>46</c:v>
                </c:pt>
                <c:pt idx="132">
                  <c:v>59</c:v>
                </c:pt>
                <c:pt idx="133">
                  <c:v>64</c:v>
                </c:pt>
                <c:pt idx="134">
                  <c:v>48</c:v>
                </c:pt>
                <c:pt idx="135">
                  <c:v>91</c:v>
                </c:pt>
                <c:pt idx="136">
                  <c:v>48</c:v>
                </c:pt>
                <c:pt idx="137">
                  <c:v>60</c:v>
                </c:pt>
                <c:pt idx="138">
                  <c:v>87</c:v>
                </c:pt>
                <c:pt idx="139">
                  <c:v>37</c:v>
                </c:pt>
                <c:pt idx="140">
                  <c:v>62</c:v>
                </c:pt>
                <c:pt idx="141">
                  <c:v>125</c:v>
                </c:pt>
                <c:pt idx="142">
                  <c:v>105</c:v>
                </c:pt>
                <c:pt idx="143">
                  <c:v>124</c:v>
                </c:pt>
                <c:pt idx="144">
                  <c:v>98</c:v>
                </c:pt>
                <c:pt idx="145">
                  <c:v>50</c:v>
                </c:pt>
                <c:pt idx="146">
                  <c:v>36</c:v>
                </c:pt>
                <c:pt idx="147">
                  <c:v>25</c:v>
                </c:pt>
                <c:pt idx="148">
                  <c:v>91</c:v>
                </c:pt>
                <c:pt idx="149">
                  <c:v>36</c:v>
                </c:pt>
                <c:pt idx="150">
                  <c:v>37</c:v>
                </c:pt>
                <c:pt idx="151">
                  <c:v>66</c:v>
                </c:pt>
                <c:pt idx="152">
                  <c:v>44</c:v>
                </c:pt>
                <c:pt idx="153">
                  <c:v>124</c:v>
                </c:pt>
                <c:pt idx="154">
                  <c:v>115</c:v>
                </c:pt>
                <c:pt idx="155">
                  <c:v>51</c:v>
                </c:pt>
                <c:pt idx="156">
                  <c:v>26</c:v>
                </c:pt>
                <c:pt idx="157">
                  <c:v>23</c:v>
                </c:pt>
                <c:pt idx="158">
                  <c:v>26</c:v>
                </c:pt>
                <c:pt idx="159">
                  <c:v>31</c:v>
                </c:pt>
                <c:pt idx="160">
                  <c:v>31</c:v>
                </c:pt>
                <c:pt idx="161">
                  <c:v>25</c:v>
                </c:pt>
                <c:pt idx="162">
                  <c:v>121</c:v>
                </c:pt>
                <c:pt idx="163">
                  <c:v>37</c:v>
                </c:pt>
                <c:pt idx="164">
                  <c:v>59</c:v>
                </c:pt>
                <c:pt idx="165">
                  <c:v>35</c:v>
                </c:pt>
                <c:pt idx="166">
                  <c:v>113</c:v>
                </c:pt>
                <c:pt idx="167">
                  <c:v>55</c:v>
                </c:pt>
                <c:pt idx="168">
                  <c:v>45</c:v>
                </c:pt>
                <c:pt idx="169">
                  <c:v>60</c:v>
                </c:pt>
                <c:pt idx="170">
                  <c:v>37</c:v>
                </c:pt>
                <c:pt idx="171">
                  <c:v>37</c:v>
                </c:pt>
                <c:pt idx="172">
                  <c:v>26</c:v>
                </c:pt>
                <c:pt idx="173">
                  <c:v>53</c:v>
                </c:pt>
                <c:pt idx="174">
                  <c:v>106</c:v>
                </c:pt>
                <c:pt idx="175">
                  <c:v>68</c:v>
                </c:pt>
                <c:pt idx="176">
                  <c:v>37</c:v>
                </c:pt>
                <c:pt idx="177">
                  <c:v>76</c:v>
                </c:pt>
                <c:pt idx="178">
                  <c:v>50</c:v>
                </c:pt>
                <c:pt idx="179">
                  <c:v>76</c:v>
                </c:pt>
                <c:pt idx="180">
                  <c:v>51</c:v>
                </c:pt>
                <c:pt idx="181">
                  <c:v>73</c:v>
                </c:pt>
                <c:pt idx="182">
                  <c:v>50</c:v>
                </c:pt>
                <c:pt idx="183">
                  <c:v>39</c:v>
                </c:pt>
                <c:pt idx="184">
                  <c:v>26</c:v>
                </c:pt>
                <c:pt idx="185">
                  <c:v>25</c:v>
                </c:pt>
                <c:pt idx="186">
                  <c:v>47</c:v>
                </c:pt>
                <c:pt idx="187">
                  <c:v>47</c:v>
                </c:pt>
                <c:pt idx="188">
                  <c:v>50</c:v>
                </c:pt>
                <c:pt idx="189">
                  <c:v>50</c:v>
                </c:pt>
                <c:pt idx="190">
                  <c:v>106</c:v>
                </c:pt>
                <c:pt idx="191">
                  <c:v>58</c:v>
                </c:pt>
                <c:pt idx="192">
                  <c:v>44</c:v>
                </c:pt>
                <c:pt idx="193">
                  <c:v>36</c:v>
                </c:pt>
                <c:pt idx="194">
                  <c:v>37</c:v>
                </c:pt>
                <c:pt idx="195">
                  <c:v>37</c:v>
                </c:pt>
                <c:pt idx="196">
                  <c:v>51</c:v>
                </c:pt>
                <c:pt idx="197">
                  <c:v>25</c:v>
                </c:pt>
                <c:pt idx="198">
                  <c:v>26</c:v>
                </c:pt>
                <c:pt idx="199">
                  <c:v>67</c:v>
                </c:pt>
                <c:pt idx="200">
                  <c:v>59</c:v>
                </c:pt>
                <c:pt idx="201">
                  <c:v>50</c:v>
                </c:pt>
                <c:pt idx="202">
                  <c:v>37</c:v>
                </c:pt>
                <c:pt idx="203">
                  <c:v>36</c:v>
                </c:pt>
                <c:pt idx="204">
                  <c:v>37</c:v>
                </c:pt>
                <c:pt idx="205">
                  <c:v>26</c:v>
                </c:pt>
                <c:pt idx="206">
                  <c:v>36</c:v>
                </c:pt>
                <c:pt idx="207">
                  <c:v>38</c:v>
                </c:pt>
                <c:pt idx="208">
                  <c:v>144</c:v>
                </c:pt>
                <c:pt idx="209">
                  <c:v>89</c:v>
                </c:pt>
                <c:pt idx="210">
                  <c:v>58</c:v>
                </c:pt>
                <c:pt idx="211">
                  <c:v>36</c:v>
                </c:pt>
                <c:pt idx="212">
                  <c:v>126</c:v>
                </c:pt>
                <c:pt idx="213">
                  <c:v>55</c:v>
                </c:pt>
                <c:pt idx="214">
                  <c:v>38</c:v>
                </c:pt>
                <c:pt idx="215">
                  <c:v>37</c:v>
                </c:pt>
                <c:pt idx="216">
                  <c:v>128</c:v>
                </c:pt>
                <c:pt idx="217">
                  <c:v>93</c:v>
                </c:pt>
                <c:pt idx="218">
                  <c:v>219</c:v>
                </c:pt>
                <c:pt idx="219">
                  <c:v>43</c:v>
                </c:pt>
                <c:pt idx="220">
                  <c:v>37</c:v>
                </c:pt>
                <c:pt idx="221">
                  <c:v>63</c:v>
                </c:pt>
                <c:pt idx="222">
                  <c:v>86</c:v>
                </c:pt>
                <c:pt idx="223">
                  <c:v>91</c:v>
                </c:pt>
                <c:pt idx="224">
                  <c:v>142</c:v>
                </c:pt>
                <c:pt idx="225">
                  <c:v>25</c:v>
                </c:pt>
                <c:pt idx="226">
                  <c:v>30</c:v>
                </c:pt>
                <c:pt idx="227">
                  <c:v>31</c:v>
                </c:pt>
                <c:pt idx="228">
                  <c:v>24</c:v>
                </c:pt>
                <c:pt idx="229">
                  <c:v>144</c:v>
                </c:pt>
                <c:pt idx="230">
                  <c:v>112</c:v>
                </c:pt>
                <c:pt idx="231">
                  <c:v>36</c:v>
                </c:pt>
                <c:pt idx="232">
                  <c:v>38</c:v>
                </c:pt>
                <c:pt idx="233">
                  <c:v>37</c:v>
                </c:pt>
                <c:pt idx="234">
                  <c:v>67</c:v>
                </c:pt>
                <c:pt idx="235">
                  <c:v>44</c:v>
                </c:pt>
                <c:pt idx="236">
                  <c:v>50</c:v>
                </c:pt>
                <c:pt idx="237">
                  <c:v>51</c:v>
                </c:pt>
                <c:pt idx="238">
                  <c:v>56</c:v>
                </c:pt>
                <c:pt idx="239">
                  <c:v>72</c:v>
                </c:pt>
                <c:pt idx="240">
                  <c:v>54</c:v>
                </c:pt>
                <c:pt idx="241">
                  <c:v>37</c:v>
                </c:pt>
                <c:pt idx="242">
                  <c:v>86</c:v>
                </c:pt>
                <c:pt idx="243">
                  <c:v>68</c:v>
                </c:pt>
                <c:pt idx="244">
                  <c:v>137</c:v>
                </c:pt>
                <c:pt idx="245">
                  <c:v>48</c:v>
                </c:pt>
                <c:pt idx="246">
                  <c:v>47</c:v>
                </c:pt>
                <c:pt idx="247">
                  <c:v>109</c:v>
                </c:pt>
                <c:pt idx="248">
                  <c:v>37</c:v>
                </c:pt>
                <c:pt idx="249">
                  <c:v>36</c:v>
                </c:pt>
                <c:pt idx="250">
                  <c:v>52</c:v>
                </c:pt>
                <c:pt idx="251">
                  <c:v>38</c:v>
                </c:pt>
                <c:pt idx="252">
                  <c:v>53</c:v>
                </c:pt>
                <c:pt idx="253">
                  <c:v>38</c:v>
                </c:pt>
                <c:pt idx="254">
                  <c:v>36</c:v>
                </c:pt>
                <c:pt idx="255">
                  <c:v>41</c:v>
                </c:pt>
                <c:pt idx="256">
                  <c:v>42</c:v>
                </c:pt>
                <c:pt idx="257">
                  <c:v>59</c:v>
                </c:pt>
                <c:pt idx="258">
                  <c:v>59</c:v>
                </c:pt>
                <c:pt idx="259">
                  <c:v>75</c:v>
                </c:pt>
                <c:pt idx="260">
                  <c:v>61</c:v>
                </c:pt>
                <c:pt idx="261">
                  <c:v>114</c:v>
                </c:pt>
                <c:pt idx="262">
                  <c:v>48</c:v>
                </c:pt>
                <c:pt idx="263">
                  <c:v>37</c:v>
                </c:pt>
                <c:pt idx="264">
                  <c:v>37</c:v>
                </c:pt>
                <c:pt idx="265">
                  <c:v>101</c:v>
                </c:pt>
                <c:pt idx="266">
                  <c:v>37</c:v>
                </c:pt>
                <c:pt idx="267">
                  <c:v>117</c:v>
                </c:pt>
                <c:pt idx="268">
                  <c:v>51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</c:v>
                </c:pt>
                <c:pt idx="273">
                  <c:v>68</c:v>
                </c:pt>
                <c:pt idx="274">
                  <c:v>63</c:v>
                </c:pt>
                <c:pt idx="275">
                  <c:v>48</c:v>
                </c:pt>
                <c:pt idx="276">
                  <c:v>37</c:v>
                </c:pt>
                <c:pt idx="277">
                  <c:v>38</c:v>
                </c:pt>
                <c:pt idx="278">
                  <c:v>41</c:v>
                </c:pt>
                <c:pt idx="279">
                  <c:v>60</c:v>
                </c:pt>
                <c:pt idx="280">
                  <c:v>43</c:v>
                </c:pt>
                <c:pt idx="281">
                  <c:v>46</c:v>
                </c:pt>
                <c:pt idx="282">
                  <c:v>114</c:v>
                </c:pt>
                <c:pt idx="283">
                  <c:v>36</c:v>
                </c:pt>
                <c:pt idx="284">
                  <c:v>36</c:v>
                </c:pt>
                <c:pt idx="285">
                  <c:v>38</c:v>
                </c:pt>
                <c:pt idx="286">
                  <c:v>38</c:v>
                </c:pt>
                <c:pt idx="287">
                  <c:v>133</c:v>
                </c:pt>
                <c:pt idx="288">
                  <c:v>60</c:v>
                </c:pt>
                <c:pt idx="289">
                  <c:v>115</c:v>
                </c:pt>
                <c:pt idx="290">
                  <c:v>45</c:v>
                </c:pt>
                <c:pt idx="291">
                  <c:v>68</c:v>
                </c:pt>
                <c:pt idx="292">
                  <c:v>129</c:v>
                </c:pt>
                <c:pt idx="293">
                  <c:v>58</c:v>
                </c:pt>
                <c:pt idx="294">
                  <c:v>37</c:v>
                </c:pt>
                <c:pt idx="295">
                  <c:v>35</c:v>
                </c:pt>
                <c:pt idx="296">
                  <c:v>37</c:v>
                </c:pt>
                <c:pt idx="297">
                  <c:v>71</c:v>
                </c:pt>
                <c:pt idx="298">
                  <c:v>32</c:v>
                </c:pt>
                <c:pt idx="299">
                  <c:v>27</c:v>
                </c:pt>
                <c:pt idx="300">
                  <c:v>39</c:v>
                </c:pt>
                <c:pt idx="301">
                  <c:v>117</c:v>
                </c:pt>
                <c:pt idx="302">
                  <c:v>25</c:v>
                </c:pt>
                <c:pt idx="303">
                  <c:v>25</c:v>
                </c:pt>
                <c:pt idx="304">
                  <c:v>64</c:v>
                </c:pt>
                <c:pt idx="305">
                  <c:v>60</c:v>
                </c:pt>
                <c:pt idx="306">
                  <c:v>37</c:v>
                </c:pt>
                <c:pt idx="307">
                  <c:v>120</c:v>
                </c:pt>
                <c:pt idx="308">
                  <c:v>46</c:v>
                </c:pt>
                <c:pt idx="309">
                  <c:v>38</c:v>
                </c:pt>
                <c:pt idx="310">
                  <c:v>54</c:v>
                </c:pt>
                <c:pt idx="311">
                  <c:v>75</c:v>
                </c:pt>
                <c:pt idx="312">
                  <c:v>113</c:v>
                </c:pt>
                <c:pt idx="313">
                  <c:v>150</c:v>
                </c:pt>
                <c:pt idx="314">
                  <c:v>125</c:v>
                </c:pt>
                <c:pt idx="315">
                  <c:v>41</c:v>
                </c:pt>
                <c:pt idx="316">
                  <c:v>57</c:v>
                </c:pt>
                <c:pt idx="317">
                  <c:v>80</c:v>
                </c:pt>
                <c:pt idx="318">
                  <c:v>60</c:v>
                </c:pt>
                <c:pt idx="319">
                  <c:v>108</c:v>
                </c:pt>
                <c:pt idx="320">
                  <c:v>37</c:v>
                </c:pt>
                <c:pt idx="321">
                  <c:v>40</c:v>
                </c:pt>
                <c:pt idx="322">
                  <c:v>37</c:v>
                </c:pt>
                <c:pt idx="323">
                  <c:v>36</c:v>
                </c:pt>
                <c:pt idx="324">
                  <c:v>67</c:v>
                </c:pt>
                <c:pt idx="325">
                  <c:v>56</c:v>
                </c:pt>
                <c:pt idx="326">
                  <c:v>125</c:v>
                </c:pt>
                <c:pt idx="327">
                  <c:v>37</c:v>
                </c:pt>
                <c:pt idx="328">
                  <c:v>65</c:v>
                </c:pt>
                <c:pt idx="329">
                  <c:v>120</c:v>
                </c:pt>
                <c:pt idx="330">
                  <c:v>35</c:v>
                </c:pt>
                <c:pt idx="331">
                  <c:v>60</c:v>
                </c:pt>
                <c:pt idx="332">
                  <c:v>36</c:v>
                </c:pt>
                <c:pt idx="333">
                  <c:v>26</c:v>
                </c:pt>
                <c:pt idx="334">
                  <c:v>25</c:v>
                </c:pt>
                <c:pt idx="335">
                  <c:v>24</c:v>
                </c:pt>
                <c:pt idx="336">
                  <c:v>53</c:v>
                </c:pt>
                <c:pt idx="337">
                  <c:v>133</c:v>
                </c:pt>
                <c:pt idx="338">
                  <c:v>113</c:v>
                </c:pt>
                <c:pt idx="339">
                  <c:v>37</c:v>
                </c:pt>
                <c:pt idx="340">
                  <c:v>46</c:v>
                </c:pt>
                <c:pt idx="341">
                  <c:v>68</c:v>
                </c:pt>
                <c:pt idx="342">
                  <c:v>53</c:v>
                </c:pt>
                <c:pt idx="343">
                  <c:v>79</c:v>
                </c:pt>
                <c:pt idx="344">
                  <c:v>38</c:v>
                </c:pt>
                <c:pt idx="345">
                  <c:v>104</c:v>
                </c:pt>
                <c:pt idx="346">
                  <c:v>68</c:v>
                </c:pt>
                <c:pt idx="347">
                  <c:v>51</c:v>
                </c:pt>
                <c:pt idx="348">
                  <c:v>26</c:v>
                </c:pt>
                <c:pt idx="349">
                  <c:v>68</c:v>
                </c:pt>
                <c:pt idx="350">
                  <c:v>37</c:v>
                </c:pt>
                <c:pt idx="351">
                  <c:v>58</c:v>
                </c:pt>
                <c:pt idx="352">
                  <c:v>43</c:v>
                </c:pt>
                <c:pt idx="353">
                  <c:v>36</c:v>
                </c:pt>
                <c:pt idx="354">
                  <c:v>52</c:v>
                </c:pt>
                <c:pt idx="355">
                  <c:v>38</c:v>
                </c:pt>
                <c:pt idx="356">
                  <c:v>51</c:v>
                </c:pt>
                <c:pt idx="357">
                  <c:v>58</c:v>
                </c:pt>
                <c:pt idx="358">
                  <c:v>58</c:v>
                </c:pt>
                <c:pt idx="359">
                  <c:v>53</c:v>
                </c:pt>
                <c:pt idx="360">
                  <c:v>72</c:v>
                </c:pt>
                <c:pt idx="361">
                  <c:v>47</c:v>
                </c:pt>
                <c:pt idx="362">
                  <c:v>119</c:v>
                </c:pt>
                <c:pt idx="363">
                  <c:v>54</c:v>
                </c:pt>
                <c:pt idx="364">
                  <c:v>35</c:v>
                </c:pt>
                <c:pt idx="365">
                  <c:v>54</c:v>
                </c:pt>
                <c:pt idx="366">
                  <c:v>52</c:v>
                </c:pt>
                <c:pt idx="367">
                  <c:v>37</c:v>
                </c:pt>
                <c:pt idx="368">
                  <c:v>52</c:v>
                </c:pt>
                <c:pt idx="369">
                  <c:v>44</c:v>
                </c:pt>
                <c:pt idx="370">
                  <c:v>186</c:v>
                </c:pt>
                <c:pt idx="371">
                  <c:v>54</c:v>
                </c:pt>
                <c:pt idx="372">
                  <c:v>145</c:v>
                </c:pt>
                <c:pt idx="373">
                  <c:v>52</c:v>
                </c:pt>
                <c:pt idx="374">
                  <c:v>38</c:v>
                </c:pt>
                <c:pt idx="375">
                  <c:v>102</c:v>
                </c:pt>
                <c:pt idx="376">
                  <c:v>36</c:v>
                </c:pt>
                <c:pt idx="377">
                  <c:v>156</c:v>
                </c:pt>
                <c:pt idx="378">
                  <c:v>51</c:v>
                </c:pt>
                <c:pt idx="379">
                  <c:v>35</c:v>
                </c:pt>
                <c:pt idx="380">
                  <c:v>64</c:v>
                </c:pt>
                <c:pt idx="381">
                  <c:v>68</c:v>
                </c:pt>
                <c:pt idx="382">
                  <c:v>62</c:v>
                </c:pt>
                <c:pt idx="383">
                  <c:v>61</c:v>
                </c:pt>
                <c:pt idx="384">
                  <c:v>104</c:v>
                </c:pt>
                <c:pt idx="385">
                  <c:v>55</c:v>
                </c:pt>
                <c:pt idx="386">
                  <c:v>37</c:v>
                </c:pt>
                <c:pt idx="387">
                  <c:v>48</c:v>
                </c:pt>
                <c:pt idx="388">
                  <c:v>103</c:v>
                </c:pt>
                <c:pt idx="389">
                  <c:v>45</c:v>
                </c:pt>
                <c:pt idx="390">
                  <c:v>105</c:v>
                </c:pt>
                <c:pt idx="391">
                  <c:v>48</c:v>
                </c:pt>
                <c:pt idx="392">
                  <c:v>45</c:v>
                </c:pt>
                <c:pt idx="393">
                  <c:v>37</c:v>
                </c:pt>
                <c:pt idx="394">
                  <c:v>122</c:v>
                </c:pt>
                <c:pt idx="395">
                  <c:v>40</c:v>
                </c:pt>
                <c:pt idx="396">
                  <c:v>57</c:v>
                </c:pt>
                <c:pt idx="397">
                  <c:v>36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52</c:v>
                </c:pt>
                <c:pt idx="402">
                  <c:v>57</c:v>
                </c:pt>
                <c:pt idx="403">
                  <c:v>38</c:v>
                </c:pt>
                <c:pt idx="404">
                  <c:v>52</c:v>
                </c:pt>
                <c:pt idx="405">
                  <c:v>68</c:v>
                </c:pt>
                <c:pt idx="406">
                  <c:v>68</c:v>
                </c:pt>
                <c:pt idx="407">
                  <c:v>36</c:v>
                </c:pt>
                <c:pt idx="408">
                  <c:v>62</c:v>
                </c:pt>
                <c:pt idx="409">
                  <c:v>37</c:v>
                </c:pt>
                <c:pt idx="410">
                  <c:v>77</c:v>
                </c:pt>
                <c:pt idx="411">
                  <c:v>100</c:v>
                </c:pt>
                <c:pt idx="412">
                  <c:v>62</c:v>
                </c:pt>
                <c:pt idx="413">
                  <c:v>93</c:v>
                </c:pt>
                <c:pt idx="414">
                  <c:v>60</c:v>
                </c:pt>
                <c:pt idx="415">
                  <c:v>216</c:v>
                </c:pt>
                <c:pt idx="416">
                  <c:v>202</c:v>
                </c:pt>
                <c:pt idx="417">
                  <c:v>43</c:v>
                </c:pt>
                <c:pt idx="418">
                  <c:v>59</c:v>
                </c:pt>
                <c:pt idx="419">
                  <c:v>37</c:v>
                </c:pt>
                <c:pt idx="420">
                  <c:v>37</c:v>
                </c:pt>
                <c:pt idx="421">
                  <c:v>103</c:v>
                </c:pt>
                <c:pt idx="422">
                  <c:v>38</c:v>
                </c:pt>
                <c:pt idx="423">
                  <c:v>76</c:v>
                </c:pt>
                <c:pt idx="424">
                  <c:v>53</c:v>
                </c:pt>
                <c:pt idx="425">
                  <c:v>50</c:v>
                </c:pt>
                <c:pt idx="426">
                  <c:v>63</c:v>
                </c:pt>
                <c:pt idx="427">
                  <c:v>66</c:v>
                </c:pt>
                <c:pt idx="428">
                  <c:v>46</c:v>
                </c:pt>
                <c:pt idx="429">
                  <c:v>36</c:v>
                </c:pt>
                <c:pt idx="430">
                  <c:v>137</c:v>
                </c:pt>
                <c:pt idx="431">
                  <c:v>84</c:v>
                </c:pt>
                <c:pt idx="432">
                  <c:v>43</c:v>
                </c:pt>
                <c:pt idx="433">
                  <c:v>105</c:v>
                </c:pt>
                <c:pt idx="434">
                  <c:v>43</c:v>
                </c:pt>
                <c:pt idx="435">
                  <c:v>110</c:v>
                </c:pt>
                <c:pt idx="436">
                  <c:v>56</c:v>
                </c:pt>
                <c:pt idx="437">
                  <c:v>68</c:v>
                </c:pt>
                <c:pt idx="438">
                  <c:v>38</c:v>
                </c:pt>
                <c:pt idx="439">
                  <c:v>183</c:v>
                </c:pt>
                <c:pt idx="440">
                  <c:v>56</c:v>
                </c:pt>
                <c:pt idx="441">
                  <c:v>36</c:v>
                </c:pt>
                <c:pt idx="442">
                  <c:v>54</c:v>
                </c:pt>
                <c:pt idx="443">
                  <c:v>201</c:v>
                </c:pt>
                <c:pt idx="444">
                  <c:v>142</c:v>
                </c:pt>
                <c:pt idx="445">
                  <c:v>69</c:v>
                </c:pt>
                <c:pt idx="446">
                  <c:v>61</c:v>
                </c:pt>
                <c:pt idx="447">
                  <c:v>37</c:v>
                </c:pt>
                <c:pt idx="448">
                  <c:v>107</c:v>
                </c:pt>
                <c:pt idx="449">
                  <c:v>37</c:v>
                </c:pt>
                <c:pt idx="450">
                  <c:v>69</c:v>
                </c:pt>
                <c:pt idx="451">
                  <c:v>37</c:v>
                </c:pt>
                <c:pt idx="452">
                  <c:v>37</c:v>
                </c:pt>
                <c:pt idx="453">
                  <c:v>61</c:v>
                </c:pt>
                <c:pt idx="454">
                  <c:v>60</c:v>
                </c:pt>
                <c:pt idx="455">
                  <c:v>37</c:v>
                </c:pt>
                <c:pt idx="456">
                  <c:v>26</c:v>
                </c:pt>
                <c:pt idx="457">
                  <c:v>45</c:v>
                </c:pt>
                <c:pt idx="458">
                  <c:v>52</c:v>
                </c:pt>
                <c:pt idx="459">
                  <c:v>49</c:v>
                </c:pt>
                <c:pt idx="460">
                  <c:v>124</c:v>
                </c:pt>
                <c:pt idx="461">
                  <c:v>48</c:v>
                </c:pt>
                <c:pt idx="462">
                  <c:v>157</c:v>
                </c:pt>
                <c:pt idx="463">
                  <c:v>52</c:v>
                </c:pt>
                <c:pt idx="464">
                  <c:v>47</c:v>
                </c:pt>
                <c:pt idx="465">
                  <c:v>35</c:v>
                </c:pt>
                <c:pt idx="466">
                  <c:v>57</c:v>
                </c:pt>
                <c:pt idx="467">
                  <c:v>55</c:v>
                </c:pt>
                <c:pt idx="468">
                  <c:v>37</c:v>
                </c:pt>
                <c:pt idx="469">
                  <c:v>231</c:v>
                </c:pt>
                <c:pt idx="470">
                  <c:v>94</c:v>
                </c:pt>
                <c:pt idx="471">
                  <c:v>72</c:v>
                </c:pt>
                <c:pt idx="472">
                  <c:v>51</c:v>
                </c:pt>
                <c:pt idx="473">
                  <c:v>50</c:v>
                </c:pt>
                <c:pt idx="474">
                  <c:v>43</c:v>
                </c:pt>
                <c:pt idx="475">
                  <c:v>32</c:v>
                </c:pt>
                <c:pt idx="476">
                  <c:v>26</c:v>
                </c:pt>
                <c:pt idx="477">
                  <c:v>88</c:v>
                </c:pt>
                <c:pt idx="478">
                  <c:v>60</c:v>
                </c:pt>
                <c:pt idx="479">
                  <c:v>46</c:v>
                </c:pt>
                <c:pt idx="480">
                  <c:v>52</c:v>
                </c:pt>
                <c:pt idx="481">
                  <c:v>61</c:v>
                </c:pt>
                <c:pt idx="482">
                  <c:v>85</c:v>
                </c:pt>
                <c:pt idx="483">
                  <c:v>36</c:v>
                </c:pt>
                <c:pt idx="484">
                  <c:v>38</c:v>
                </c:pt>
                <c:pt idx="485">
                  <c:v>64</c:v>
                </c:pt>
                <c:pt idx="486">
                  <c:v>47</c:v>
                </c:pt>
                <c:pt idx="487">
                  <c:v>37</c:v>
                </c:pt>
                <c:pt idx="488">
                  <c:v>37</c:v>
                </c:pt>
                <c:pt idx="489">
                  <c:v>36</c:v>
                </c:pt>
                <c:pt idx="490">
                  <c:v>60</c:v>
                </c:pt>
                <c:pt idx="491">
                  <c:v>47</c:v>
                </c:pt>
                <c:pt idx="492">
                  <c:v>176</c:v>
                </c:pt>
                <c:pt idx="493">
                  <c:v>50</c:v>
                </c:pt>
                <c:pt idx="494">
                  <c:v>48</c:v>
                </c:pt>
                <c:pt idx="495">
                  <c:v>48</c:v>
                </c:pt>
                <c:pt idx="496">
                  <c:v>128</c:v>
                </c:pt>
                <c:pt idx="497">
                  <c:v>699</c:v>
                </c:pt>
                <c:pt idx="498">
                  <c:v>305</c:v>
                </c:pt>
                <c:pt idx="499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0-4398-93BE-2D4A4C80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4BC9F-5BEB-48D5-A589-363EEBB0F4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A9B2B8-1F67-4381-BCB8-15C11EC977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16BEA4-DFC1-4F66-9F9E-C3D65F84F5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1D89AE-A040-4D4D-8E03-BC4A98795F3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913039-8654-4B79-9FC2-A0C4EF4400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884FBB-2E77-413D-80A7-568EC14543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8B3EB2-0DD6-4540-9E17-54D10EA737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6BA331-185B-4520-8D73-DB03E35EA6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96694E-B5B3-40A3-BEDD-543B2B7A69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7E2B0E-B416-406C-BBFE-F3447EC662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5786AC-BA06-4793-904D-D902F5FF4B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9B2FB5-3097-4CD0-8F65-56A15A354C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23E6391-43D4-4BC1-A196-0A879D3C9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61AE21-214D-4541-9D76-F896BE30C4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92DAC3-2E37-4E1A-B948-D4BBFE1C9A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8741A7-5771-44A0-A853-5D0DB38438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095C23-26EF-4D50-9FF7-6D7E4A8D30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68F0D0-5961-4309-8EE6-28947EAB3E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7C4DBB-6231-418C-BEA5-645C4BE06D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171668-CA99-4E41-B9E8-2957C3F108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415B57-17F5-4612-887B-EF34B5BF91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nat\OneDrive\Escritorio\UNI\8&#176;Semestre\Dise&#241;o\Trabajo\Trabajo_INFO145\out\Resultados_normal_500.xlsx" TargetMode="External"/><Relationship Id="rId1" Type="http://schemas.openxmlformats.org/officeDocument/2006/relationships/externalLinkPath" Target="Resultados_normal_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empo de Creacion Arreglo Orig"/>
      <sheetName val="Tiempo Busqueda Binaria"/>
    </sheetNames>
    <sheetDataSet>
      <sheetData sheetId="0">
        <row r="3">
          <cell r="C3" t="str">
            <v>Tiempo_lineal (ns)</v>
          </cell>
          <cell r="D3" t="str">
            <v>Tiempo_normal (ns)</v>
          </cell>
          <cell r="F3" t="str">
            <v>Tiempo_lineal (ns)</v>
          </cell>
          <cell r="G3" t="str">
            <v>Tiempo_normal (ns)</v>
          </cell>
          <cell r="I3" t="str">
            <v>Tiempo_lineal (ns)</v>
          </cell>
          <cell r="J3" t="str">
            <v>Tiempo_normal (ns)</v>
          </cell>
          <cell r="L3" t="str">
            <v>Tiempo_lineal (ns)</v>
          </cell>
          <cell r="M3" t="str">
            <v>Tiempo_normal (ns)</v>
          </cell>
          <cell r="O3" t="str">
            <v>Tiempo_lineal (ns)</v>
          </cell>
          <cell r="P3" t="str">
            <v>Tiempo_normal (ns)</v>
          </cell>
        </row>
        <row r="4">
          <cell r="B4">
            <v>1</v>
          </cell>
          <cell r="C4">
            <v>36684</v>
          </cell>
          <cell r="D4">
            <v>393697</v>
          </cell>
          <cell r="E4">
            <v>1</v>
          </cell>
          <cell r="F4">
            <v>233996</v>
          </cell>
          <cell r="G4">
            <v>735667</v>
          </cell>
          <cell r="H4">
            <v>1</v>
          </cell>
          <cell r="I4">
            <v>2509210</v>
          </cell>
          <cell r="J4">
            <v>9046180</v>
          </cell>
          <cell r="K4">
            <v>1</v>
          </cell>
          <cell r="L4">
            <v>24583200</v>
          </cell>
          <cell r="M4">
            <v>78530300</v>
          </cell>
          <cell r="N4">
            <v>1</v>
          </cell>
          <cell r="O4">
            <v>260267000</v>
          </cell>
          <cell r="P4">
            <v>782862000</v>
          </cell>
        </row>
        <row r="5">
          <cell r="B5">
            <v>2</v>
          </cell>
          <cell r="C5">
            <v>21594</v>
          </cell>
          <cell r="D5">
            <v>73918</v>
          </cell>
          <cell r="E5">
            <v>2</v>
          </cell>
          <cell r="F5">
            <v>213367</v>
          </cell>
          <cell r="G5">
            <v>696178</v>
          </cell>
          <cell r="H5">
            <v>2</v>
          </cell>
          <cell r="I5">
            <v>2644180</v>
          </cell>
          <cell r="J5">
            <v>7090070</v>
          </cell>
          <cell r="K5">
            <v>2</v>
          </cell>
          <cell r="L5">
            <v>21857200</v>
          </cell>
          <cell r="M5">
            <v>74017600</v>
          </cell>
          <cell r="N5">
            <v>2</v>
          </cell>
          <cell r="O5">
            <v>240386000</v>
          </cell>
          <cell r="P5">
            <v>803881000</v>
          </cell>
        </row>
        <row r="6">
          <cell r="B6">
            <v>3</v>
          </cell>
          <cell r="C6">
            <v>21347</v>
          </cell>
          <cell r="D6">
            <v>72090</v>
          </cell>
          <cell r="E6">
            <v>3</v>
          </cell>
          <cell r="F6">
            <v>221451</v>
          </cell>
          <cell r="G6">
            <v>701135</v>
          </cell>
          <cell r="H6">
            <v>3</v>
          </cell>
          <cell r="I6">
            <v>2160440</v>
          </cell>
          <cell r="J6">
            <v>7932800</v>
          </cell>
          <cell r="K6">
            <v>3</v>
          </cell>
          <cell r="L6">
            <v>24915800</v>
          </cell>
          <cell r="M6">
            <v>71928000</v>
          </cell>
          <cell r="N6">
            <v>3</v>
          </cell>
          <cell r="O6">
            <v>248285000</v>
          </cell>
          <cell r="P6">
            <v>790889000</v>
          </cell>
        </row>
        <row r="7">
          <cell r="B7">
            <v>4</v>
          </cell>
          <cell r="C7">
            <v>21329</v>
          </cell>
          <cell r="D7">
            <v>76342</v>
          </cell>
          <cell r="E7">
            <v>4</v>
          </cell>
          <cell r="F7">
            <v>222821</v>
          </cell>
          <cell r="G7">
            <v>643169</v>
          </cell>
          <cell r="H7">
            <v>4</v>
          </cell>
          <cell r="I7">
            <v>2152830</v>
          </cell>
          <cell r="J7">
            <v>6649660</v>
          </cell>
          <cell r="K7">
            <v>4</v>
          </cell>
          <cell r="L7">
            <v>22234200</v>
          </cell>
          <cell r="M7">
            <v>74795600</v>
          </cell>
          <cell r="N7">
            <v>4</v>
          </cell>
          <cell r="O7">
            <v>232921000</v>
          </cell>
          <cell r="P7">
            <v>786330000</v>
          </cell>
        </row>
        <row r="8">
          <cell r="B8">
            <v>5</v>
          </cell>
          <cell r="C8">
            <v>87115</v>
          </cell>
          <cell r="D8">
            <v>72523</v>
          </cell>
          <cell r="E8">
            <v>5</v>
          </cell>
          <cell r="F8">
            <v>212573</v>
          </cell>
          <cell r="G8">
            <v>634443</v>
          </cell>
          <cell r="H8">
            <v>5</v>
          </cell>
          <cell r="I8">
            <v>2172410</v>
          </cell>
          <cell r="J8">
            <v>6644880</v>
          </cell>
          <cell r="K8">
            <v>5</v>
          </cell>
          <cell r="L8">
            <v>22005100</v>
          </cell>
          <cell r="M8">
            <v>75150300</v>
          </cell>
          <cell r="N8">
            <v>5</v>
          </cell>
          <cell r="O8">
            <v>245252000</v>
          </cell>
          <cell r="P8">
            <v>774725000</v>
          </cell>
        </row>
        <row r="9">
          <cell r="B9">
            <v>6</v>
          </cell>
          <cell r="C9">
            <v>21281</v>
          </cell>
          <cell r="D9">
            <v>71883</v>
          </cell>
          <cell r="E9">
            <v>6</v>
          </cell>
          <cell r="F9">
            <v>212925</v>
          </cell>
          <cell r="G9">
            <v>645222</v>
          </cell>
          <cell r="H9">
            <v>6</v>
          </cell>
          <cell r="I9">
            <v>2140260</v>
          </cell>
          <cell r="J9">
            <v>6823880</v>
          </cell>
          <cell r="K9">
            <v>6</v>
          </cell>
          <cell r="L9">
            <v>22165800</v>
          </cell>
          <cell r="M9">
            <v>73431800</v>
          </cell>
          <cell r="N9">
            <v>6</v>
          </cell>
          <cell r="O9">
            <v>243743000</v>
          </cell>
          <cell r="P9">
            <v>790589000</v>
          </cell>
        </row>
        <row r="10">
          <cell r="B10">
            <v>7</v>
          </cell>
          <cell r="C10">
            <v>21277</v>
          </cell>
          <cell r="D10">
            <v>73502</v>
          </cell>
          <cell r="E10">
            <v>7</v>
          </cell>
          <cell r="F10">
            <v>212611</v>
          </cell>
          <cell r="G10">
            <v>655734</v>
          </cell>
          <cell r="H10">
            <v>7</v>
          </cell>
          <cell r="I10">
            <v>2127890</v>
          </cell>
          <cell r="J10">
            <v>6675670</v>
          </cell>
          <cell r="K10">
            <v>7</v>
          </cell>
          <cell r="L10">
            <v>23608300</v>
          </cell>
          <cell r="M10">
            <v>74283700</v>
          </cell>
          <cell r="N10">
            <v>7</v>
          </cell>
          <cell r="O10">
            <v>260281000</v>
          </cell>
          <cell r="P10">
            <v>780545000</v>
          </cell>
        </row>
        <row r="11">
          <cell r="B11">
            <v>8</v>
          </cell>
          <cell r="C11">
            <v>21384</v>
          </cell>
          <cell r="D11">
            <v>72128</v>
          </cell>
          <cell r="E11">
            <v>8</v>
          </cell>
          <cell r="F11">
            <v>212555</v>
          </cell>
          <cell r="G11">
            <v>692073</v>
          </cell>
          <cell r="H11">
            <v>8</v>
          </cell>
          <cell r="I11">
            <v>2137230</v>
          </cell>
          <cell r="J11">
            <v>6738790</v>
          </cell>
          <cell r="K11">
            <v>8</v>
          </cell>
          <cell r="L11">
            <v>23425600</v>
          </cell>
          <cell r="M11">
            <v>72061400</v>
          </cell>
          <cell r="N11">
            <v>8</v>
          </cell>
          <cell r="O11">
            <v>255329000</v>
          </cell>
          <cell r="P11">
            <v>826251000</v>
          </cell>
        </row>
        <row r="12">
          <cell r="B12">
            <v>9</v>
          </cell>
          <cell r="C12">
            <v>21269</v>
          </cell>
          <cell r="D12">
            <v>71409</v>
          </cell>
          <cell r="E12">
            <v>9</v>
          </cell>
          <cell r="F12">
            <v>223119</v>
          </cell>
          <cell r="G12">
            <v>645967</v>
          </cell>
          <cell r="H12">
            <v>9</v>
          </cell>
          <cell r="I12">
            <v>2148290</v>
          </cell>
          <cell r="J12">
            <v>6600200</v>
          </cell>
          <cell r="K12">
            <v>9</v>
          </cell>
          <cell r="L12">
            <v>22013400</v>
          </cell>
          <cell r="M12">
            <v>81054600</v>
          </cell>
          <cell r="N12">
            <v>9</v>
          </cell>
          <cell r="O12">
            <v>239336000</v>
          </cell>
          <cell r="P12">
            <v>801675000</v>
          </cell>
        </row>
        <row r="13">
          <cell r="B13">
            <v>10</v>
          </cell>
          <cell r="C13">
            <v>31339</v>
          </cell>
          <cell r="D13">
            <v>72518</v>
          </cell>
          <cell r="E13">
            <v>10</v>
          </cell>
          <cell r="F13">
            <v>212555</v>
          </cell>
          <cell r="G13">
            <v>646454</v>
          </cell>
          <cell r="H13">
            <v>10</v>
          </cell>
          <cell r="I13">
            <v>2309070</v>
          </cell>
          <cell r="J13">
            <v>6578260</v>
          </cell>
          <cell r="K13">
            <v>10</v>
          </cell>
          <cell r="L13">
            <v>22923200</v>
          </cell>
          <cell r="M13">
            <v>72027400</v>
          </cell>
          <cell r="N13">
            <v>10</v>
          </cell>
          <cell r="O13">
            <v>227677000</v>
          </cell>
          <cell r="P13">
            <v>788176000</v>
          </cell>
        </row>
        <row r="14">
          <cell r="B14">
            <v>11</v>
          </cell>
          <cell r="C14">
            <v>21292</v>
          </cell>
          <cell r="D14">
            <v>71936</v>
          </cell>
          <cell r="E14">
            <v>11</v>
          </cell>
          <cell r="F14">
            <v>212512</v>
          </cell>
          <cell r="G14">
            <v>639255</v>
          </cell>
          <cell r="H14">
            <v>11</v>
          </cell>
          <cell r="I14">
            <v>2128790</v>
          </cell>
          <cell r="J14">
            <v>6514500</v>
          </cell>
          <cell r="K14">
            <v>11</v>
          </cell>
          <cell r="L14">
            <v>23517200</v>
          </cell>
          <cell r="M14">
            <v>77748200</v>
          </cell>
          <cell r="N14">
            <v>11</v>
          </cell>
          <cell r="O14">
            <v>275571000</v>
          </cell>
          <cell r="P14">
            <v>781356000</v>
          </cell>
        </row>
        <row r="15">
          <cell r="B15">
            <v>12</v>
          </cell>
          <cell r="C15">
            <v>21297</v>
          </cell>
          <cell r="D15">
            <v>71309</v>
          </cell>
          <cell r="E15">
            <v>12</v>
          </cell>
          <cell r="F15">
            <v>212456</v>
          </cell>
          <cell r="G15">
            <v>654610</v>
          </cell>
          <cell r="H15">
            <v>12</v>
          </cell>
          <cell r="I15">
            <v>2339650</v>
          </cell>
          <cell r="J15">
            <v>6708700</v>
          </cell>
          <cell r="K15">
            <v>12</v>
          </cell>
          <cell r="L15">
            <v>23864400</v>
          </cell>
          <cell r="M15">
            <v>81274000</v>
          </cell>
          <cell r="N15">
            <v>12</v>
          </cell>
          <cell r="O15">
            <v>229534000</v>
          </cell>
          <cell r="P15">
            <v>793484000</v>
          </cell>
        </row>
        <row r="16">
          <cell r="B16">
            <v>13</v>
          </cell>
          <cell r="C16">
            <v>21287</v>
          </cell>
          <cell r="D16">
            <v>73804</v>
          </cell>
          <cell r="E16">
            <v>13</v>
          </cell>
          <cell r="F16">
            <v>212535</v>
          </cell>
          <cell r="G16">
            <v>694306</v>
          </cell>
          <cell r="H16">
            <v>13</v>
          </cell>
          <cell r="I16">
            <v>2125440</v>
          </cell>
          <cell r="J16">
            <v>6852150</v>
          </cell>
          <cell r="K16">
            <v>13</v>
          </cell>
          <cell r="L16">
            <v>24655800</v>
          </cell>
          <cell r="M16">
            <v>74520600</v>
          </cell>
          <cell r="N16">
            <v>13</v>
          </cell>
          <cell r="O16">
            <v>243928000</v>
          </cell>
          <cell r="P16">
            <v>852097000</v>
          </cell>
        </row>
        <row r="17">
          <cell r="B17">
            <v>14</v>
          </cell>
          <cell r="C17">
            <v>21346</v>
          </cell>
          <cell r="D17">
            <v>70844</v>
          </cell>
          <cell r="E17">
            <v>14</v>
          </cell>
          <cell r="F17">
            <v>220109</v>
          </cell>
          <cell r="G17">
            <v>683976</v>
          </cell>
          <cell r="H17">
            <v>14</v>
          </cell>
          <cell r="I17">
            <v>2191600</v>
          </cell>
          <cell r="J17">
            <v>6677550</v>
          </cell>
          <cell r="K17">
            <v>14</v>
          </cell>
          <cell r="L17">
            <v>24015100</v>
          </cell>
          <cell r="M17">
            <v>74867400</v>
          </cell>
          <cell r="N17">
            <v>14</v>
          </cell>
          <cell r="O17">
            <v>229638000</v>
          </cell>
          <cell r="P17">
            <v>788613000</v>
          </cell>
        </row>
        <row r="18">
          <cell r="B18">
            <v>15</v>
          </cell>
          <cell r="C18">
            <v>21271</v>
          </cell>
          <cell r="D18">
            <v>71890</v>
          </cell>
          <cell r="E18">
            <v>15</v>
          </cell>
          <cell r="F18">
            <v>237560</v>
          </cell>
          <cell r="G18">
            <v>760195</v>
          </cell>
          <cell r="H18">
            <v>15</v>
          </cell>
          <cell r="I18">
            <v>2128730</v>
          </cell>
          <cell r="J18">
            <v>6864710</v>
          </cell>
          <cell r="K18">
            <v>15</v>
          </cell>
          <cell r="L18">
            <v>23315600</v>
          </cell>
          <cell r="M18">
            <v>82891200</v>
          </cell>
          <cell r="N18">
            <v>15</v>
          </cell>
          <cell r="O18">
            <v>252652000</v>
          </cell>
          <cell r="P18">
            <v>770272000</v>
          </cell>
        </row>
        <row r="19">
          <cell r="B19">
            <v>16</v>
          </cell>
          <cell r="C19">
            <v>21287</v>
          </cell>
          <cell r="D19">
            <v>71006</v>
          </cell>
          <cell r="E19">
            <v>16</v>
          </cell>
          <cell r="F19">
            <v>213954</v>
          </cell>
          <cell r="G19">
            <v>660809</v>
          </cell>
          <cell r="H19">
            <v>16</v>
          </cell>
          <cell r="I19">
            <v>2135800</v>
          </cell>
          <cell r="J19">
            <v>6685320</v>
          </cell>
          <cell r="K19">
            <v>16</v>
          </cell>
          <cell r="L19">
            <v>27273500</v>
          </cell>
          <cell r="M19">
            <v>74894500</v>
          </cell>
          <cell r="N19">
            <v>16</v>
          </cell>
          <cell r="O19">
            <v>242997000</v>
          </cell>
          <cell r="P19">
            <v>791497000</v>
          </cell>
        </row>
        <row r="20">
          <cell r="B20">
            <v>17</v>
          </cell>
          <cell r="C20">
            <v>21273</v>
          </cell>
          <cell r="D20">
            <v>70933</v>
          </cell>
          <cell r="E20">
            <v>17</v>
          </cell>
          <cell r="F20">
            <v>212577</v>
          </cell>
          <cell r="G20">
            <v>652597</v>
          </cell>
          <cell r="H20">
            <v>17</v>
          </cell>
          <cell r="I20">
            <v>2129320</v>
          </cell>
          <cell r="J20">
            <v>6478880</v>
          </cell>
          <cell r="K20">
            <v>17</v>
          </cell>
          <cell r="L20">
            <v>26823900</v>
          </cell>
          <cell r="M20">
            <v>76076800</v>
          </cell>
          <cell r="N20">
            <v>17</v>
          </cell>
          <cell r="O20">
            <v>241264000</v>
          </cell>
          <cell r="P20">
            <v>850986000</v>
          </cell>
        </row>
        <row r="21">
          <cell r="B21">
            <v>18</v>
          </cell>
          <cell r="C21">
            <v>21265</v>
          </cell>
          <cell r="D21">
            <v>72127</v>
          </cell>
          <cell r="E21">
            <v>18</v>
          </cell>
          <cell r="F21">
            <v>212551</v>
          </cell>
          <cell r="G21">
            <v>644421</v>
          </cell>
          <cell r="H21">
            <v>18</v>
          </cell>
          <cell r="I21">
            <v>2224870</v>
          </cell>
          <cell r="J21">
            <v>6496340</v>
          </cell>
          <cell r="K21">
            <v>18</v>
          </cell>
          <cell r="L21">
            <v>22887800</v>
          </cell>
          <cell r="M21">
            <v>76315000</v>
          </cell>
          <cell r="N21">
            <v>18</v>
          </cell>
          <cell r="O21">
            <v>249908000</v>
          </cell>
          <cell r="P21">
            <v>811016000</v>
          </cell>
        </row>
        <row r="22">
          <cell r="B22">
            <v>19</v>
          </cell>
          <cell r="C22">
            <v>21266</v>
          </cell>
          <cell r="D22">
            <v>70338</v>
          </cell>
          <cell r="E22">
            <v>19</v>
          </cell>
          <cell r="F22">
            <v>212513</v>
          </cell>
          <cell r="G22">
            <v>654739</v>
          </cell>
          <cell r="H22">
            <v>19</v>
          </cell>
          <cell r="I22">
            <v>2208790</v>
          </cell>
          <cell r="J22">
            <v>6610160</v>
          </cell>
          <cell r="K22">
            <v>19</v>
          </cell>
          <cell r="L22">
            <v>23920000</v>
          </cell>
          <cell r="M22">
            <v>83486800</v>
          </cell>
          <cell r="N22">
            <v>19</v>
          </cell>
          <cell r="O22">
            <v>248974000</v>
          </cell>
          <cell r="P22">
            <v>762397000</v>
          </cell>
        </row>
        <row r="23">
          <cell r="B23">
            <v>20</v>
          </cell>
          <cell r="C23">
            <v>21297</v>
          </cell>
          <cell r="D23">
            <v>71046</v>
          </cell>
          <cell r="E23">
            <v>20</v>
          </cell>
          <cell r="F23">
            <v>212829</v>
          </cell>
          <cell r="G23">
            <v>671326</v>
          </cell>
          <cell r="H23">
            <v>20</v>
          </cell>
          <cell r="I23">
            <v>2180750</v>
          </cell>
          <cell r="J23">
            <v>6712510</v>
          </cell>
          <cell r="K23">
            <v>20</v>
          </cell>
          <cell r="L23">
            <v>24924100</v>
          </cell>
          <cell r="M23">
            <v>72389600</v>
          </cell>
          <cell r="N23">
            <v>20</v>
          </cell>
          <cell r="O23">
            <v>238185000</v>
          </cell>
          <cell r="P23">
            <v>748244000</v>
          </cell>
        </row>
        <row r="24">
          <cell r="B24">
            <v>21</v>
          </cell>
          <cell r="C24">
            <v>21280</v>
          </cell>
          <cell r="D24">
            <v>70477</v>
          </cell>
          <cell r="E24">
            <v>21</v>
          </cell>
          <cell r="F24">
            <v>212984</v>
          </cell>
          <cell r="G24">
            <v>678449</v>
          </cell>
          <cell r="H24">
            <v>21</v>
          </cell>
          <cell r="I24">
            <v>2141770</v>
          </cell>
          <cell r="J24">
            <v>6731590</v>
          </cell>
          <cell r="K24">
            <v>21</v>
          </cell>
          <cell r="L24">
            <v>23859700</v>
          </cell>
          <cell r="M24">
            <v>71478200</v>
          </cell>
          <cell r="N24">
            <v>21</v>
          </cell>
          <cell r="O24">
            <v>244800000</v>
          </cell>
          <cell r="P24">
            <v>756681000</v>
          </cell>
        </row>
        <row r="25">
          <cell r="B25">
            <v>22</v>
          </cell>
          <cell r="C25">
            <v>21268</v>
          </cell>
          <cell r="D25">
            <v>70615</v>
          </cell>
          <cell r="E25">
            <v>22</v>
          </cell>
          <cell r="F25">
            <v>212614</v>
          </cell>
          <cell r="G25">
            <v>653187</v>
          </cell>
          <cell r="H25">
            <v>22</v>
          </cell>
          <cell r="I25">
            <v>2134830</v>
          </cell>
          <cell r="J25">
            <v>6822790</v>
          </cell>
          <cell r="K25">
            <v>22</v>
          </cell>
          <cell r="L25">
            <v>22302800</v>
          </cell>
          <cell r="M25">
            <v>75451600</v>
          </cell>
          <cell r="N25">
            <v>22</v>
          </cell>
          <cell r="O25">
            <v>230121000</v>
          </cell>
          <cell r="P25">
            <v>770469000</v>
          </cell>
        </row>
        <row r="26">
          <cell r="B26">
            <v>23</v>
          </cell>
          <cell r="C26">
            <v>21268</v>
          </cell>
          <cell r="D26">
            <v>71737</v>
          </cell>
          <cell r="E26">
            <v>23</v>
          </cell>
          <cell r="F26">
            <v>212537</v>
          </cell>
          <cell r="G26">
            <v>669214</v>
          </cell>
          <cell r="H26">
            <v>23</v>
          </cell>
          <cell r="I26">
            <v>2615820</v>
          </cell>
          <cell r="J26">
            <v>9222580</v>
          </cell>
          <cell r="K26">
            <v>23</v>
          </cell>
          <cell r="L26">
            <v>22039500</v>
          </cell>
          <cell r="M26">
            <v>77130900</v>
          </cell>
          <cell r="N26">
            <v>23</v>
          </cell>
          <cell r="O26">
            <v>235992000</v>
          </cell>
          <cell r="P26">
            <v>776337000</v>
          </cell>
        </row>
        <row r="27">
          <cell r="B27">
            <v>24</v>
          </cell>
          <cell r="C27">
            <v>21310</v>
          </cell>
          <cell r="D27">
            <v>70038</v>
          </cell>
          <cell r="E27">
            <v>24</v>
          </cell>
          <cell r="F27">
            <v>212849</v>
          </cell>
          <cell r="G27">
            <v>646024</v>
          </cell>
          <cell r="H27">
            <v>24</v>
          </cell>
          <cell r="I27">
            <v>2655780</v>
          </cell>
          <cell r="J27">
            <v>7173120</v>
          </cell>
          <cell r="K27">
            <v>24</v>
          </cell>
          <cell r="L27">
            <v>22155600</v>
          </cell>
          <cell r="M27">
            <v>75609800</v>
          </cell>
          <cell r="N27">
            <v>24</v>
          </cell>
          <cell r="O27">
            <v>260561000</v>
          </cell>
          <cell r="P27">
            <v>772668000</v>
          </cell>
        </row>
        <row r="28">
          <cell r="B28">
            <v>25</v>
          </cell>
          <cell r="C28">
            <v>21302</v>
          </cell>
          <cell r="D28">
            <v>72332</v>
          </cell>
          <cell r="E28">
            <v>25</v>
          </cell>
          <cell r="F28">
            <v>212560</v>
          </cell>
          <cell r="G28">
            <v>688885</v>
          </cell>
          <cell r="H28">
            <v>25</v>
          </cell>
          <cell r="I28">
            <v>2200800</v>
          </cell>
          <cell r="J28">
            <v>6632460</v>
          </cell>
          <cell r="K28">
            <v>25</v>
          </cell>
          <cell r="L28">
            <v>22919800</v>
          </cell>
          <cell r="M28">
            <v>73978200</v>
          </cell>
          <cell r="N28">
            <v>25</v>
          </cell>
          <cell r="O28">
            <v>227817000</v>
          </cell>
          <cell r="P28">
            <v>759140000</v>
          </cell>
        </row>
        <row r="29">
          <cell r="B29">
            <v>26</v>
          </cell>
          <cell r="C29">
            <v>21269</v>
          </cell>
          <cell r="D29">
            <v>71566</v>
          </cell>
          <cell r="E29">
            <v>26</v>
          </cell>
          <cell r="F29">
            <v>212618</v>
          </cell>
          <cell r="G29">
            <v>814390</v>
          </cell>
          <cell r="H29">
            <v>26</v>
          </cell>
          <cell r="I29">
            <v>2128630</v>
          </cell>
          <cell r="J29">
            <v>6685660</v>
          </cell>
          <cell r="K29">
            <v>26</v>
          </cell>
          <cell r="L29">
            <v>23041000</v>
          </cell>
          <cell r="M29">
            <v>74297200</v>
          </cell>
          <cell r="N29">
            <v>26</v>
          </cell>
          <cell r="O29">
            <v>238685000</v>
          </cell>
          <cell r="P29">
            <v>782585000</v>
          </cell>
        </row>
        <row r="30">
          <cell r="B30">
            <v>27</v>
          </cell>
          <cell r="C30">
            <v>21298</v>
          </cell>
          <cell r="D30">
            <v>70826</v>
          </cell>
          <cell r="E30">
            <v>27</v>
          </cell>
          <cell r="F30">
            <v>227429</v>
          </cell>
          <cell r="G30">
            <v>858056</v>
          </cell>
          <cell r="H30">
            <v>27</v>
          </cell>
          <cell r="I30">
            <v>2126110</v>
          </cell>
          <cell r="J30">
            <v>6823890</v>
          </cell>
          <cell r="K30">
            <v>27</v>
          </cell>
          <cell r="L30">
            <v>22004100</v>
          </cell>
          <cell r="M30">
            <v>73382200</v>
          </cell>
          <cell r="N30">
            <v>27</v>
          </cell>
          <cell r="O30">
            <v>238800000</v>
          </cell>
          <cell r="P30">
            <v>885511000</v>
          </cell>
        </row>
        <row r="31">
          <cell r="B31">
            <v>28</v>
          </cell>
          <cell r="C31">
            <v>21310</v>
          </cell>
          <cell r="D31">
            <v>72256</v>
          </cell>
          <cell r="E31">
            <v>28</v>
          </cell>
          <cell r="F31">
            <v>258777</v>
          </cell>
          <cell r="G31">
            <v>820153</v>
          </cell>
          <cell r="H31">
            <v>28</v>
          </cell>
          <cell r="I31">
            <v>2128340</v>
          </cell>
          <cell r="J31">
            <v>6602200</v>
          </cell>
          <cell r="K31">
            <v>28</v>
          </cell>
          <cell r="L31">
            <v>22460500</v>
          </cell>
          <cell r="M31">
            <v>75372700</v>
          </cell>
          <cell r="N31">
            <v>28</v>
          </cell>
          <cell r="O31">
            <v>231511000</v>
          </cell>
          <cell r="P31">
            <v>777165000</v>
          </cell>
        </row>
        <row r="32">
          <cell r="B32">
            <v>29</v>
          </cell>
          <cell r="C32">
            <v>21257</v>
          </cell>
          <cell r="D32">
            <v>70938</v>
          </cell>
          <cell r="E32">
            <v>29</v>
          </cell>
          <cell r="F32">
            <v>250929</v>
          </cell>
          <cell r="G32">
            <v>836641</v>
          </cell>
          <cell r="H32">
            <v>29</v>
          </cell>
          <cell r="I32">
            <v>2137560</v>
          </cell>
          <cell r="J32">
            <v>6649530</v>
          </cell>
          <cell r="K32">
            <v>29</v>
          </cell>
          <cell r="L32">
            <v>21968800</v>
          </cell>
          <cell r="M32">
            <v>76439900</v>
          </cell>
          <cell r="N32">
            <v>29</v>
          </cell>
          <cell r="O32">
            <v>223143000</v>
          </cell>
          <cell r="P32">
            <v>756918000</v>
          </cell>
        </row>
        <row r="33">
          <cell r="B33">
            <v>30</v>
          </cell>
          <cell r="C33">
            <v>21286</v>
          </cell>
          <cell r="D33">
            <v>70847</v>
          </cell>
          <cell r="E33">
            <v>30</v>
          </cell>
          <cell r="F33">
            <v>262290</v>
          </cell>
          <cell r="G33">
            <v>816012</v>
          </cell>
          <cell r="H33">
            <v>30</v>
          </cell>
          <cell r="I33">
            <v>2162950</v>
          </cell>
          <cell r="J33">
            <v>6587350</v>
          </cell>
          <cell r="K33">
            <v>30</v>
          </cell>
          <cell r="L33">
            <v>23890000</v>
          </cell>
          <cell r="M33">
            <v>74753100</v>
          </cell>
          <cell r="N33">
            <v>30</v>
          </cell>
          <cell r="O33">
            <v>228569000</v>
          </cell>
          <cell r="P33">
            <v>739443000</v>
          </cell>
        </row>
        <row r="34">
          <cell r="B34">
            <v>31</v>
          </cell>
          <cell r="C34">
            <v>21295</v>
          </cell>
          <cell r="D34">
            <v>72507</v>
          </cell>
          <cell r="E34">
            <v>31</v>
          </cell>
          <cell r="F34">
            <v>479561</v>
          </cell>
          <cell r="G34">
            <v>819709</v>
          </cell>
          <cell r="H34">
            <v>31</v>
          </cell>
          <cell r="I34">
            <v>2392280</v>
          </cell>
          <cell r="J34">
            <v>6542500</v>
          </cell>
          <cell r="K34">
            <v>31</v>
          </cell>
          <cell r="L34">
            <v>23181900</v>
          </cell>
          <cell r="M34">
            <v>75102700</v>
          </cell>
          <cell r="N34">
            <v>31</v>
          </cell>
          <cell r="O34">
            <v>235588000</v>
          </cell>
          <cell r="P34">
            <v>739436000</v>
          </cell>
        </row>
        <row r="35">
          <cell r="B35">
            <v>32</v>
          </cell>
          <cell r="C35">
            <v>21286</v>
          </cell>
          <cell r="D35">
            <v>70333</v>
          </cell>
          <cell r="E35">
            <v>32</v>
          </cell>
          <cell r="F35">
            <v>258597</v>
          </cell>
          <cell r="G35">
            <v>822667</v>
          </cell>
          <cell r="H35">
            <v>32</v>
          </cell>
          <cell r="I35">
            <v>2125310</v>
          </cell>
          <cell r="J35">
            <v>6705770</v>
          </cell>
          <cell r="K35">
            <v>32</v>
          </cell>
          <cell r="L35">
            <v>21889300</v>
          </cell>
          <cell r="M35">
            <v>76557500</v>
          </cell>
          <cell r="N35">
            <v>32</v>
          </cell>
          <cell r="O35">
            <v>228415000</v>
          </cell>
          <cell r="P35">
            <v>776748000</v>
          </cell>
        </row>
        <row r="36">
          <cell r="B36">
            <v>33</v>
          </cell>
          <cell r="C36">
            <v>21295</v>
          </cell>
          <cell r="D36">
            <v>70972</v>
          </cell>
          <cell r="E36">
            <v>33</v>
          </cell>
          <cell r="F36">
            <v>252499</v>
          </cell>
          <cell r="G36">
            <v>803273</v>
          </cell>
          <cell r="H36">
            <v>33</v>
          </cell>
          <cell r="I36">
            <v>2143170</v>
          </cell>
          <cell r="J36">
            <v>6607080</v>
          </cell>
          <cell r="K36">
            <v>33</v>
          </cell>
          <cell r="L36">
            <v>21812100</v>
          </cell>
          <cell r="M36">
            <v>73491000</v>
          </cell>
          <cell r="N36">
            <v>33</v>
          </cell>
          <cell r="O36">
            <v>228151000</v>
          </cell>
          <cell r="P36">
            <v>773576000</v>
          </cell>
        </row>
        <row r="37">
          <cell r="B37">
            <v>34</v>
          </cell>
          <cell r="C37">
            <v>21285</v>
          </cell>
          <cell r="D37">
            <v>70235</v>
          </cell>
          <cell r="E37">
            <v>34</v>
          </cell>
          <cell r="F37">
            <v>254480</v>
          </cell>
          <cell r="G37">
            <v>883578</v>
          </cell>
          <cell r="H37">
            <v>34</v>
          </cell>
          <cell r="I37">
            <v>2128580</v>
          </cell>
          <cell r="J37">
            <v>6533700</v>
          </cell>
          <cell r="K37">
            <v>34</v>
          </cell>
          <cell r="L37">
            <v>22971000</v>
          </cell>
          <cell r="M37">
            <v>72109700</v>
          </cell>
          <cell r="N37">
            <v>34</v>
          </cell>
          <cell r="O37">
            <v>253056000</v>
          </cell>
          <cell r="P37">
            <v>803760000</v>
          </cell>
        </row>
        <row r="38">
          <cell r="B38">
            <v>35</v>
          </cell>
          <cell r="C38">
            <v>21252</v>
          </cell>
          <cell r="D38">
            <v>66206</v>
          </cell>
          <cell r="E38">
            <v>35</v>
          </cell>
          <cell r="F38">
            <v>257572</v>
          </cell>
          <cell r="G38">
            <v>792518</v>
          </cell>
          <cell r="H38">
            <v>35</v>
          </cell>
          <cell r="I38">
            <v>2243970</v>
          </cell>
          <cell r="J38">
            <v>6582710</v>
          </cell>
          <cell r="K38">
            <v>35</v>
          </cell>
          <cell r="L38">
            <v>21823000</v>
          </cell>
          <cell r="M38">
            <v>68536800</v>
          </cell>
          <cell r="N38">
            <v>35</v>
          </cell>
          <cell r="O38">
            <v>253788000</v>
          </cell>
          <cell r="P38">
            <v>736891000</v>
          </cell>
        </row>
        <row r="39">
          <cell r="B39">
            <v>36</v>
          </cell>
          <cell r="C39">
            <v>21258</v>
          </cell>
          <cell r="D39">
            <v>71333</v>
          </cell>
          <cell r="E39">
            <v>36</v>
          </cell>
          <cell r="F39">
            <v>262090</v>
          </cell>
          <cell r="G39">
            <v>811442</v>
          </cell>
          <cell r="H39">
            <v>36</v>
          </cell>
          <cell r="I39">
            <v>2128240</v>
          </cell>
          <cell r="J39">
            <v>7442200</v>
          </cell>
          <cell r="K39">
            <v>36</v>
          </cell>
          <cell r="L39">
            <v>22389800</v>
          </cell>
          <cell r="M39">
            <v>72219500</v>
          </cell>
          <cell r="N39">
            <v>36</v>
          </cell>
          <cell r="O39">
            <v>228748000</v>
          </cell>
          <cell r="P39">
            <v>784416000</v>
          </cell>
        </row>
        <row r="40">
          <cell r="B40">
            <v>37</v>
          </cell>
          <cell r="C40">
            <v>21297</v>
          </cell>
          <cell r="D40">
            <v>71255</v>
          </cell>
          <cell r="E40">
            <v>37</v>
          </cell>
          <cell r="F40">
            <v>258415</v>
          </cell>
          <cell r="G40">
            <v>827388</v>
          </cell>
          <cell r="H40">
            <v>37</v>
          </cell>
          <cell r="I40">
            <v>2145400</v>
          </cell>
          <cell r="J40">
            <v>6400270</v>
          </cell>
          <cell r="K40">
            <v>37</v>
          </cell>
          <cell r="L40">
            <v>21692600</v>
          </cell>
          <cell r="M40">
            <v>70488800</v>
          </cell>
          <cell r="N40">
            <v>37</v>
          </cell>
          <cell r="O40">
            <v>241786000</v>
          </cell>
          <cell r="P40">
            <v>771778000</v>
          </cell>
        </row>
        <row r="41">
          <cell r="B41">
            <v>38</v>
          </cell>
          <cell r="C41">
            <v>21258</v>
          </cell>
          <cell r="D41">
            <v>71961</v>
          </cell>
          <cell r="E41">
            <v>38</v>
          </cell>
          <cell r="F41">
            <v>258071</v>
          </cell>
          <cell r="G41">
            <v>829895</v>
          </cell>
          <cell r="H41">
            <v>38</v>
          </cell>
          <cell r="I41">
            <v>2125570</v>
          </cell>
          <cell r="J41">
            <v>6532740</v>
          </cell>
          <cell r="K41">
            <v>38</v>
          </cell>
          <cell r="L41">
            <v>21880500</v>
          </cell>
          <cell r="M41">
            <v>70169300</v>
          </cell>
          <cell r="N41">
            <v>38</v>
          </cell>
          <cell r="O41">
            <v>227033000</v>
          </cell>
          <cell r="P41">
            <v>765984000</v>
          </cell>
        </row>
        <row r="42">
          <cell r="B42">
            <v>39</v>
          </cell>
          <cell r="C42">
            <v>21266</v>
          </cell>
          <cell r="D42">
            <v>71563</v>
          </cell>
          <cell r="E42">
            <v>39</v>
          </cell>
          <cell r="F42">
            <v>249880</v>
          </cell>
          <cell r="G42">
            <v>833053</v>
          </cell>
          <cell r="H42">
            <v>39</v>
          </cell>
          <cell r="I42">
            <v>2347560</v>
          </cell>
          <cell r="J42">
            <v>6668190</v>
          </cell>
          <cell r="K42">
            <v>39</v>
          </cell>
          <cell r="L42">
            <v>22122800</v>
          </cell>
          <cell r="M42">
            <v>74105200</v>
          </cell>
          <cell r="N42">
            <v>39</v>
          </cell>
          <cell r="O42">
            <v>241546000</v>
          </cell>
          <cell r="P42">
            <v>785687000</v>
          </cell>
        </row>
        <row r="43">
          <cell r="B43">
            <v>40</v>
          </cell>
          <cell r="C43">
            <v>21288</v>
          </cell>
          <cell r="D43">
            <v>72309</v>
          </cell>
          <cell r="E43">
            <v>40</v>
          </cell>
          <cell r="F43">
            <v>248941</v>
          </cell>
          <cell r="G43">
            <v>824033</v>
          </cell>
          <cell r="H43">
            <v>40</v>
          </cell>
          <cell r="I43">
            <v>2633630</v>
          </cell>
          <cell r="J43">
            <v>6488680</v>
          </cell>
          <cell r="K43">
            <v>40</v>
          </cell>
          <cell r="L43">
            <v>21921800</v>
          </cell>
          <cell r="M43">
            <v>74422100</v>
          </cell>
          <cell r="N43">
            <v>40</v>
          </cell>
          <cell r="O43">
            <v>251491000</v>
          </cell>
          <cell r="P43">
            <v>794082000</v>
          </cell>
        </row>
        <row r="44">
          <cell r="B44">
            <v>41</v>
          </cell>
          <cell r="C44">
            <v>21260</v>
          </cell>
          <cell r="D44">
            <v>71606</v>
          </cell>
          <cell r="E44">
            <v>41</v>
          </cell>
          <cell r="F44">
            <v>258199</v>
          </cell>
          <cell r="G44">
            <v>816056</v>
          </cell>
          <cell r="H44">
            <v>41</v>
          </cell>
          <cell r="I44">
            <v>2125840</v>
          </cell>
          <cell r="J44">
            <v>6586340</v>
          </cell>
          <cell r="K44">
            <v>41</v>
          </cell>
          <cell r="L44">
            <v>22645600</v>
          </cell>
          <cell r="M44">
            <v>79903000</v>
          </cell>
          <cell r="N44">
            <v>41</v>
          </cell>
          <cell r="O44">
            <v>228699000</v>
          </cell>
          <cell r="P44">
            <v>788536000</v>
          </cell>
        </row>
        <row r="45">
          <cell r="B45">
            <v>42</v>
          </cell>
          <cell r="C45">
            <v>21255</v>
          </cell>
          <cell r="D45">
            <v>69843</v>
          </cell>
          <cell r="E45">
            <v>42</v>
          </cell>
          <cell r="F45">
            <v>293574</v>
          </cell>
          <cell r="G45">
            <v>864593</v>
          </cell>
          <cell r="H45">
            <v>42</v>
          </cell>
          <cell r="I45">
            <v>2181500</v>
          </cell>
          <cell r="J45">
            <v>6498610</v>
          </cell>
          <cell r="K45">
            <v>42</v>
          </cell>
          <cell r="L45">
            <v>27307400</v>
          </cell>
          <cell r="M45">
            <v>76349400</v>
          </cell>
          <cell r="N45">
            <v>42</v>
          </cell>
          <cell r="O45">
            <v>229573000</v>
          </cell>
          <cell r="P45">
            <v>753016000</v>
          </cell>
        </row>
        <row r="46">
          <cell r="B46">
            <v>43</v>
          </cell>
          <cell r="C46">
            <v>21302</v>
          </cell>
          <cell r="D46">
            <v>66534</v>
          </cell>
          <cell r="E46">
            <v>43</v>
          </cell>
          <cell r="F46">
            <v>246672</v>
          </cell>
          <cell r="G46">
            <v>868209</v>
          </cell>
          <cell r="H46">
            <v>43</v>
          </cell>
          <cell r="I46">
            <v>2125240</v>
          </cell>
          <cell r="J46">
            <v>6681240</v>
          </cell>
          <cell r="K46">
            <v>43</v>
          </cell>
          <cell r="L46">
            <v>25201500</v>
          </cell>
          <cell r="M46">
            <v>81632300</v>
          </cell>
          <cell r="N46">
            <v>43</v>
          </cell>
          <cell r="O46">
            <v>227323000</v>
          </cell>
          <cell r="P46">
            <v>751000000</v>
          </cell>
        </row>
        <row r="47">
          <cell r="B47">
            <v>44</v>
          </cell>
          <cell r="C47">
            <v>21321</v>
          </cell>
          <cell r="D47">
            <v>72470</v>
          </cell>
          <cell r="E47">
            <v>44</v>
          </cell>
          <cell r="F47">
            <v>229501</v>
          </cell>
          <cell r="G47">
            <v>805852</v>
          </cell>
          <cell r="H47">
            <v>44</v>
          </cell>
          <cell r="I47">
            <v>2143700</v>
          </cell>
          <cell r="J47">
            <v>6602830</v>
          </cell>
          <cell r="K47">
            <v>44</v>
          </cell>
          <cell r="L47">
            <v>25042500</v>
          </cell>
          <cell r="M47">
            <v>72504200</v>
          </cell>
          <cell r="N47">
            <v>44</v>
          </cell>
          <cell r="O47">
            <v>225786000</v>
          </cell>
          <cell r="P47">
            <v>789025000</v>
          </cell>
        </row>
        <row r="48">
          <cell r="B48">
            <v>45</v>
          </cell>
          <cell r="C48">
            <v>21280</v>
          </cell>
          <cell r="D48">
            <v>72493</v>
          </cell>
          <cell r="E48">
            <v>45</v>
          </cell>
          <cell r="F48">
            <v>272947</v>
          </cell>
          <cell r="G48">
            <v>808899</v>
          </cell>
          <cell r="H48">
            <v>45</v>
          </cell>
          <cell r="I48">
            <v>2128260</v>
          </cell>
          <cell r="J48">
            <v>6726380</v>
          </cell>
          <cell r="K48">
            <v>45</v>
          </cell>
          <cell r="L48">
            <v>53154200</v>
          </cell>
          <cell r="M48">
            <v>116888000</v>
          </cell>
          <cell r="N48">
            <v>45</v>
          </cell>
          <cell r="O48">
            <v>245693000</v>
          </cell>
          <cell r="P48">
            <v>786118000</v>
          </cell>
        </row>
        <row r="49">
          <cell r="B49">
            <v>46</v>
          </cell>
          <cell r="C49">
            <v>21275</v>
          </cell>
          <cell r="D49">
            <v>71850</v>
          </cell>
          <cell r="E49">
            <v>46</v>
          </cell>
          <cell r="F49">
            <v>270296</v>
          </cell>
          <cell r="G49">
            <v>800903</v>
          </cell>
          <cell r="H49">
            <v>46</v>
          </cell>
          <cell r="I49">
            <v>2125830</v>
          </cell>
          <cell r="J49">
            <v>6648460</v>
          </cell>
          <cell r="K49">
            <v>46</v>
          </cell>
          <cell r="L49">
            <v>21654000</v>
          </cell>
          <cell r="M49">
            <v>68304700</v>
          </cell>
          <cell r="N49">
            <v>46</v>
          </cell>
          <cell r="O49">
            <v>258768000</v>
          </cell>
          <cell r="P49">
            <v>786747000</v>
          </cell>
        </row>
        <row r="50">
          <cell r="B50">
            <v>47</v>
          </cell>
          <cell r="C50">
            <v>21506</v>
          </cell>
          <cell r="D50">
            <v>85129</v>
          </cell>
          <cell r="E50">
            <v>47</v>
          </cell>
          <cell r="F50">
            <v>275465</v>
          </cell>
          <cell r="G50">
            <v>819444</v>
          </cell>
          <cell r="H50">
            <v>47</v>
          </cell>
          <cell r="I50">
            <v>2246400</v>
          </cell>
          <cell r="J50">
            <v>8052400</v>
          </cell>
          <cell r="K50">
            <v>47</v>
          </cell>
          <cell r="L50">
            <v>21699300</v>
          </cell>
          <cell r="M50">
            <v>68878900</v>
          </cell>
          <cell r="N50">
            <v>47</v>
          </cell>
          <cell r="O50">
            <v>234279000</v>
          </cell>
          <cell r="P50">
            <v>766755000</v>
          </cell>
        </row>
        <row r="51">
          <cell r="B51">
            <v>48</v>
          </cell>
          <cell r="C51">
            <v>24521</v>
          </cell>
          <cell r="D51">
            <v>84726</v>
          </cell>
          <cell r="E51">
            <v>48</v>
          </cell>
          <cell r="F51">
            <v>270022</v>
          </cell>
          <cell r="G51">
            <v>802153</v>
          </cell>
          <cell r="H51">
            <v>48</v>
          </cell>
          <cell r="I51">
            <v>2335220</v>
          </cell>
          <cell r="J51">
            <v>6971240</v>
          </cell>
          <cell r="K51">
            <v>48</v>
          </cell>
          <cell r="L51">
            <v>21712100</v>
          </cell>
          <cell r="M51">
            <v>70042800</v>
          </cell>
          <cell r="N51">
            <v>48</v>
          </cell>
          <cell r="O51">
            <v>243340000</v>
          </cell>
          <cell r="P51">
            <v>757410000</v>
          </cell>
        </row>
        <row r="52">
          <cell r="B52">
            <v>49</v>
          </cell>
          <cell r="C52">
            <v>26898</v>
          </cell>
          <cell r="D52">
            <v>71789</v>
          </cell>
          <cell r="E52">
            <v>49</v>
          </cell>
          <cell r="F52">
            <v>290580</v>
          </cell>
          <cell r="G52">
            <v>816893</v>
          </cell>
          <cell r="H52">
            <v>49</v>
          </cell>
          <cell r="I52">
            <v>2201620</v>
          </cell>
          <cell r="J52">
            <v>6736920</v>
          </cell>
          <cell r="K52">
            <v>49</v>
          </cell>
          <cell r="L52">
            <v>24190200</v>
          </cell>
          <cell r="M52">
            <v>72232100</v>
          </cell>
          <cell r="N52">
            <v>49</v>
          </cell>
          <cell r="O52">
            <v>260106000</v>
          </cell>
          <cell r="P52">
            <v>773421000</v>
          </cell>
        </row>
        <row r="53">
          <cell r="B53">
            <v>50</v>
          </cell>
          <cell r="C53">
            <v>21321</v>
          </cell>
          <cell r="D53">
            <v>71146</v>
          </cell>
          <cell r="E53">
            <v>50</v>
          </cell>
          <cell r="F53">
            <v>265572</v>
          </cell>
          <cell r="G53">
            <v>796145</v>
          </cell>
          <cell r="H53">
            <v>50</v>
          </cell>
          <cell r="I53">
            <v>2181120</v>
          </cell>
          <cell r="J53">
            <v>7479330</v>
          </cell>
          <cell r="K53">
            <v>50</v>
          </cell>
          <cell r="L53">
            <v>23318400</v>
          </cell>
          <cell r="M53">
            <v>72269100</v>
          </cell>
          <cell r="N53">
            <v>50</v>
          </cell>
          <cell r="O53">
            <v>254127000</v>
          </cell>
          <cell r="P53">
            <v>761144000</v>
          </cell>
        </row>
        <row r="54">
          <cell r="B54">
            <v>51</v>
          </cell>
          <cell r="C54">
            <v>21276</v>
          </cell>
          <cell r="D54">
            <v>71755</v>
          </cell>
          <cell r="E54">
            <v>51</v>
          </cell>
          <cell r="F54">
            <v>260138</v>
          </cell>
          <cell r="G54">
            <v>828544</v>
          </cell>
          <cell r="H54">
            <v>51</v>
          </cell>
          <cell r="I54">
            <v>2492690</v>
          </cell>
          <cell r="J54">
            <v>8298450</v>
          </cell>
          <cell r="K54">
            <v>51</v>
          </cell>
          <cell r="L54">
            <v>23281500</v>
          </cell>
          <cell r="M54">
            <v>81386200</v>
          </cell>
          <cell r="N54">
            <v>51</v>
          </cell>
          <cell r="O54">
            <v>278470000</v>
          </cell>
          <cell r="P54">
            <v>820366000</v>
          </cell>
        </row>
        <row r="55">
          <cell r="B55">
            <v>52</v>
          </cell>
          <cell r="C55">
            <v>21258</v>
          </cell>
          <cell r="D55">
            <v>71817</v>
          </cell>
          <cell r="E55">
            <v>52</v>
          </cell>
          <cell r="F55">
            <v>265588</v>
          </cell>
          <cell r="G55">
            <v>832307</v>
          </cell>
          <cell r="H55">
            <v>52</v>
          </cell>
          <cell r="I55">
            <v>2663580</v>
          </cell>
          <cell r="J55">
            <v>9284300</v>
          </cell>
          <cell r="K55">
            <v>52</v>
          </cell>
          <cell r="L55">
            <v>22267500</v>
          </cell>
          <cell r="M55">
            <v>72580500</v>
          </cell>
          <cell r="N55">
            <v>52</v>
          </cell>
          <cell r="O55">
            <v>247252000</v>
          </cell>
          <cell r="P55">
            <v>776996000</v>
          </cell>
        </row>
        <row r="56">
          <cell r="B56">
            <v>53</v>
          </cell>
          <cell r="C56">
            <v>21301</v>
          </cell>
          <cell r="D56">
            <v>71206</v>
          </cell>
          <cell r="E56">
            <v>53</v>
          </cell>
          <cell r="F56">
            <v>276246</v>
          </cell>
          <cell r="G56">
            <v>809495</v>
          </cell>
          <cell r="H56">
            <v>53</v>
          </cell>
          <cell r="I56">
            <v>2267750</v>
          </cell>
          <cell r="J56">
            <v>6729640</v>
          </cell>
          <cell r="K56">
            <v>53</v>
          </cell>
          <cell r="L56">
            <v>24212600</v>
          </cell>
          <cell r="M56">
            <v>76049500</v>
          </cell>
          <cell r="N56">
            <v>53</v>
          </cell>
          <cell r="O56">
            <v>264702000</v>
          </cell>
          <cell r="P56">
            <v>783576000</v>
          </cell>
        </row>
        <row r="57">
          <cell r="B57">
            <v>54</v>
          </cell>
          <cell r="C57">
            <v>21303</v>
          </cell>
          <cell r="D57">
            <v>70575</v>
          </cell>
          <cell r="E57">
            <v>54</v>
          </cell>
          <cell r="F57">
            <v>268689</v>
          </cell>
          <cell r="G57">
            <v>807199</v>
          </cell>
          <cell r="H57">
            <v>54</v>
          </cell>
          <cell r="I57">
            <v>2131430</v>
          </cell>
          <cell r="J57">
            <v>6618970</v>
          </cell>
          <cell r="K57">
            <v>54</v>
          </cell>
          <cell r="L57">
            <v>22223600</v>
          </cell>
          <cell r="M57">
            <v>75709800</v>
          </cell>
          <cell r="N57">
            <v>54</v>
          </cell>
          <cell r="O57">
            <v>240860000</v>
          </cell>
          <cell r="P57">
            <v>760399000</v>
          </cell>
        </row>
        <row r="58">
          <cell r="B58">
            <v>55</v>
          </cell>
          <cell r="C58">
            <v>21276</v>
          </cell>
          <cell r="D58">
            <v>65650</v>
          </cell>
          <cell r="E58">
            <v>55</v>
          </cell>
          <cell r="F58">
            <v>255046</v>
          </cell>
          <cell r="G58">
            <v>830751</v>
          </cell>
          <cell r="H58">
            <v>55</v>
          </cell>
          <cell r="I58">
            <v>2235810</v>
          </cell>
          <cell r="J58">
            <v>6589110</v>
          </cell>
          <cell r="K58">
            <v>55</v>
          </cell>
          <cell r="L58">
            <v>21871300</v>
          </cell>
          <cell r="M58">
            <v>68626700</v>
          </cell>
          <cell r="N58">
            <v>55</v>
          </cell>
          <cell r="O58">
            <v>312934000</v>
          </cell>
          <cell r="P58">
            <v>861368000</v>
          </cell>
        </row>
        <row r="59">
          <cell r="B59">
            <v>56</v>
          </cell>
          <cell r="C59">
            <v>21318</v>
          </cell>
          <cell r="D59">
            <v>71284</v>
          </cell>
          <cell r="E59">
            <v>56</v>
          </cell>
          <cell r="F59">
            <v>267685</v>
          </cell>
          <cell r="G59">
            <v>856614</v>
          </cell>
          <cell r="H59">
            <v>56</v>
          </cell>
          <cell r="I59">
            <v>2353510</v>
          </cell>
          <cell r="J59">
            <v>6584390</v>
          </cell>
          <cell r="K59">
            <v>56</v>
          </cell>
          <cell r="L59">
            <v>22068000</v>
          </cell>
          <cell r="M59">
            <v>68356200</v>
          </cell>
          <cell r="N59">
            <v>56</v>
          </cell>
          <cell r="O59">
            <v>241366000</v>
          </cell>
          <cell r="P59">
            <v>871120000</v>
          </cell>
        </row>
        <row r="60">
          <cell r="B60">
            <v>57</v>
          </cell>
          <cell r="C60">
            <v>21277</v>
          </cell>
          <cell r="D60">
            <v>67239</v>
          </cell>
          <cell r="E60">
            <v>57</v>
          </cell>
          <cell r="F60">
            <v>243128</v>
          </cell>
          <cell r="G60">
            <v>822363</v>
          </cell>
          <cell r="H60">
            <v>57</v>
          </cell>
          <cell r="I60">
            <v>2149740</v>
          </cell>
          <cell r="J60">
            <v>6631890</v>
          </cell>
          <cell r="K60">
            <v>57</v>
          </cell>
          <cell r="L60">
            <v>22025600</v>
          </cell>
          <cell r="M60">
            <v>68300200</v>
          </cell>
          <cell r="N60">
            <v>57</v>
          </cell>
          <cell r="O60">
            <v>256255000</v>
          </cell>
          <cell r="P60">
            <v>817542000</v>
          </cell>
        </row>
        <row r="61">
          <cell r="B61">
            <v>58</v>
          </cell>
          <cell r="C61">
            <v>21310</v>
          </cell>
          <cell r="D61">
            <v>66624</v>
          </cell>
          <cell r="E61">
            <v>58</v>
          </cell>
          <cell r="F61">
            <v>252735</v>
          </cell>
          <cell r="G61">
            <v>834097</v>
          </cell>
          <cell r="H61">
            <v>58</v>
          </cell>
          <cell r="I61">
            <v>2128730</v>
          </cell>
          <cell r="J61">
            <v>6900300</v>
          </cell>
          <cell r="K61">
            <v>58</v>
          </cell>
          <cell r="L61">
            <v>22446000</v>
          </cell>
          <cell r="M61">
            <v>72493900</v>
          </cell>
          <cell r="N61">
            <v>58</v>
          </cell>
          <cell r="O61">
            <v>267334000</v>
          </cell>
          <cell r="P61">
            <v>786683000</v>
          </cell>
        </row>
        <row r="62">
          <cell r="B62">
            <v>59</v>
          </cell>
          <cell r="C62">
            <v>21260</v>
          </cell>
          <cell r="D62">
            <v>71738</v>
          </cell>
          <cell r="E62">
            <v>59</v>
          </cell>
          <cell r="F62">
            <v>251455</v>
          </cell>
          <cell r="G62">
            <v>812750</v>
          </cell>
          <cell r="H62">
            <v>59</v>
          </cell>
          <cell r="I62">
            <v>2149870</v>
          </cell>
          <cell r="J62">
            <v>6591160</v>
          </cell>
          <cell r="K62">
            <v>59</v>
          </cell>
          <cell r="L62">
            <v>21733300</v>
          </cell>
          <cell r="M62">
            <v>69310200</v>
          </cell>
          <cell r="N62">
            <v>59</v>
          </cell>
          <cell r="O62">
            <v>252566000</v>
          </cell>
          <cell r="P62">
            <v>750692000</v>
          </cell>
        </row>
        <row r="63">
          <cell r="B63">
            <v>60</v>
          </cell>
          <cell r="C63">
            <v>21288</v>
          </cell>
          <cell r="D63">
            <v>71025</v>
          </cell>
          <cell r="E63">
            <v>60</v>
          </cell>
          <cell r="F63">
            <v>247028</v>
          </cell>
          <cell r="G63">
            <v>828228</v>
          </cell>
          <cell r="H63">
            <v>60</v>
          </cell>
          <cell r="I63">
            <v>2125800</v>
          </cell>
          <cell r="J63">
            <v>6503810</v>
          </cell>
          <cell r="K63">
            <v>60</v>
          </cell>
          <cell r="L63">
            <v>22254300</v>
          </cell>
          <cell r="M63">
            <v>73870800</v>
          </cell>
          <cell r="N63">
            <v>60</v>
          </cell>
          <cell r="O63">
            <v>228492000</v>
          </cell>
          <cell r="P63">
            <v>775560000</v>
          </cell>
        </row>
        <row r="64">
          <cell r="B64">
            <v>61</v>
          </cell>
          <cell r="C64">
            <v>21259</v>
          </cell>
          <cell r="D64">
            <v>66226</v>
          </cell>
          <cell r="E64">
            <v>61</v>
          </cell>
          <cell r="F64">
            <v>243892</v>
          </cell>
          <cell r="G64">
            <v>859607</v>
          </cell>
          <cell r="H64">
            <v>61</v>
          </cell>
          <cell r="I64">
            <v>2128180</v>
          </cell>
          <cell r="J64">
            <v>6505130</v>
          </cell>
          <cell r="K64">
            <v>61</v>
          </cell>
          <cell r="L64">
            <v>22063900</v>
          </cell>
          <cell r="M64">
            <v>73364300</v>
          </cell>
          <cell r="N64">
            <v>61</v>
          </cell>
          <cell r="O64">
            <v>231470000</v>
          </cell>
          <cell r="P64">
            <v>810438000</v>
          </cell>
        </row>
        <row r="65">
          <cell r="B65">
            <v>62</v>
          </cell>
          <cell r="C65">
            <v>21284</v>
          </cell>
          <cell r="D65">
            <v>70855</v>
          </cell>
          <cell r="E65">
            <v>62</v>
          </cell>
          <cell r="F65">
            <v>245506</v>
          </cell>
          <cell r="G65">
            <v>872863</v>
          </cell>
          <cell r="H65">
            <v>62</v>
          </cell>
          <cell r="I65">
            <v>2166430</v>
          </cell>
          <cell r="J65">
            <v>6548220</v>
          </cell>
          <cell r="K65">
            <v>62</v>
          </cell>
          <cell r="L65">
            <v>22575200</v>
          </cell>
          <cell r="M65">
            <v>74075400</v>
          </cell>
          <cell r="N65">
            <v>62</v>
          </cell>
          <cell r="O65">
            <v>239027000</v>
          </cell>
          <cell r="P65">
            <v>774580000</v>
          </cell>
        </row>
        <row r="66">
          <cell r="B66">
            <v>63</v>
          </cell>
          <cell r="C66">
            <v>21252</v>
          </cell>
          <cell r="D66">
            <v>71244</v>
          </cell>
          <cell r="E66">
            <v>63</v>
          </cell>
          <cell r="F66">
            <v>252517</v>
          </cell>
          <cell r="G66">
            <v>818757</v>
          </cell>
          <cell r="H66">
            <v>63</v>
          </cell>
          <cell r="I66">
            <v>2210380</v>
          </cell>
          <cell r="J66">
            <v>6772740</v>
          </cell>
          <cell r="K66">
            <v>63</v>
          </cell>
          <cell r="L66">
            <v>22277900</v>
          </cell>
          <cell r="M66">
            <v>71151100</v>
          </cell>
          <cell r="N66">
            <v>63</v>
          </cell>
          <cell r="O66">
            <v>232062000</v>
          </cell>
          <cell r="P66">
            <v>794517000</v>
          </cell>
        </row>
        <row r="67">
          <cell r="B67">
            <v>64</v>
          </cell>
          <cell r="C67">
            <v>21309</v>
          </cell>
          <cell r="D67">
            <v>71362</v>
          </cell>
          <cell r="E67">
            <v>64</v>
          </cell>
          <cell r="F67">
            <v>244991</v>
          </cell>
          <cell r="G67">
            <v>849573</v>
          </cell>
          <cell r="H67">
            <v>64</v>
          </cell>
          <cell r="I67">
            <v>2406740</v>
          </cell>
          <cell r="J67">
            <v>6546960</v>
          </cell>
          <cell r="K67">
            <v>64</v>
          </cell>
          <cell r="L67">
            <v>22051700</v>
          </cell>
          <cell r="M67">
            <v>68767700</v>
          </cell>
          <cell r="N67">
            <v>64</v>
          </cell>
          <cell r="O67">
            <v>247052000</v>
          </cell>
          <cell r="P67">
            <v>777122000</v>
          </cell>
        </row>
        <row r="68">
          <cell r="B68">
            <v>65</v>
          </cell>
          <cell r="C68">
            <v>21273</v>
          </cell>
          <cell r="D68">
            <v>65119</v>
          </cell>
          <cell r="E68">
            <v>65</v>
          </cell>
          <cell r="F68">
            <v>244007</v>
          </cell>
          <cell r="G68">
            <v>832598</v>
          </cell>
          <cell r="H68">
            <v>65</v>
          </cell>
          <cell r="I68">
            <v>2161990</v>
          </cell>
          <cell r="J68">
            <v>6589700</v>
          </cell>
          <cell r="K68">
            <v>65</v>
          </cell>
          <cell r="L68">
            <v>22792000</v>
          </cell>
          <cell r="M68">
            <v>77769200</v>
          </cell>
          <cell r="N68">
            <v>65</v>
          </cell>
          <cell r="O68">
            <v>238461000</v>
          </cell>
          <cell r="P68">
            <v>778487000</v>
          </cell>
        </row>
        <row r="69">
          <cell r="B69">
            <v>66</v>
          </cell>
          <cell r="C69">
            <v>86108</v>
          </cell>
          <cell r="D69">
            <v>82013</v>
          </cell>
          <cell r="E69">
            <v>66</v>
          </cell>
          <cell r="F69">
            <v>249956</v>
          </cell>
          <cell r="G69">
            <v>853792</v>
          </cell>
          <cell r="H69">
            <v>66</v>
          </cell>
          <cell r="I69">
            <v>2125670</v>
          </cell>
          <cell r="J69">
            <v>6660730</v>
          </cell>
          <cell r="K69">
            <v>66</v>
          </cell>
          <cell r="L69">
            <v>22617800</v>
          </cell>
          <cell r="M69">
            <v>71703800</v>
          </cell>
          <cell r="N69">
            <v>66</v>
          </cell>
          <cell r="O69">
            <v>254665000</v>
          </cell>
          <cell r="P69">
            <v>774846000</v>
          </cell>
        </row>
        <row r="70">
          <cell r="B70">
            <v>67</v>
          </cell>
          <cell r="C70">
            <v>23039</v>
          </cell>
          <cell r="D70">
            <v>69983</v>
          </cell>
          <cell r="E70">
            <v>67</v>
          </cell>
          <cell r="F70">
            <v>248538</v>
          </cell>
          <cell r="G70">
            <v>904306</v>
          </cell>
          <cell r="H70">
            <v>67</v>
          </cell>
          <cell r="I70">
            <v>2125190</v>
          </cell>
          <cell r="J70">
            <v>8003520</v>
          </cell>
          <cell r="K70">
            <v>67</v>
          </cell>
          <cell r="L70">
            <v>21940800</v>
          </cell>
          <cell r="M70">
            <v>78013400</v>
          </cell>
          <cell r="N70">
            <v>67</v>
          </cell>
          <cell r="O70">
            <v>274575000</v>
          </cell>
          <cell r="P70">
            <v>768881000</v>
          </cell>
        </row>
        <row r="71">
          <cell r="B71">
            <v>68</v>
          </cell>
          <cell r="C71">
            <v>21316</v>
          </cell>
          <cell r="D71">
            <v>71182</v>
          </cell>
          <cell r="E71">
            <v>68</v>
          </cell>
          <cell r="F71">
            <v>213825</v>
          </cell>
          <cell r="G71">
            <v>674179</v>
          </cell>
          <cell r="H71">
            <v>68</v>
          </cell>
          <cell r="I71">
            <v>2642520</v>
          </cell>
          <cell r="J71">
            <v>8128280</v>
          </cell>
          <cell r="K71">
            <v>68</v>
          </cell>
          <cell r="L71">
            <v>22982000</v>
          </cell>
          <cell r="M71">
            <v>80296200</v>
          </cell>
          <cell r="N71">
            <v>68</v>
          </cell>
          <cell r="O71">
            <v>252056000</v>
          </cell>
          <cell r="P71">
            <v>777956000</v>
          </cell>
        </row>
        <row r="72">
          <cell r="B72">
            <v>69</v>
          </cell>
          <cell r="C72">
            <v>21298</v>
          </cell>
          <cell r="D72">
            <v>107272</v>
          </cell>
          <cell r="E72">
            <v>69</v>
          </cell>
          <cell r="F72">
            <v>213013</v>
          </cell>
          <cell r="G72">
            <v>643692</v>
          </cell>
          <cell r="H72">
            <v>69</v>
          </cell>
          <cell r="I72">
            <v>2214700</v>
          </cell>
          <cell r="J72">
            <v>6770070</v>
          </cell>
          <cell r="K72">
            <v>69</v>
          </cell>
          <cell r="L72">
            <v>24276600</v>
          </cell>
          <cell r="M72">
            <v>81937100</v>
          </cell>
          <cell r="N72">
            <v>69</v>
          </cell>
          <cell r="O72">
            <v>233033000</v>
          </cell>
          <cell r="P72">
            <v>770628000</v>
          </cell>
        </row>
        <row r="73">
          <cell r="B73">
            <v>70</v>
          </cell>
          <cell r="C73">
            <v>23998</v>
          </cell>
          <cell r="D73">
            <v>83782</v>
          </cell>
          <cell r="E73">
            <v>70</v>
          </cell>
          <cell r="F73">
            <v>212588</v>
          </cell>
          <cell r="G73">
            <v>704114</v>
          </cell>
          <cell r="H73">
            <v>70</v>
          </cell>
          <cell r="I73">
            <v>2128220</v>
          </cell>
          <cell r="J73">
            <v>7609620</v>
          </cell>
          <cell r="K73">
            <v>70</v>
          </cell>
          <cell r="L73">
            <v>24117800</v>
          </cell>
          <cell r="M73">
            <v>70022800</v>
          </cell>
          <cell r="N73">
            <v>70</v>
          </cell>
          <cell r="O73">
            <v>231732000</v>
          </cell>
          <cell r="P73">
            <v>793938000</v>
          </cell>
        </row>
        <row r="74">
          <cell r="B74">
            <v>71</v>
          </cell>
          <cell r="C74">
            <v>23016</v>
          </cell>
          <cell r="D74">
            <v>80747</v>
          </cell>
          <cell r="E74">
            <v>71</v>
          </cell>
          <cell r="F74">
            <v>213167</v>
          </cell>
          <cell r="G74">
            <v>644341</v>
          </cell>
          <cell r="H74">
            <v>71</v>
          </cell>
          <cell r="I74">
            <v>2326930</v>
          </cell>
          <cell r="J74">
            <v>6592210</v>
          </cell>
          <cell r="K74">
            <v>71</v>
          </cell>
          <cell r="L74">
            <v>23438800</v>
          </cell>
          <cell r="M74">
            <v>77320700</v>
          </cell>
          <cell r="N74">
            <v>71</v>
          </cell>
          <cell r="O74">
            <v>232093000</v>
          </cell>
          <cell r="P74">
            <v>789450000</v>
          </cell>
        </row>
        <row r="75">
          <cell r="B75">
            <v>72</v>
          </cell>
          <cell r="C75">
            <v>22803</v>
          </cell>
          <cell r="D75">
            <v>88670</v>
          </cell>
          <cell r="E75">
            <v>72</v>
          </cell>
          <cell r="F75">
            <v>259440</v>
          </cell>
          <cell r="G75">
            <v>640800</v>
          </cell>
          <cell r="H75">
            <v>72</v>
          </cell>
          <cell r="I75">
            <v>2149840</v>
          </cell>
          <cell r="J75">
            <v>6667170</v>
          </cell>
          <cell r="K75">
            <v>72</v>
          </cell>
          <cell r="L75">
            <v>21793300</v>
          </cell>
          <cell r="M75">
            <v>72082000</v>
          </cell>
          <cell r="N75">
            <v>72</v>
          </cell>
          <cell r="O75">
            <v>236408000</v>
          </cell>
          <cell r="P75">
            <v>763848000</v>
          </cell>
        </row>
        <row r="76">
          <cell r="B76">
            <v>73</v>
          </cell>
          <cell r="C76">
            <v>22434</v>
          </cell>
          <cell r="D76">
            <v>81822</v>
          </cell>
          <cell r="E76">
            <v>73</v>
          </cell>
          <cell r="F76">
            <v>212859</v>
          </cell>
          <cell r="G76">
            <v>654367</v>
          </cell>
          <cell r="H76">
            <v>73</v>
          </cell>
          <cell r="I76">
            <v>2182920</v>
          </cell>
          <cell r="J76">
            <v>6608680</v>
          </cell>
          <cell r="K76">
            <v>73</v>
          </cell>
          <cell r="L76">
            <v>22006200</v>
          </cell>
          <cell r="M76">
            <v>71310500</v>
          </cell>
          <cell r="N76">
            <v>73</v>
          </cell>
          <cell r="O76">
            <v>248416000</v>
          </cell>
          <cell r="P76">
            <v>750967000</v>
          </cell>
        </row>
        <row r="77">
          <cell r="B77">
            <v>74</v>
          </cell>
          <cell r="C77">
            <v>22695</v>
          </cell>
          <cell r="D77">
            <v>200766</v>
          </cell>
          <cell r="E77">
            <v>74</v>
          </cell>
          <cell r="F77">
            <v>227165</v>
          </cell>
          <cell r="G77">
            <v>649778</v>
          </cell>
          <cell r="H77">
            <v>74</v>
          </cell>
          <cell r="I77">
            <v>2140660</v>
          </cell>
          <cell r="J77">
            <v>6428720</v>
          </cell>
          <cell r="K77">
            <v>74</v>
          </cell>
          <cell r="L77">
            <v>21744300</v>
          </cell>
          <cell r="M77">
            <v>69935300</v>
          </cell>
          <cell r="N77">
            <v>74</v>
          </cell>
          <cell r="O77">
            <v>240708000</v>
          </cell>
          <cell r="P77">
            <v>761419000</v>
          </cell>
        </row>
        <row r="78">
          <cell r="B78">
            <v>75</v>
          </cell>
          <cell r="C78">
            <v>26316</v>
          </cell>
          <cell r="D78">
            <v>85977</v>
          </cell>
          <cell r="E78">
            <v>75</v>
          </cell>
          <cell r="F78">
            <v>219216</v>
          </cell>
          <cell r="G78">
            <v>661080</v>
          </cell>
          <cell r="H78">
            <v>75</v>
          </cell>
          <cell r="I78">
            <v>2195200</v>
          </cell>
          <cell r="J78">
            <v>6544170</v>
          </cell>
          <cell r="K78">
            <v>75</v>
          </cell>
          <cell r="L78">
            <v>22167600</v>
          </cell>
          <cell r="M78">
            <v>72603900</v>
          </cell>
          <cell r="N78">
            <v>75</v>
          </cell>
          <cell r="O78">
            <v>241974000</v>
          </cell>
          <cell r="P78">
            <v>763026000</v>
          </cell>
        </row>
        <row r="79">
          <cell r="B79">
            <v>76</v>
          </cell>
          <cell r="C79">
            <v>23940</v>
          </cell>
          <cell r="D79">
            <v>84993</v>
          </cell>
          <cell r="E79">
            <v>76</v>
          </cell>
          <cell r="F79">
            <v>212553</v>
          </cell>
          <cell r="G79">
            <v>662400</v>
          </cell>
          <cell r="H79">
            <v>76</v>
          </cell>
          <cell r="I79">
            <v>2199880</v>
          </cell>
          <cell r="J79">
            <v>6458900</v>
          </cell>
          <cell r="K79">
            <v>76</v>
          </cell>
          <cell r="L79">
            <v>35596800</v>
          </cell>
          <cell r="M79">
            <v>149617000</v>
          </cell>
          <cell r="N79">
            <v>76</v>
          </cell>
          <cell r="O79">
            <v>242109000</v>
          </cell>
          <cell r="P79">
            <v>786027000</v>
          </cell>
        </row>
        <row r="80">
          <cell r="B80">
            <v>77</v>
          </cell>
          <cell r="C80">
            <v>23559</v>
          </cell>
          <cell r="D80">
            <v>77440</v>
          </cell>
          <cell r="E80">
            <v>77</v>
          </cell>
          <cell r="F80">
            <v>212549</v>
          </cell>
          <cell r="G80">
            <v>641105</v>
          </cell>
          <cell r="H80">
            <v>77</v>
          </cell>
          <cell r="I80">
            <v>2153860</v>
          </cell>
          <cell r="J80">
            <v>6806250</v>
          </cell>
          <cell r="K80">
            <v>77</v>
          </cell>
          <cell r="L80">
            <v>22625300</v>
          </cell>
          <cell r="M80">
            <v>67673500</v>
          </cell>
          <cell r="N80">
            <v>77</v>
          </cell>
          <cell r="O80">
            <v>235975000</v>
          </cell>
          <cell r="P80">
            <v>816793000</v>
          </cell>
        </row>
        <row r="81">
          <cell r="B81">
            <v>78</v>
          </cell>
          <cell r="C81">
            <v>21326</v>
          </cell>
          <cell r="D81">
            <v>74602</v>
          </cell>
          <cell r="E81">
            <v>78</v>
          </cell>
          <cell r="F81">
            <v>212796</v>
          </cell>
          <cell r="G81">
            <v>642199</v>
          </cell>
          <cell r="H81">
            <v>78</v>
          </cell>
          <cell r="I81">
            <v>2129060</v>
          </cell>
          <cell r="J81">
            <v>6522300</v>
          </cell>
          <cell r="K81">
            <v>78</v>
          </cell>
          <cell r="L81">
            <v>21845500</v>
          </cell>
          <cell r="M81">
            <v>68449100</v>
          </cell>
          <cell r="N81">
            <v>78</v>
          </cell>
          <cell r="O81">
            <v>239475000</v>
          </cell>
          <cell r="P81">
            <v>752148000</v>
          </cell>
        </row>
        <row r="82">
          <cell r="B82">
            <v>79</v>
          </cell>
          <cell r="C82">
            <v>23669</v>
          </cell>
          <cell r="D82">
            <v>84286</v>
          </cell>
          <cell r="E82">
            <v>79</v>
          </cell>
          <cell r="F82">
            <v>219546</v>
          </cell>
          <cell r="G82">
            <v>642112</v>
          </cell>
          <cell r="H82">
            <v>79</v>
          </cell>
          <cell r="I82">
            <v>2143620</v>
          </cell>
          <cell r="J82">
            <v>6602920</v>
          </cell>
          <cell r="K82">
            <v>79</v>
          </cell>
          <cell r="L82">
            <v>21869700</v>
          </cell>
          <cell r="M82">
            <v>70473900</v>
          </cell>
          <cell r="N82">
            <v>79</v>
          </cell>
          <cell r="O82">
            <v>230701000</v>
          </cell>
          <cell r="P82">
            <v>753851000</v>
          </cell>
        </row>
        <row r="83">
          <cell r="B83">
            <v>80</v>
          </cell>
          <cell r="C83">
            <v>24280</v>
          </cell>
          <cell r="D83">
            <v>89786</v>
          </cell>
          <cell r="E83">
            <v>80</v>
          </cell>
          <cell r="F83">
            <v>216259</v>
          </cell>
          <cell r="G83">
            <v>657085</v>
          </cell>
          <cell r="H83">
            <v>80</v>
          </cell>
          <cell r="I83">
            <v>2125820</v>
          </cell>
          <cell r="J83">
            <v>6511410</v>
          </cell>
          <cell r="K83">
            <v>80</v>
          </cell>
          <cell r="L83">
            <v>22915600</v>
          </cell>
          <cell r="M83">
            <v>71498000</v>
          </cell>
          <cell r="N83">
            <v>80</v>
          </cell>
          <cell r="O83">
            <v>241443000</v>
          </cell>
          <cell r="P83">
            <v>767417000</v>
          </cell>
        </row>
        <row r="84">
          <cell r="B84">
            <v>81</v>
          </cell>
          <cell r="C84">
            <v>87376</v>
          </cell>
          <cell r="D84">
            <v>73007</v>
          </cell>
          <cell r="E84">
            <v>81</v>
          </cell>
          <cell r="F84">
            <v>212882</v>
          </cell>
          <cell r="G84">
            <v>646954</v>
          </cell>
          <cell r="H84">
            <v>81</v>
          </cell>
          <cell r="I84">
            <v>2128890</v>
          </cell>
          <cell r="J84">
            <v>6628830</v>
          </cell>
          <cell r="K84">
            <v>81</v>
          </cell>
          <cell r="L84">
            <v>22328400</v>
          </cell>
          <cell r="M84">
            <v>78008400</v>
          </cell>
          <cell r="N84">
            <v>81</v>
          </cell>
          <cell r="O84">
            <v>232207000</v>
          </cell>
          <cell r="P84">
            <v>788957000</v>
          </cell>
        </row>
        <row r="85">
          <cell r="B85">
            <v>82</v>
          </cell>
          <cell r="C85">
            <v>21340</v>
          </cell>
          <cell r="D85">
            <v>71549</v>
          </cell>
          <cell r="E85">
            <v>82</v>
          </cell>
          <cell r="F85">
            <v>212550</v>
          </cell>
          <cell r="G85">
            <v>640206</v>
          </cell>
          <cell r="H85">
            <v>82</v>
          </cell>
          <cell r="I85">
            <v>2135160</v>
          </cell>
          <cell r="J85">
            <v>6558700</v>
          </cell>
          <cell r="K85">
            <v>82</v>
          </cell>
          <cell r="L85">
            <v>23653000</v>
          </cell>
          <cell r="M85">
            <v>72696300</v>
          </cell>
          <cell r="N85">
            <v>82</v>
          </cell>
          <cell r="O85">
            <v>243206000</v>
          </cell>
          <cell r="P85">
            <v>756375000</v>
          </cell>
        </row>
        <row r="86">
          <cell r="B86">
            <v>83</v>
          </cell>
          <cell r="C86">
            <v>21280</v>
          </cell>
          <cell r="D86">
            <v>85936</v>
          </cell>
          <cell r="E86">
            <v>83</v>
          </cell>
          <cell r="F86">
            <v>212504</v>
          </cell>
          <cell r="G86">
            <v>674383</v>
          </cell>
          <cell r="H86">
            <v>83</v>
          </cell>
          <cell r="I86">
            <v>2145320</v>
          </cell>
          <cell r="J86">
            <v>6512140</v>
          </cell>
          <cell r="K86">
            <v>83</v>
          </cell>
          <cell r="L86">
            <v>22348300</v>
          </cell>
          <cell r="M86">
            <v>72125500</v>
          </cell>
          <cell r="N86">
            <v>83</v>
          </cell>
          <cell r="O86">
            <v>233905000</v>
          </cell>
          <cell r="P86">
            <v>765851000</v>
          </cell>
        </row>
        <row r="87">
          <cell r="B87">
            <v>84</v>
          </cell>
          <cell r="C87">
            <v>21395</v>
          </cell>
          <cell r="D87">
            <v>72259</v>
          </cell>
          <cell r="E87">
            <v>84</v>
          </cell>
          <cell r="F87">
            <v>213007</v>
          </cell>
          <cell r="G87">
            <v>648326</v>
          </cell>
          <cell r="H87">
            <v>84</v>
          </cell>
          <cell r="I87">
            <v>2177120</v>
          </cell>
          <cell r="J87">
            <v>6740740</v>
          </cell>
          <cell r="K87">
            <v>84</v>
          </cell>
          <cell r="L87">
            <v>22249200</v>
          </cell>
          <cell r="M87">
            <v>71287300</v>
          </cell>
          <cell r="N87">
            <v>84</v>
          </cell>
          <cell r="O87">
            <v>246845000</v>
          </cell>
          <cell r="P87">
            <v>778231000</v>
          </cell>
        </row>
        <row r="88">
          <cell r="B88">
            <v>85</v>
          </cell>
          <cell r="C88">
            <v>21393</v>
          </cell>
          <cell r="D88">
            <v>93214</v>
          </cell>
          <cell r="E88">
            <v>85</v>
          </cell>
          <cell r="F88">
            <v>212831</v>
          </cell>
          <cell r="G88">
            <v>762771</v>
          </cell>
          <cell r="H88">
            <v>85</v>
          </cell>
          <cell r="I88">
            <v>2154590</v>
          </cell>
          <cell r="J88">
            <v>6506720</v>
          </cell>
          <cell r="K88">
            <v>85</v>
          </cell>
          <cell r="L88">
            <v>21833900</v>
          </cell>
          <cell r="M88">
            <v>75470000</v>
          </cell>
          <cell r="N88">
            <v>85</v>
          </cell>
          <cell r="O88">
            <v>245757000</v>
          </cell>
          <cell r="P88">
            <v>774614000</v>
          </cell>
        </row>
        <row r="89">
          <cell r="B89">
            <v>86</v>
          </cell>
          <cell r="C89">
            <v>21369</v>
          </cell>
          <cell r="D89">
            <v>72911</v>
          </cell>
          <cell r="E89">
            <v>86</v>
          </cell>
          <cell r="F89">
            <v>305214</v>
          </cell>
          <cell r="G89">
            <v>942425</v>
          </cell>
          <cell r="H89">
            <v>86</v>
          </cell>
          <cell r="I89">
            <v>2137350</v>
          </cell>
          <cell r="J89">
            <v>6681880</v>
          </cell>
          <cell r="K89">
            <v>86</v>
          </cell>
          <cell r="L89">
            <v>21776600</v>
          </cell>
          <cell r="M89">
            <v>72529200</v>
          </cell>
          <cell r="N89">
            <v>86</v>
          </cell>
          <cell r="O89">
            <v>238282000</v>
          </cell>
          <cell r="P89">
            <v>761427000</v>
          </cell>
        </row>
        <row r="90">
          <cell r="B90">
            <v>87</v>
          </cell>
          <cell r="C90">
            <v>21305</v>
          </cell>
          <cell r="D90">
            <v>66559</v>
          </cell>
          <cell r="E90">
            <v>87</v>
          </cell>
          <cell r="F90">
            <v>270318</v>
          </cell>
          <cell r="G90">
            <v>841384</v>
          </cell>
          <cell r="H90">
            <v>87</v>
          </cell>
          <cell r="I90">
            <v>2125240</v>
          </cell>
          <cell r="J90">
            <v>6516320</v>
          </cell>
          <cell r="K90">
            <v>87</v>
          </cell>
          <cell r="L90">
            <v>22232600</v>
          </cell>
          <cell r="M90">
            <v>81543200</v>
          </cell>
          <cell r="N90">
            <v>87</v>
          </cell>
          <cell r="O90">
            <v>233960000</v>
          </cell>
          <cell r="P90">
            <v>772227000</v>
          </cell>
        </row>
        <row r="91">
          <cell r="B91">
            <v>88</v>
          </cell>
          <cell r="C91">
            <v>94478</v>
          </cell>
          <cell r="D91">
            <v>99260</v>
          </cell>
          <cell r="E91">
            <v>88</v>
          </cell>
          <cell r="F91">
            <v>276673</v>
          </cell>
          <cell r="G91">
            <v>832718</v>
          </cell>
          <cell r="H91">
            <v>88</v>
          </cell>
          <cell r="I91">
            <v>2135720</v>
          </cell>
          <cell r="J91">
            <v>6512410</v>
          </cell>
          <cell r="K91">
            <v>88</v>
          </cell>
          <cell r="L91">
            <v>22638800</v>
          </cell>
          <cell r="M91">
            <v>70682800</v>
          </cell>
          <cell r="N91">
            <v>88</v>
          </cell>
          <cell r="O91">
            <v>233203000</v>
          </cell>
          <cell r="P91">
            <v>815002000</v>
          </cell>
        </row>
        <row r="92">
          <cell r="B92">
            <v>89</v>
          </cell>
          <cell r="C92">
            <v>21916</v>
          </cell>
          <cell r="D92">
            <v>71225</v>
          </cell>
          <cell r="E92">
            <v>89</v>
          </cell>
          <cell r="F92">
            <v>263803</v>
          </cell>
          <cell r="G92">
            <v>733262</v>
          </cell>
          <cell r="H92">
            <v>89</v>
          </cell>
          <cell r="I92">
            <v>2137640</v>
          </cell>
          <cell r="J92">
            <v>6970840</v>
          </cell>
          <cell r="K92">
            <v>89</v>
          </cell>
          <cell r="L92">
            <v>22017900</v>
          </cell>
          <cell r="M92">
            <v>69850200</v>
          </cell>
          <cell r="N92">
            <v>89</v>
          </cell>
          <cell r="O92">
            <v>244072000</v>
          </cell>
          <cell r="P92">
            <v>753447000</v>
          </cell>
        </row>
        <row r="93">
          <cell r="B93">
            <v>90</v>
          </cell>
          <cell r="C93">
            <v>21327</v>
          </cell>
          <cell r="D93">
            <v>78465</v>
          </cell>
          <cell r="E93">
            <v>90</v>
          </cell>
          <cell r="F93">
            <v>212674</v>
          </cell>
          <cell r="G93">
            <v>637368</v>
          </cell>
          <cell r="H93">
            <v>90</v>
          </cell>
          <cell r="I93">
            <v>2199900</v>
          </cell>
          <cell r="J93">
            <v>6536430</v>
          </cell>
          <cell r="K93">
            <v>90</v>
          </cell>
          <cell r="L93">
            <v>22126500</v>
          </cell>
          <cell r="M93">
            <v>70956300</v>
          </cell>
          <cell r="N93">
            <v>90</v>
          </cell>
          <cell r="O93">
            <v>241636000</v>
          </cell>
          <cell r="P93">
            <v>761419000</v>
          </cell>
        </row>
        <row r="94">
          <cell r="B94">
            <v>91</v>
          </cell>
          <cell r="C94">
            <v>23817</v>
          </cell>
          <cell r="D94">
            <v>79223</v>
          </cell>
          <cell r="E94">
            <v>91</v>
          </cell>
          <cell r="F94">
            <v>212746</v>
          </cell>
          <cell r="G94">
            <v>648075</v>
          </cell>
          <cell r="H94">
            <v>91</v>
          </cell>
          <cell r="I94">
            <v>2153640</v>
          </cell>
          <cell r="J94">
            <v>6596800</v>
          </cell>
          <cell r="K94">
            <v>91</v>
          </cell>
          <cell r="L94">
            <v>22786000</v>
          </cell>
          <cell r="M94">
            <v>70600300</v>
          </cell>
          <cell r="N94">
            <v>91</v>
          </cell>
          <cell r="O94">
            <v>248312000</v>
          </cell>
          <cell r="P94">
            <v>762221000</v>
          </cell>
        </row>
        <row r="95">
          <cell r="B95">
            <v>92</v>
          </cell>
          <cell r="C95">
            <v>22966</v>
          </cell>
          <cell r="D95">
            <v>91687</v>
          </cell>
          <cell r="E95">
            <v>92</v>
          </cell>
          <cell r="F95">
            <v>212619</v>
          </cell>
          <cell r="G95">
            <v>653234</v>
          </cell>
          <cell r="H95">
            <v>92</v>
          </cell>
          <cell r="I95">
            <v>2147970</v>
          </cell>
          <cell r="J95">
            <v>6565430</v>
          </cell>
          <cell r="K95">
            <v>92</v>
          </cell>
          <cell r="L95">
            <v>24929300</v>
          </cell>
          <cell r="M95">
            <v>81702800</v>
          </cell>
          <cell r="N95">
            <v>92</v>
          </cell>
          <cell r="O95">
            <v>247655000</v>
          </cell>
          <cell r="P95">
            <v>789136000</v>
          </cell>
        </row>
        <row r="96">
          <cell r="B96">
            <v>93</v>
          </cell>
          <cell r="C96">
            <v>24280</v>
          </cell>
          <cell r="D96">
            <v>84950</v>
          </cell>
          <cell r="E96">
            <v>93</v>
          </cell>
          <cell r="F96">
            <v>212641</v>
          </cell>
          <cell r="G96">
            <v>672188</v>
          </cell>
          <cell r="H96">
            <v>93</v>
          </cell>
          <cell r="I96">
            <v>2158550</v>
          </cell>
          <cell r="J96">
            <v>6645940</v>
          </cell>
          <cell r="K96">
            <v>93</v>
          </cell>
          <cell r="L96">
            <v>27016400</v>
          </cell>
          <cell r="M96">
            <v>79094600</v>
          </cell>
          <cell r="N96">
            <v>93</v>
          </cell>
          <cell r="O96">
            <v>232454000</v>
          </cell>
          <cell r="P96">
            <v>802728000</v>
          </cell>
        </row>
        <row r="97">
          <cell r="B97">
            <v>94</v>
          </cell>
          <cell r="C97">
            <v>21337</v>
          </cell>
          <cell r="D97">
            <v>70115</v>
          </cell>
          <cell r="E97">
            <v>94</v>
          </cell>
          <cell r="F97">
            <v>236378</v>
          </cell>
          <cell r="G97">
            <v>706945</v>
          </cell>
          <cell r="H97">
            <v>94</v>
          </cell>
          <cell r="I97">
            <v>2198530</v>
          </cell>
          <cell r="J97">
            <v>6548700</v>
          </cell>
          <cell r="K97">
            <v>94</v>
          </cell>
          <cell r="L97">
            <v>25688700</v>
          </cell>
          <cell r="M97">
            <v>83621200</v>
          </cell>
          <cell r="N97">
            <v>94</v>
          </cell>
          <cell r="O97">
            <v>243082000</v>
          </cell>
          <cell r="P97">
            <v>763117000</v>
          </cell>
        </row>
        <row r="98">
          <cell r="B98">
            <v>95</v>
          </cell>
          <cell r="C98">
            <v>21269</v>
          </cell>
          <cell r="D98">
            <v>70344</v>
          </cell>
          <cell r="E98">
            <v>95</v>
          </cell>
          <cell r="F98">
            <v>246797</v>
          </cell>
          <cell r="G98">
            <v>721486</v>
          </cell>
          <cell r="H98">
            <v>95</v>
          </cell>
          <cell r="I98">
            <v>2303740</v>
          </cell>
          <cell r="J98">
            <v>6627460</v>
          </cell>
          <cell r="K98">
            <v>95</v>
          </cell>
          <cell r="L98">
            <v>24136200</v>
          </cell>
          <cell r="M98">
            <v>82828000</v>
          </cell>
          <cell r="N98">
            <v>95</v>
          </cell>
          <cell r="O98">
            <v>239993000</v>
          </cell>
          <cell r="P98">
            <v>771930000</v>
          </cell>
        </row>
        <row r="99">
          <cell r="B99">
            <v>96</v>
          </cell>
          <cell r="C99">
            <v>21282</v>
          </cell>
          <cell r="D99">
            <v>70730</v>
          </cell>
          <cell r="E99">
            <v>96</v>
          </cell>
          <cell r="F99">
            <v>216850</v>
          </cell>
          <cell r="G99">
            <v>655313</v>
          </cell>
          <cell r="H99">
            <v>96</v>
          </cell>
          <cell r="I99">
            <v>2131360</v>
          </cell>
          <cell r="J99">
            <v>6968300</v>
          </cell>
          <cell r="K99">
            <v>96</v>
          </cell>
          <cell r="L99">
            <v>23755400</v>
          </cell>
          <cell r="M99">
            <v>73609900</v>
          </cell>
          <cell r="N99">
            <v>96</v>
          </cell>
          <cell r="O99">
            <v>232592000</v>
          </cell>
          <cell r="P99">
            <v>765911000</v>
          </cell>
        </row>
        <row r="100">
          <cell r="B100">
            <v>97</v>
          </cell>
          <cell r="C100">
            <v>21267</v>
          </cell>
          <cell r="D100">
            <v>71384</v>
          </cell>
          <cell r="E100">
            <v>97</v>
          </cell>
          <cell r="F100">
            <v>212878</v>
          </cell>
          <cell r="G100">
            <v>634449</v>
          </cell>
          <cell r="H100">
            <v>97</v>
          </cell>
          <cell r="I100">
            <v>2150730</v>
          </cell>
          <cell r="J100">
            <v>6678440</v>
          </cell>
          <cell r="K100">
            <v>97</v>
          </cell>
          <cell r="L100">
            <v>21919400</v>
          </cell>
          <cell r="M100">
            <v>76332100</v>
          </cell>
          <cell r="N100">
            <v>97</v>
          </cell>
          <cell r="O100">
            <v>236905000</v>
          </cell>
          <cell r="P100">
            <v>824483000</v>
          </cell>
        </row>
        <row r="101">
          <cell r="B101">
            <v>98</v>
          </cell>
          <cell r="C101">
            <v>21247</v>
          </cell>
          <cell r="D101">
            <v>66576</v>
          </cell>
          <cell r="E101">
            <v>98</v>
          </cell>
          <cell r="F101">
            <v>212597</v>
          </cell>
          <cell r="G101">
            <v>654851</v>
          </cell>
          <cell r="H101">
            <v>98</v>
          </cell>
          <cell r="I101">
            <v>2125800</v>
          </cell>
          <cell r="J101">
            <v>6616470</v>
          </cell>
          <cell r="K101">
            <v>98</v>
          </cell>
          <cell r="L101">
            <v>22918400</v>
          </cell>
          <cell r="M101">
            <v>73658600</v>
          </cell>
          <cell r="N101">
            <v>98</v>
          </cell>
          <cell r="O101">
            <v>230802000</v>
          </cell>
          <cell r="P101">
            <v>843891000</v>
          </cell>
        </row>
        <row r="102">
          <cell r="B102">
            <v>99</v>
          </cell>
          <cell r="C102">
            <v>21279</v>
          </cell>
          <cell r="D102">
            <v>71256</v>
          </cell>
          <cell r="E102">
            <v>99</v>
          </cell>
          <cell r="F102">
            <v>212491</v>
          </cell>
          <cell r="G102">
            <v>643176</v>
          </cell>
          <cell r="H102">
            <v>99</v>
          </cell>
          <cell r="I102">
            <v>2137750</v>
          </cell>
          <cell r="J102">
            <v>6497260</v>
          </cell>
          <cell r="K102">
            <v>99</v>
          </cell>
          <cell r="L102">
            <v>25710000</v>
          </cell>
          <cell r="M102">
            <v>74703300</v>
          </cell>
          <cell r="N102">
            <v>99</v>
          </cell>
          <cell r="O102">
            <v>240445000</v>
          </cell>
          <cell r="P102">
            <v>786930000</v>
          </cell>
        </row>
        <row r="103">
          <cell r="B103">
            <v>100</v>
          </cell>
          <cell r="C103">
            <v>21253</v>
          </cell>
          <cell r="D103">
            <v>71540</v>
          </cell>
          <cell r="E103">
            <v>100</v>
          </cell>
          <cell r="F103">
            <v>212558</v>
          </cell>
          <cell r="G103">
            <v>647528</v>
          </cell>
          <cell r="H103">
            <v>100</v>
          </cell>
          <cell r="I103">
            <v>2186810</v>
          </cell>
          <cell r="J103">
            <v>6745850</v>
          </cell>
          <cell r="K103">
            <v>100</v>
          </cell>
          <cell r="L103">
            <v>23838700</v>
          </cell>
          <cell r="M103">
            <v>77163000</v>
          </cell>
          <cell r="N103">
            <v>100</v>
          </cell>
          <cell r="O103">
            <v>223742000</v>
          </cell>
          <cell r="P103">
            <v>764767000</v>
          </cell>
        </row>
        <row r="104">
          <cell r="B104">
            <v>101</v>
          </cell>
          <cell r="C104">
            <v>21252</v>
          </cell>
          <cell r="D104">
            <v>71075</v>
          </cell>
          <cell r="E104">
            <v>101</v>
          </cell>
          <cell r="F104">
            <v>212515</v>
          </cell>
          <cell r="G104">
            <v>642826</v>
          </cell>
          <cell r="H104">
            <v>101</v>
          </cell>
          <cell r="I104">
            <v>2146710</v>
          </cell>
          <cell r="J104">
            <v>6806710</v>
          </cell>
          <cell r="K104">
            <v>101</v>
          </cell>
          <cell r="L104">
            <v>22762100</v>
          </cell>
          <cell r="M104">
            <v>72556600</v>
          </cell>
          <cell r="N104">
            <v>101</v>
          </cell>
          <cell r="O104">
            <v>226902000</v>
          </cell>
          <cell r="P104">
            <v>769942000</v>
          </cell>
        </row>
        <row r="105">
          <cell r="B105">
            <v>102</v>
          </cell>
          <cell r="C105">
            <v>21245</v>
          </cell>
          <cell r="D105">
            <v>70800</v>
          </cell>
          <cell r="E105">
            <v>102</v>
          </cell>
          <cell r="F105">
            <v>261094</v>
          </cell>
          <cell r="G105">
            <v>835590</v>
          </cell>
          <cell r="H105">
            <v>102</v>
          </cell>
          <cell r="I105">
            <v>2219160</v>
          </cell>
          <cell r="J105">
            <v>6713120</v>
          </cell>
          <cell r="K105">
            <v>102</v>
          </cell>
          <cell r="L105">
            <v>21873700</v>
          </cell>
          <cell r="M105">
            <v>75737900</v>
          </cell>
          <cell r="N105">
            <v>102</v>
          </cell>
          <cell r="O105">
            <v>270856000</v>
          </cell>
          <cell r="P105">
            <v>759245000</v>
          </cell>
        </row>
        <row r="106">
          <cell r="B106">
            <v>103</v>
          </cell>
          <cell r="C106">
            <v>21247</v>
          </cell>
          <cell r="D106">
            <v>71391</v>
          </cell>
          <cell r="E106">
            <v>103</v>
          </cell>
          <cell r="F106">
            <v>331042</v>
          </cell>
          <cell r="G106">
            <v>877923</v>
          </cell>
          <cell r="H106">
            <v>103</v>
          </cell>
          <cell r="I106">
            <v>2147580</v>
          </cell>
          <cell r="J106">
            <v>7034330</v>
          </cell>
          <cell r="K106">
            <v>103</v>
          </cell>
          <cell r="L106">
            <v>24092300</v>
          </cell>
          <cell r="M106">
            <v>73322600</v>
          </cell>
          <cell r="N106">
            <v>103</v>
          </cell>
          <cell r="O106">
            <v>246697000</v>
          </cell>
          <cell r="P106">
            <v>751760000</v>
          </cell>
        </row>
        <row r="107">
          <cell r="B107">
            <v>104</v>
          </cell>
          <cell r="C107">
            <v>21250</v>
          </cell>
          <cell r="D107">
            <v>72660</v>
          </cell>
          <cell r="E107">
            <v>104</v>
          </cell>
          <cell r="F107">
            <v>306566</v>
          </cell>
          <cell r="G107">
            <v>858193</v>
          </cell>
          <cell r="H107">
            <v>104</v>
          </cell>
          <cell r="I107">
            <v>2670410</v>
          </cell>
          <cell r="J107">
            <v>8346890</v>
          </cell>
          <cell r="K107">
            <v>104</v>
          </cell>
          <cell r="L107">
            <v>21732300</v>
          </cell>
          <cell r="M107">
            <v>68331300</v>
          </cell>
          <cell r="N107">
            <v>104</v>
          </cell>
          <cell r="O107">
            <v>253221000</v>
          </cell>
          <cell r="P107">
            <v>785979000</v>
          </cell>
        </row>
        <row r="108">
          <cell r="B108">
            <v>105</v>
          </cell>
          <cell r="C108">
            <v>21311</v>
          </cell>
          <cell r="D108">
            <v>71435</v>
          </cell>
          <cell r="E108">
            <v>105</v>
          </cell>
          <cell r="F108">
            <v>267090</v>
          </cell>
          <cell r="G108">
            <v>827985</v>
          </cell>
          <cell r="H108">
            <v>105</v>
          </cell>
          <cell r="I108">
            <v>2671460</v>
          </cell>
          <cell r="J108">
            <v>7213070</v>
          </cell>
          <cell r="K108">
            <v>105</v>
          </cell>
          <cell r="L108">
            <v>21841700</v>
          </cell>
          <cell r="M108">
            <v>70563700</v>
          </cell>
          <cell r="N108">
            <v>105</v>
          </cell>
          <cell r="O108">
            <v>228717000</v>
          </cell>
          <cell r="P108">
            <v>770623000</v>
          </cell>
        </row>
        <row r="109">
          <cell r="B109">
            <v>106</v>
          </cell>
          <cell r="C109">
            <v>21294</v>
          </cell>
          <cell r="D109">
            <v>71689</v>
          </cell>
          <cell r="E109">
            <v>106</v>
          </cell>
          <cell r="F109">
            <v>265945</v>
          </cell>
          <cell r="G109">
            <v>833062</v>
          </cell>
          <cell r="H109">
            <v>106</v>
          </cell>
          <cell r="I109">
            <v>2145830</v>
          </cell>
          <cell r="J109">
            <v>6776410</v>
          </cell>
          <cell r="K109">
            <v>106</v>
          </cell>
          <cell r="L109">
            <v>21880100</v>
          </cell>
          <cell r="M109">
            <v>75214700</v>
          </cell>
          <cell r="N109">
            <v>106</v>
          </cell>
          <cell r="O109">
            <v>250238000</v>
          </cell>
          <cell r="P109">
            <v>747937000</v>
          </cell>
        </row>
        <row r="110">
          <cell r="B110">
            <v>107</v>
          </cell>
          <cell r="C110">
            <v>21244</v>
          </cell>
          <cell r="D110">
            <v>73117</v>
          </cell>
          <cell r="E110">
            <v>107</v>
          </cell>
          <cell r="F110">
            <v>264873</v>
          </cell>
          <cell r="G110">
            <v>821899</v>
          </cell>
          <cell r="H110">
            <v>107</v>
          </cell>
          <cell r="I110">
            <v>2323660</v>
          </cell>
          <cell r="J110">
            <v>7159470</v>
          </cell>
          <cell r="K110">
            <v>107</v>
          </cell>
          <cell r="L110">
            <v>21813400</v>
          </cell>
          <cell r="M110">
            <v>74307500</v>
          </cell>
          <cell r="N110">
            <v>107</v>
          </cell>
          <cell r="O110">
            <v>256202000</v>
          </cell>
          <cell r="P110">
            <v>766073000</v>
          </cell>
        </row>
        <row r="111">
          <cell r="B111">
            <v>108</v>
          </cell>
          <cell r="C111">
            <v>21292</v>
          </cell>
          <cell r="D111">
            <v>71410</v>
          </cell>
          <cell r="E111">
            <v>108</v>
          </cell>
          <cell r="F111">
            <v>266237</v>
          </cell>
          <cell r="G111">
            <v>834920</v>
          </cell>
          <cell r="H111">
            <v>108</v>
          </cell>
          <cell r="I111">
            <v>2228190</v>
          </cell>
          <cell r="J111">
            <v>6593080</v>
          </cell>
          <cell r="K111">
            <v>108</v>
          </cell>
          <cell r="L111">
            <v>22491000</v>
          </cell>
          <cell r="M111">
            <v>76034600</v>
          </cell>
          <cell r="N111">
            <v>108</v>
          </cell>
          <cell r="O111">
            <v>235132000</v>
          </cell>
          <cell r="P111">
            <v>750406000</v>
          </cell>
        </row>
        <row r="112">
          <cell r="B112">
            <v>109</v>
          </cell>
          <cell r="C112">
            <v>21289</v>
          </cell>
          <cell r="D112">
            <v>66445</v>
          </cell>
          <cell r="E112">
            <v>109</v>
          </cell>
          <cell r="F112">
            <v>265503</v>
          </cell>
          <cell r="G112">
            <v>828909</v>
          </cell>
          <cell r="H112">
            <v>109</v>
          </cell>
          <cell r="I112">
            <v>2304140</v>
          </cell>
          <cell r="J112">
            <v>7420940</v>
          </cell>
          <cell r="K112">
            <v>109</v>
          </cell>
          <cell r="L112">
            <v>22047300</v>
          </cell>
          <cell r="M112">
            <v>68763100</v>
          </cell>
          <cell r="N112">
            <v>109</v>
          </cell>
          <cell r="O112">
            <v>245765000</v>
          </cell>
          <cell r="P112">
            <v>804691000</v>
          </cell>
        </row>
        <row r="113">
          <cell r="B113">
            <v>110</v>
          </cell>
          <cell r="C113">
            <v>21305</v>
          </cell>
          <cell r="D113">
            <v>69469</v>
          </cell>
          <cell r="E113">
            <v>110</v>
          </cell>
          <cell r="F113">
            <v>264725</v>
          </cell>
          <cell r="G113">
            <v>835207</v>
          </cell>
          <cell r="H113">
            <v>110</v>
          </cell>
          <cell r="I113">
            <v>2205870</v>
          </cell>
          <cell r="J113">
            <v>7403350</v>
          </cell>
          <cell r="K113">
            <v>110</v>
          </cell>
          <cell r="L113">
            <v>22281900</v>
          </cell>
          <cell r="M113">
            <v>72437700</v>
          </cell>
          <cell r="N113">
            <v>110</v>
          </cell>
          <cell r="O113">
            <v>239080000</v>
          </cell>
          <cell r="P113">
            <v>774235000</v>
          </cell>
        </row>
        <row r="114">
          <cell r="B114">
            <v>111</v>
          </cell>
          <cell r="C114">
            <v>21310</v>
          </cell>
          <cell r="D114">
            <v>70829</v>
          </cell>
          <cell r="E114">
            <v>111</v>
          </cell>
          <cell r="F114">
            <v>264787</v>
          </cell>
          <cell r="G114">
            <v>822665</v>
          </cell>
          <cell r="H114">
            <v>111</v>
          </cell>
          <cell r="I114">
            <v>2369050</v>
          </cell>
          <cell r="J114">
            <v>7426600</v>
          </cell>
          <cell r="K114">
            <v>111</v>
          </cell>
          <cell r="L114">
            <v>23110400</v>
          </cell>
          <cell r="M114">
            <v>73759400</v>
          </cell>
          <cell r="N114">
            <v>111</v>
          </cell>
          <cell r="O114">
            <v>232363000</v>
          </cell>
          <cell r="P114">
            <v>757640000</v>
          </cell>
        </row>
        <row r="115">
          <cell r="B115">
            <v>112</v>
          </cell>
          <cell r="C115">
            <v>21280</v>
          </cell>
          <cell r="D115">
            <v>70498</v>
          </cell>
          <cell r="E115">
            <v>112</v>
          </cell>
          <cell r="F115">
            <v>265833</v>
          </cell>
          <cell r="G115">
            <v>826165</v>
          </cell>
          <cell r="H115">
            <v>112</v>
          </cell>
          <cell r="I115">
            <v>2181450</v>
          </cell>
          <cell r="J115">
            <v>6732890</v>
          </cell>
          <cell r="K115">
            <v>112</v>
          </cell>
          <cell r="L115">
            <v>21895000</v>
          </cell>
          <cell r="M115">
            <v>70499200</v>
          </cell>
          <cell r="N115">
            <v>112</v>
          </cell>
          <cell r="O115">
            <v>242278000</v>
          </cell>
          <cell r="P115">
            <v>769490000</v>
          </cell>
        </row>
        <row r="116">
          <cell r="B116">
            <v>113</v>
          </cell>
          <cell r="C116">
            <v>21279</v>
          </cell>
          <cell r="D116">
            <v>69419</v>
          </cell>
          <cell r="E116">
            <v>113</v>
          </cell>
          <cell r="F116">
            <v>267166</v>
          </cell>
          <cell r="G116">
            <v>839857</v>
          </cell>
          <cell r="H116">
            <v>113</v>
          </cell>
          <cell r="I116">
            <v>2211020</v>
          </cell>
          <cell r="J116">
            <v>6655120</v>
          </cell>
          <cell r="K116">
            <v>113</v>
          </cell>
          <cell r="L116">
            <v>23114100</v>
          </cell>
          <cell r="M116">
            <v>79866100</v>
          </cell>
          <cell r="N116">
            <v>113</v>
          </cell>
          <cell r="O116">
            <v>248197000</v>
          </cell>
          <cell r="P116">
            <v>748338000</v>
          </cell>
        </row>
        <row r="117">
          <cell r="B117">
            <v>114</v>
          </cell>
          <cell r="C117">
            <v>21282</v>
          </cell>
          <cell r="D117">
            <v>69238</v>
          </cell>
          <cell r="E117">
            <v>114</v>
          </cell>
          <cell r="F117">
            <v>265198</v>
          </cell>
          <cell r="G117">
            <v>784375</v>
          </cell>
          <cell r="H117">
            <v>114</v>
          </cell>
          <cell r="I117">
            <v>2351940</v>
          </cell>
          <cell r="J117">
            <v>6528670</v>
          </cell>
          <cell r="K117">
            <v>114</v>
          </cell>
          <cell r="L117">
            <v>24800400</v>
          </cell>
          <cell r="M117">
            <v>80576800</v>
          </cell>
          <cell r="N117">
            <v>114</v>
          </cell>
          <cell r="O117">
            <v>230968000</v>
          </cell>
          <cell r="P117">
            <v>789698000</v>
          </cell>
        </row>
        <row r="118">
          <cell r="B118">
            <v>115</v>
          </cell>
          <cell r="C118">
            <v>21302</v>
          </cell>
          <cell r="D118">
            <v>66310</v>
          </cell>
          <cell r="E118">
            <v>115</v>
          </cell>
          <cell r="F118">
            <v>212576</v>
          </cell>
          <cell r="G118">
            <v>651282</v>
          </cell>
          <cell r="H118">
            <v>115</v>
          </cell>
          <cell r="I118">
            <v>2210130</v>
          </cell>
          <cell r="J118">
            <v>6580460</v>
          </cell>
          <cell r="K118">
            <v>115</v>
          </cell>
          <cell r="L118">
            <v>22258800</v>
          </cell>
          <cell r="M118">
            <v>70264800</v>
          </cell>
          <cell r="N118">
            <v>115</v>
          </cell>
          <cell r="O118">
            <v>249046000</v>
          </cell>
          <cell r="P118">
            <v>800992000</v>
          </cell>
        </row>
        <row r="119">
          <cell r="B119">
            <v>116</v>
          </cell>
          <cell r="C119">
            <v>21277</v>
          </cell>
          <cell r="D119">
            <v>70643</v>
          </cell>
          <cell r="E119">
            <v>116</v>
          </cell>
          <cell r="F119">
            <v>212545</v>
          </cell>
          <cell r="G119">
            <v>667578</v>
          </cell>
          <cell r="H119">
            <v>116</v>
          </cell>
          <cell r="I119">
            <v>2193700</v>
          </cell>
          <cell r="J119">
            <v>6570960</v>
          </cell>
          <cell r="K119">
            <v>116</v>
          </cell>
          <cell r="L119">
            <v>22394600</v>
          </cell>
          <cell r="M119">
            <v>73766800</v>
          </cell>
          <cell r="N119">
            <v>116</v>
          </cell>
          <cell r="O119">
            <v>253639000</v>
          </cell>
          <cell r="P119">
            <v>787239000</v>
          </cell>
        </row>
        <row r="120">
          <cell r="B120">
            <v>117</v>
          </cell>
          <cell r="C120">
            <v>21329</v>
          </cell>
          <cell r="D120">
            <v>70861</v>
          </cell>
          <cell r="E120">
            <v>117</v>
          </cell>
          <cell r="F120">
            <v>221222</v>
          </cell>
          <cell r="G120">
            <v>652709</v>
          </cell>
          <cell r="H120">
            <v>117</v>
          </cell>
          <cell r="I120">
            <v>2138420</v>
          </cell>
          <cell r="J120">
            <v>6756700</v>
          </cell>
          <cell r="K120">
            <v>117</v>
          </cell>
          <cell r="L120">
            <v>22464200</v>
          </cell>
          <cell r="M120">
            <v>73132200</v>
          </cell>
          <cell r="N120">
            <v>117</v>
          </cell>
          <cell r="O120">
            <v>230005000</v>
          </cell>
          <cell r="P120">
            <v>864443000</v>
          </cell>
        </row>
        <row r="121">
          <cell r="B121">
            <v>118</v>
          </cell>
          <cell r="C121">
            <v>21276</v>
          </cell>
          <cell r="D121">
            <v>70791</v>
          </cell>
          <cell r="E121">
            <v>118</v>
          </cell>
          <cell r="F121">
            <v>212604</v>
          </cell>
          <cell r="G121">
            <v>652029</v>
          </cell>
          <cell r="H121">
            <v>118</v>
          </cell>
          <cell r="I121">
            <v>2126050</v>
          </cell>
          <cell r="J121">
            <v>6627710</v>
          </cell>
          <cell r="K121">
            <v>118</v>
          </cell>
          <cell r="L121">
            <v>22671800</v>
          </cell>
          <cell r="M121">
            <v>75789900</v>
          </cell>
          <cell r="N121">
            <v>118</v>
          </cell>
          <cell r="O121">
            <v>244262000</v>
          </cell>
          <cell r="P121">
            <v>769349000</v>
          </cell>
        </row>
        <row r="122">
          <cell r="B122">
            <v>119</v>
          </cell>
          <cell r="C122">
            <v>21317</v>
          </cell>
          <cell r="D122">
            <v>72094</v>
          </cell>
          <cell r="E122">
            <v>119</v>
          </cell>
          <cell r="F122">
            <v>212823</v>
          </cell>
          <cell r="G122">
            <v>705747</v>
          </cell>
          <cell r="H122">
            <v>119</v>
          </cell>
          <cell r="I122">
            <v>2156650</v>
          </cell>
          <cell r="J122">
            <v>6999050</v>
          </cell>
          <cell r="K122">
            <v>119</v>
          </cell>
          <cell r="L122">
            <v>22843600</v>
          </cell>
          <cell r="M122">
            <v>78016800</v>
          </cell>
          <cell r="N122">
            <v>119</v>
          </cell>
          <cell r="O122">
            <v>237198000</v>
          </cell>
          <cell r="P122">
            <v>751796000</v>
          </cell>
        </row>
        <row r="123">
          <cell r="B123">
            <v>120</v>
          </cell>
          <cell r="C123">
            <v>21289</v>
          </cell>
          <cell r="D123">
            <v>71848</v>
          </cell>
          <cell r="E123">
            <v>120</v>
          </cell>
          <cell r="F123">
            <v>213174</v>
          </cell>
          <cell r="G123">
            <v>661222</v>
          </cell>
          <cell r="H123">
            <v>120</v>
          </cell>
          <cell r="I123">
            <v>2128660</v>
          </cell>
          <cell r="J123">
            <v>7175140</v>
          </cell>
          <cell r="K123">
            <v>120</v>
          </cell>
          <cell r="L123">
            <v>22254500</v>
          </cell>
          <cell r="M123">
            <v>71934000</v>
          </cell>
          <cell r="N123">
            <v>120</v>
          </cell>
          <cell r="O123">
            <v>242038000</v>
          </cell>
          <cell r="P123">
            <v>823323000</v>
          </cell>
        </row>
        <row r="124">
          <cell r="B124">
            <v>121</v>
          </cell>
          <cell r="C124">
            <v>21273</v>
          </cell>
          <cell r="D124">
            <v>65797</v>
          </cell>
          <cell r="E124">
            <v>121</v>
          </cell>
          <cell r="F124">
            <v>212618</v>
          </cell>
          <cell r="G124">
            <v>696845</v>
          </cell>
          <cell r="H124">
            <v>121</v>
          </cell>
          <cell r="I124">
            <v>2203240</v>
          </cell>
          <cell r="J124">
            <v>7043510</v>
          </cell>
          <cell r="K124">
            <v>121</v>
          </cell>
          <cell r="L124">
            <v>22353200</v>
          </cell>
          <cell r="M124">
            <v>76713600</v>
          </cell>
          <cell r="N124">
            <v>121</v>
          </cell>
          <cell r="O124">
            <v>229892000</v>
          </cell>
          <cell r="P124">
            <v>774161000</v>
          </cell>
        </row>
        <row r="125">
          <cell r="B125">
            <v>122</v>
          </cell>
          <cell r="C125">
            <v>21268</v>
          </cell>
          <cell r="D125">
            <v>71155</v>
          </cell>
          <cell r="E125">
            <v>122</v>
          </cell>
          <cell r="F125">
            <v>212828</v>
          </cell>
          <cell r="G125">
            <v>646570</v>
          </cell>
          <cell r="H125">
            <v>122</v>
          </cell>
          <cell r="I125">
            <v>2128570</v>
          </cell>
          <cell r="J125">
            <v>6992860</v>
          </cell>
          <cell r="K125">
            <v>122</v>
          </cell>
          <cell r="L125">
            <v>26828100</v>
          </cell>
          <cell r="M125">
            <v>69587000</v>
          </cell>
          <cell r="N125">
            <v>122</v>
          </cell>
          <cell r="O125">
            <v>239538000</v>
          </cell>
          <cell r="P125">
            <v>790466000</v>
          </cell>
        </row>
        <row r="126">
          <cell r="B126">
            <v>123</v>
          </cell>
          <cell r="C126">
            <v>21260</v>
          </cell>
          <cell r="D126">
            <v>70237</v>
          </cell>
          <cell r="E126">
            <v>123</v>
          </cell>
          <cell r="F126">
            <v>212540</v>
          </cell>
          <cell r="G126">
            <v>752396</v>
          </cell>
          <cell r="H126">
            <v>123</v>
          </cell>
          <cell r="I126">
            <v>2168160</v>
          </cell>
          <cell r="J126">
            <v>6707680</v>
          </cell>
          <cell r="K126">
            <v>123</v>
          </cell>
          <cell r="L126">
            <v>28105200</v>
          </cell>
          <cell r="M126">
            <v>74258400</v>
          </cell>
          <cell r="N126">
            <v>123</v>
          </cell>
          <cell r="O126">
            <v>229525000</v>
          </cell>
          <cell r="P126">
            <v>780389000</v>
          </cell>
        </row>
        <row r="127">
          <cell r="B127">
            <v>124</v>
          </cell>
          <cell r="C127">
            <v>21287</v>
          </cell>
          <cell r="D127">
            <v>85063</v>
          </cell>
          <cell r="E127">
            <v>124</v>
          </cell>
          <cell r="F127">
            <v>240612</v>
          </cell>
          <cell r="G127">
            <v>863538</v>
          </cell>
          <cell r="H127">
            <v>124</v>
          </cell>
          <cell r="I127">
            <v>2676810</v>
          </cell>
          <cell r="J127">
            <v>6717360</v>
          </cell>
          <cell r="K127">
            <v>124</v>
          </cell>
          <cell r="L127">
            <v>23243900</v>
          </cell>
          <cell r="M127">
            <v>70920000</v>
          </cell>
          <cell r="N127">
            <v>124</v>
          </cell>
          <cell r="O127">
            <v>240854000</v>
          </cell>
          <cell r="P127">
            <v>779059000</v>
          </cell>
        </row>
        <row r="128">
          <cell r="B128">
            <v>125</v>
          </cell>
          <cell r="C128">
            <v>25943</v>
          </cell>
          <cell r="D128">
            <v>73719</v>
          </cell>
          <cell r="E128">
            <v>125</v>
          </cell>
          <cell r="F128">
            <v>297972</v>
          </cell>
          <cell r="G128">
            <v>2190070</v>
          </cell>
          <cell r="H128">
            <v>125</v>
          </cell>
          <cell r="I128">
            <v>2223790</v>
          </cell>
          <cell r="J128">
            <v>6682100</v>
          </cell>
          <cell r="K128">
            <v>125</v>
          </cell>
          <cell r="L128">
            <v>24296600</v>
          </cell>
          <cell r="M128">
            <v>72231200</v>
          </cell>
          <cell r="N128">
            <v>125</v>
          </cell>
          <cell r="O128">
            <v>229679000</v>
          </cell>
          <cell r="P128">
            <v>758409000</v>
          </cell>
        </row>
        <row r="129">
          <cell r="B129">
            <v>126</v>
          </cell>
          <cell r="C129">
            <v>21276</v>
          </cell>
          <cell r="D129">
            <v>82849</v>
          </cell>
          <cell r="E129">
            <v>126</v>
          </cell>
          <cell r="F129">
            <v>278762</v>
          </cell>
          <cell r="G129">
            <v>703617</v>
          </cell>
          <cell r="H129">
            <v>126</v>
          </cell>
          <cell r="I129">
            <v>2306960</v>
          </cell>
          <cell r="J129">
            <v>6815660</v>
          </cell>
          <cell r="K129">
            <v>126</v>
          </cell>
          <cell r="L129">
            <v>25699300</v>
          </cell>
          <cell r="M129">
            <v>73274400</v>
          </cell>
          <cell r="N129">
            <v>126</v>
          </cell>
          <cell r="O129">
            <v>230278000</v>
          </cell>
          <cell r="P129">
            <v>821697000</v>
          </cell>
        </row>
        <row r="130">
          <cell r="B130">
            <v>127</v>
          </cell>
          <cell r="C130">
            <v>23699</v>
          </cell>
          <cell r="D130">
            <v>87743</v>
          </cell>
          <cell r="E130">
            <v>127</v>
          </cell>
          <cell r="F130">
            <v>214086</v>
          </cell>
          <cell r="G130">
            <v>669488</v>
          </cell>
          <cell r="H130">
            <v>127</v>
          </cell>
          <cell r="I130">
            <v>2137680</v>
          </cell>
          <cell r="J130">
            <v>7091750</v>
          </cell>
          <cell r="K130">
            <v>127</v>
          </cell>
          <cell r="L130">
            <v>21875900</v>
          </cell>
          <cell r="M130">
            <v>74425100</v>
          </cell>
          <cell r="N130">
            <v>127</v>
          </cell>
          <cell r="O130">
            <v>232611000</v>
          </cell>
          <cell r="P130">
            <v>746789000</v>
          </cell>
        </row>
        <row r="131">
          <cell r="B131">
            <v>128</v>
          </cell>
          <cell r="C131">
            <v>22561</v>
          </cell>
          <cell r="D131">
            <v>84423</v>
          </cell>
          <cell r="E131">
            <v>128</v>
          </cell>
          <cell r="F131">
            <v>213267</v>
          </cell>
          <cell r="G131">
            <v>700639</v>
          </cell>
          <cell r="H131">
            <v>128</v>
          </cell>
          <cell r="I131">
            <v>2128540</v>
          </cell>
          <cell r="J131">
            <v>7707680</v>
          </cell>
          <cell r="K131">
            <v>128</v>
          </cell>
          <cell r="L131">
            <v>22056400</v>
          </cell>
          <cell r="M131">
            <v>71332700</v>
          </cell>
          <cell r="N131">
            <v>128</v>
          </cell>
          <cell r="O131">
            <v>229808000</v>
          </cell>
          <cell r="P131">
            <v>757013000</v>
          </cell>
        </row>
        <row r="132">
          <cell r="B132">
            <v>129</v>
          </cell>
          <cell r="C132">
            <v>22563</v>
          </cell>
          <cell r="D132">
            <v>97262</v>
          </cell>
          <cell r="E132">
            <v>129</v>
          </cell>
          <cell r="F132">
            <v>262066</v>
          </cell>
          <cell r="G132">
            <v>1094580</v>
          </cell>
          <cell r="H132">
            <v>129</v>
          </cell>
          <cell r="I132">
            <v>2893380</v>
          </cell>
          <cell r="J132">
            <v>8765880</v>
          </cell>
          <cell r="K132">
            <v>129</v>
          </cell>
          <cell r="L132">
            <v>21843500</v>
          </cell>
          <cell r="M132">
            <v>70456500</v>
          </cell>
          <cell r="N132">
            <v>129</v>
          </cell>
          <cell r="O132">
            <v>252050000</v>
          </cell>
          <cell r="P132">
            <v>755612000</v>
          </cell>
        </row>
        <row r="133">
          <cell r="B133">
            <v>130</v>
          </cell>
          <cell r="C133">
            <v>22956</v>
          </cell>
          <cell r="D133">
            <v>87037</v>
          </cell>
          <cell r="E133">
            <v>130</v>
          </cell>
          <cell r="F133">
            <v>230169</v>
          </cell>
          <cell r="G133">
            <v>765501</v>
          </cell>
          <cell r="H133">
            <v>130</v>
          </cell>
          <cell r="I133">
            <v>2564180</v>
          </cell>
          <cell r="J133">
            <v>8613570</v>
          </cell>
          <cell r="K133">
            <v>130</v>
          </cell>
          <cell r="L133">
            <v>22414400</v>
          </cell>
          <cell r="M133">
            <v>70209400</v>
          </cell>
          <cell r="N133">
            <v>130</v>
          </cell>
          <cell r="O133">
            <v>233087000</v>
          </cell>
          <cell r="P133">
            <v>778421000</v>
          </cell>
        </row>
        <row r="134">
          <cell r="B134">
            <v>131</v>
          </cell>
          <cell r="C134">
            <v>22394</v>
          </cell>
          <cell r="D134">
            <v>408388</v>
          </cell>
          <cell r="E134">
            <v>131</v>
          </cell>
          <cell r="F134">
            <v>213352</v>
          </cell>
          <cell r="G134">
            <v>657630</v>
          </cell>
          <cell r="H134">
            <v>131</v>
          </cell>
          <cell r="I134">
            <v>2502500</v>
          </cell>
          <cell r="J134">
            <v>8272240</v>
          </cell>
          <cell r="K134">
            <v>131</v>
          </cell>
          <cell r="L134">
            <v>21958300</v>
          </cell>
          <cell r="M134">
            <v>69924100</v>
          </cell>
          <cell r="N134">
            <v>131</v>
          </cell>
          <cell r="O134">
            <v>259719000</v>
          </cell>
          <cell r="P134">
            <v>776655000</v>
          </cell>
        </row>
        <row r="135">
          <cell r="B135">
            <v>132</v>
          </cell>
          <cell r="C135">
            <v>26306</v>
          </cell>
          <cell r="D135">
            <v>92792</v>
          </cell>
          <cell r="E135">
            <v>132</v>
          </cell>
          <cell r="F135">
            <v>278389</v>
          </cell>
          <cell r="G135">
            <v>735451</v>
          </cell>
          <cell r="H135">
            <v>132</v>
          </cell>
          <cell r="I135">
            <v>4494400</v>
          </cell>
          <cell r="J135">
            <v>9204590</v>
          </cell>
          <cell r="K135">
            <v>132</v>
          </cell>
          <cell r="L135">
            <v>22206300</v>
          </cell>
          <cell r="M135">
            <v>70760000</v>
          </cell>
          <cell r="N135">
            <v>132</v>
          </cell>
          <cell r="O135">
            <v>284362000</v>
          </cell>
          <cell r="P135">
            <v>737006000</v>
          </cell>
        </row>
        <row r="136">
          <cell r="B136">
            <v>133</v>
          </cell>
          <cell r="C136">
            <v>26098</v>
          </cell>
          <cell r="D136">
            <v>90962</v>
          </cell>
          <cell r="E136">
            <v>133</v>
          </cell>
          <cell r="F136">
            <v>233603</v>
          </cell>
          <cell r="G136">
            <v>665610</v>
          </cell>
          <cell r="H136">
            <v>133</v>
          </cell>
          <cell r="I136">
            <v>2349560</v>
          </cell>
          <cell r="J136">
            <v>7631040</v>
          </cell>
          <cell r="K136">
            <v>133</v>
          </cell>
          <cell r="L136">
            <v>22576500</v>
          </cell>
          <cell r="M136">
            <v>69092300</v>
          </cell>
          <cell r="N136">
            <v>133</v>
          </cell>
          <cell r="O136">
            <v>236466000</v>
          </cell>
          <cell r="P136">
            <v>826231000</v>
          </cell>
        </row>
        <row r="137">
          <cell r="B137">
            <v>134</v>
          </cell>
          <cell r="C137">
            <v>25898</v>
          </cell>
          <cell r="D137">
            <v>110409</v>
          </cell>
          <cell r="E137">
            <v>134</v>
          </cell>
          <cell r="F137">
            <v>212617</v>
          </cell>
          <cell r="G137">
            <v>638809</v>
          </cell>
          <cell r="H137">
            <v>134</v>
          </cell>
          <cell r="I137">
            <v>2718040</v>
          </cell>
          <cell r="J137">
            <v>8036270</v>
          </cell>
          <cell r="K137">
            <v>134</v>
          </cell>
          <cell r="L137">
            <v>22520600</v>
          </cell>
          <cell r="M137">
            <v>78759300</v>
          </cell>
          <cell r="N137">
            <v>134</v>
          </cell>
          <cell r="O137">
            <v>234540000</v>
          </cell>
          <cell r="P137">
            <v>754451000</v>
          </cell>
        </row>
        <row r="138">
          <cell r="B138">
            <v>135</v>
          </cell>
          <cell r="C138">
            <v>26595</v>
          </cell>
          <cell r="D138">
            <v>91978</v>
          </cell>
          <cell r="E138">
            <v>135</v>
          </cell>
          <cell r="F138">
            <v>212667</v>
          </cell>
          <cell r="G138">
            <v>684673</v>
          </cell>
          <cell r="H138">
            <v>135</v>
          </cell>
          <cell r="I138">
            <v>2408810</v>
          </cell>
          <cell r="J138">
            <v>6781780</v>
          </cell>
          <cell r="K138">
            <v>135</v>
          </cell>
          <cell r="L138">
            <v>25015800</v>
          </cell>
          <cell r="M138">
            <v>70717900</v>
          </cell>
          <cell r="N138">
            <v>135</v>
          </cell>
          <cell r="O138">
            <v>234828000</v>
          </cell>
          <cell r="P138">
            <v>762159000</v>
          </cell>
        </row>
        <row r="139">
          <cell r="B139">
            <v>136</v>
          </cell>
          <cell r="C139">
            <v>26323</v>
          </cell>
          <cell r="D139">
            <v>90228</v>
          </cell>
          <cell r="E139">
            <v>136</v>
          </cell>
          <cell r="F139">
            <v>213046</v>
          </cell>
          <cell r="G139">
            <v>666215</v>
          </cell>
          <cell r="H139">
            <v>136</v>
          </cell>
          <cell r="I139">
            <v>2128350</v>
          </cell>
          <cell r="J139">
            <v>6951990</v>
          </cell>
          <cell r="K139">
            <v>136</v>
          </cell>
          <cell r="L139">
            <v>22165200</v>
          </cell>
          <cell r="M139">
            <v>75255100</v>
          </cell>
          <cell r="N139">
            <v>136</v>
          </cell>
          <cell r="O139">
            <v>259888000</v>
          </cell>
          <cell r="P139">
            <v>861443000</v>
          </cell>
        </row>
        <row r="140">
          <cell r="B140">
            <v>137</v>
          </cell>
          <cell r="C140">
            <v>48393</v>
          </cell>
          <cell r="D140">
            <v>137927</v>
          </cell>
          <cell r="E140">
            <v>137</v>
          </cell>
          <cell r="F140">
            <v>218306</v>
          </cell>
          <cell r="G140">
            <v>708397</v>
          </cell>
          <cell r="H140">
            <v>137</v>
          </cell>
          <cell r="I140">
            <v>2190570</v>
          </cell>
          <cell r="J140">
            <v>6921780</v>
          </cell>
          <cell r="K140">
            <v>137</v>
          </cell>
          <cell r="L140">
            <v>22498500</v>
          </cell>
          <cell r="M140">
            <v>75604000</v>
          </cell>
          <cell r="N140">
            <v>137</v>
          </cell>
          <cell r="O140">
            <v>236561000</v>
          </cell>
          <cell r="P140">
            <v>748006000</v>
          </cell>
        </row>
        <row r="141">
          <cell r="B141">
            <v>138</v>
          </cell>
          <cell r="C141">
            <v>26429</v>
          </cell>
          <cell r="D141">
            <v>91256</v>
          </cell>
          <cell r="E141">
            <v>138</v>
          </cell>
          <cell r="F141">
            <v>213493</v>
          </cell>
          <cell r="G141">
            <v>653347</v>
          </cell>
          <cell r="H141">
            <v>138</v>
          </cell>
          <cell r="I141">
            <v>4463000</v>
          </cell>
          <cell r="J141">
            <v>7395330</v>
          </cell>
          <cell r="K141">
            <v>138</v>
          </cell>
          <cell r="L141">
            <v>25112400</v>
          </cell>
          <cell r="M141">
            <v>73727100</v>
          </cell>
          <cell r="N141">
            <v>138</v>
          </cell>
          <cell r="O141">
            <v>236529000</v>
          </cell>
          <cell r="P141">
            <v>790718000</v>
          </cell>
        </row>
        <row r="142">
          <cell r="B142">
            <v>139</v>
          </cell>
          <cell r="C142">
            <v>26280</v>
          </cell>
          <cell r="D142">
            <v>88517</v>
          </cell>
          <cell r="E142">
            <v>139</v>
          </cell>
          <cell r="F142">
            <v>213384</v>
          </cell>
          <cell r="G142">
            <v>683482</v>
          </cell>
          <cell r="H142">
            <v>139</v>
          </cell>
          <cell r="I142">
            <v>2129770</v>
          </cell>
          <cell r="J142">
            <v>7410390</v>
          </cell>
          <cell r="K142">
            <v>139</v>
          </cell>
          <cell r="L142">
            <v>22117400</v>
          </cell>
          <cell r="M142">
            <v>70301500</v>
          </cell>
          <cell r="N142">
            <v>139</v>
          </cell>
          <cell r="O142">
            <v>238670000</v>
          </cell>
          <cell r="P142">
            <v>757655000</v>
          </cell>
        </row>
        <row r="143">
          <cell r="B143">
            <v>140</v>
          </cell>
          <cell r="C143">
            <v>26268</v>
          </cell>
          <cell r="D143">
            <v>88190</v>
          </cell>
          <cell r="E143">
            <v>140</v>
          </cell>
          <cell r="F143">
            <v>213026</v>
          </cell>
          <cell r="G143">
            <v>649437</v>
          </cell>
          <cell r="H143">
            <v>140</v>
          </cell>
          <cell r="I143">
            <v>2172490</v>
          </cell>
          <cell r="J143">
            <v>6978540</v>
          </cell>
          <cell r="K143">
            <v>140</v>
          </cell>
          <cell r="L143">
            <v>22476700</v>
          </cell>
          <cell r="M143">
            <v>73351500</v>
          </cell>
          <cell r="N143">
            <v>140</v>
          </cell>
          <cell r="O143">
            <v>277400000</v>
          </cell>
          <cell r="P143">
            <v>779821000</v>
          </cell>
        </row>
        <row r="144">
          <cell r="B144">
            <v>141</v>
          </cell>
          <cell r="C144">
            <v>26286</v>
          </cell>
          <cell r="D144">
            <v>90383</v>
          </cell>
          <cell r="E144">
            <v>141</v>
          </cell>
          <cell r="F144">
            <v>212521</v>
          </cell>
          <cell r="G144">
            <v>651865</v>
          </cell>
          <cell r="H144">
            <v>141</v>
          </cell>
          <cell r="I144">
            <v>2162450</v>
          </cell>
          <cell r="J144">
            <v>6735710</v>
          </cell>
          <cell r="K144">
            <v>141</v>
          </cell>
          <cell r="L144">
            <v>21984300</v>
          </cell>
          <cell r="M144">
            <v>69202200</v>
          </cell>
          <cell r="N144">
            <v>141</v>
          </cell>
          <cell r="O144">
            <v>242353000</v>
          </cell>
          <cell r="P144">
            <v>801195000</v>
          </cell>
        </row>
        <row r="145">
          <cell r="B145">
            <v>142</v>
          </cell>
          <cell r="C145">
            <v>26405</v>
          </cell>
          <cell r="D145">
            <v>83510</v>
          </cell>
          <cell r="E145">
            <v>142</v>
          </cell>
          <cell r="F145">
            <v>212854</v>
          </cell>
          <cell r="G145">
            <v>635926</v>
          </cell>
          <cell r="H145">
            <v>142</v>
          </cell>
          <cell r="I145">
            <v>2128350</v>
          </cell>
          <cell r="J145">
            <v>7230560</v>
          </cell>
          <cell r="K145">
            <v>142</v>
          </cell>
          <cell r="L145">
            <v>22286500</v>
          </cell>
          <cell r="M145">
            <v>71757000</v>
          </cell>
          <cell r="N145">
            <v>142</v>
          </cell>
          <cell r="O145">
            <v>233215000</v>
          </cell>
          <cell r="P145">
            <v>790067000</v>
          </cell>
        </row>
        <row r="146">
          <cell r="B146">
            <v>143</v>
          </cell>
          <cell r="C146">
            <v>26343</v>
          </cell>
          <cell r="D146">
            <v>90534</v>
          </cell>
          <cell r="E146">
            <v>143</v>
          </cell>
          <cell r="F146">
            <v>235347</v>
          </cell>
          <cell r="G146">
            <v>766109</v>
          </cell>
          <cell r="H146">
            <v>143</v>
          </cell>
          <cell r="I146">
            <v>2711720</v>
          </cell>
          <cell r="J146">
            <v>6607020</v>
          </cell>
          <cell r="K146">
            <v>143</v>
          </cell>
          <cell r="L146">
            <v>21694800</v>
          </cell>
          <cell r="M146">
            <v>70206900</v>
          </cell>
          <cell r="N146">
            <v>143</v>
          </cell>
          <cell r="O146">
            <v>240878000</v>
          </cell>
          <cell r="P146">
            <v>754571000</v>
          </cell>
        </row>
        <row r="147">
          <cell r="B147">
            <v>144</v>
          </cell>
          <cell r="C147">
            <v>26763</v>
          </cell>
          <cell r="D147">
            <v>86374</v>
          </cell>
          <cell r="E147">
            <v>144</v>
          </cell>
          <cell r="F147">
            <v>239156</v>
          </cell>
          <cell r="G147">
            <v>720170</v>
          </cell>
          <cell r="H147">
            <v>144</v>
          </cell>
          <cell r="I147">
            <v>2241910</v>
          </cell>
          <cell r="J147">
            <v>7389040</v>
          </cell>
          <cell r="K147">
            <v>144</v>
          </cell>
          <cell r="L147">
            <v>23042800</v>
          </cell>
          <cell r="M147">
            <v>77133500</v>
          </cell>
          <cell r="N147">
            <v>144</v>
          </cell>
          <cell r="O147">
            <v>228889000</v>
          </cell>
          <cell r="P147">
            <v>793077000</v>
          </cell>
        </row>
        <row r="148">
          <cell r="B148">
            <v>145</v>
          </cell>
          <cell r="C148">
            <v>26527</v>
          </cell>
          <cell r="D148">
            <v>90366</v>
          </cell>
          <cell r="E148">
            <v>145</v>
          </cell>
          <cell r="F148">
            <v>212679</v>
          </cell>
          <cell r="G148">
            <v>653164</v>
          </cell>
          <cell r="H148">
            <v>145</v>
          </cell>
          <cell r="I148">
            <v>2228220</v>
          </cell>
          <cell r="J148">
            <v>6471930</v>
          </cell>
          <cell r="K148">
            <v>145</v>
          </cell>
          <cell r="L148">
            <v>24244100</v>
          </cell>
          <cell r="M148">
            <v>74290000</v>
          </cell>
          <cell r="N148">
            <v>145</v>
          </cell>
          <cell r="O148">
            <v>267907000</v>
          </cell>
          <cell r="P148">
            <v>771582000</v>
          </cell>
        </row>
        <row r="149">
          <cell r="B149">
            <v>146</v>
          </cell>
          <cell r="C149">
            <v>26347</v>
          </cell>
          <cell r="D149">
            <v>90542</v>
          </cell>
          <cell r="E149">
            <v>146</v>
          </cell>
          <cell r="F149">
            <v>212542</v>
          </cell>
          <cell r="G149">
            <v>679931</v>
          </cell>
          <cell r="H149">
            <v>146</v>
          </cell>
          <cell r="I149">
            <v>2299880</v>
          </cell>
          <cell r="J149">
            <v>6511330</v>
          </cell>
          <cell r="K149">
            <v>146</v>
          </cell>
          <cell r="L149">
            <v>22556800</v>
          </cell>
          <cell r="M149">
            <v>76568300</v>
          </cell>
          <cell r="N149">
            <v>146</v>
          </cell>
          <cell r="O149">
            <v>234929000</v>
          </cell>
          <cell r="P149">
            <v>759363000</v>
          </cell>
        </row>
        <row r="150">
          <cell r="B150">
            <v>147</v>
          </cell>
          <cell r="C150">
            <v>26342</v>
          </cell>
          <cell r="D150">
            <v>89968</v>
          </cell>
          <cell r="E150">
            <v>147</v>
          </cell>
          <cell r="F150">
            <v>212579</v>
          </cell>
          <cell r="G150">
            <v>642695</v>
          </cell>
          <cell r="H150">
            <v>147</v>
          </cell>
          <cell r="I150">
            <v>2187050</v>
          </cell>
          <cell r="J150">
            <v>6592610</v>
          </cell>
          <cell r="K150">
            <v>147</v>
          </cell>
          <cell r="L150">
            <v>26045800</v>
          </cell>
          <cell r="M150">
            <v>71773900</v>
          </cell>
          <cell r="N150">
            <v>147</v>
          </cell>
          <cell r="O150">
            <v>232916000</v>
          </cell>
          <cell r="P150">
            <v>771788000</v>
          </cell>
        </row>
        <row r="151">
          <cell r="B151">
            <v>148</v>
          </cell>
          <cell r="C151">
            <v>26742</v>
          </cell>
          <cell r="D151">
            <v>91090</v>
          </cell>
          <cell r="E151">
            <v>148</v>
          </cell>
          <cell r="F151">
            <v>235760</v>
          </cell>
          <cell r="G151">
            <v>651288</v>
          </cell>
          <cell r="H151">
            <v>148</v>
          </cell>
          <cell r="I151">
            <v>2148940</v>
          </cell>
          <cell r="J151">
            <v>6576580</v>
          </cell>
          <cell r="K151">
            <v>148</v>
          </cell>
          <cell r="L151">
            <v>22102000</v>
          </cell>
          <cell r="M151">
            <v>71129300</v>
          </cell>
          <cell r="N151">
            <v>148</v>
          </cell>
          <cell r="O151">
            <v>228361000</v>
          </cell>
          <cell r="P151">
            <v>787515000</v>
          </cell>
        </row>
        <row r="152">
          <cell r="B152">
            <v>149</v>
          </cell>
          <cell r="C152">
            <v>58897</v>
          </cell>
          <cell r="D152">
            <v>84791</v>
          </cell>
          <cell r="E152">
            <v>149</v>
          </cell>
          <cell r="F152">
            <v>212601</v>
          </cell>
          <cell r="G152">
            <v>634456</v>
          </cell>
          <cell r="H152">
            <v>149</v>
          </cell>
          <cell r="I152">
            <v>2126160</v>
          </cell>
          <cell r="J152">
            <v>6853730</v>
          </cell>
          <cell r="K152">
            <v>149</v>
          </cell>
          <cell r="L152">
            <v>22798600</v>
          </cell>
          <cell r="M152">
            <v>72800700</v>
          </cell>
          <cell r="N152">
            <v>149</v>
          </cell>
          <cell r="O152">
            <v>230858000</v>
          </cell>
          <cell r="P152">
            <v>765415000</v>
          </cell>
        </row>
        <row r="153">
          <cell r="B153">
            <v>150</v>
          </cell>
          <cell r="C153">
            <v>26915</v>
          </cell>
          <cell r="D153">
            <v>84893</v>
          </cell>
          <cell r="E153">
            <v>150</v>
          </cell>
          <cell r="F153">
            <v>212557</v>
          </cell>
          <cell r="G153">
            <v>657661</v>
          </cell>
          <cell r="H153">
            <v>150</v>
          </cell>
          <cell r="I153">
            <v>2153850</v>
          </cell>
          <cell r="J153">
            <v>6645880</v>
          </cell>
          <cell r="K153">
            <v>150</v>
          </cell>
          <cell r="L153">
            <v>22116000</v>
          </cell>
          <cell r="M153">
            <v>75758300</v>
          </cell>
          <cell r="N153">
            <v>150</v>
          </cell>
          <cell r="O153">
            <v>242493000</v>
          </cell>
          <cell r="P153">
            <v>757592000</v>
          </cell>
        </row>
        <row r="154">
          <cell r="B154">
            <v>151</v>
          </cell>
          <cell r="C154">
            <v>26582</v>
          </cell>
          <cell r="D154">
            <v>89047</v>
          </cell>
          <cell r="E154">
            <v>151</v>
          </cell>
          <cell r="F154">
            <v>212478</v>
          </cell>
          <cell r="G154">
            <v>643204</v>
          </cell>
          <cell r="H154">
            <v>151</v>
          </cell>
          <cell r="I154">
            <v>2128630</v>
          </cell>
          <cell r="J154">
            <v>6868440</v>
          </cell>
          <cell r="K154">
            <v>151</v>
          </cell>
          <cell r="L154">
            <v>22478200</v>
          </cell>
          <cell r="M154">
            <v>77548100</v>
          </cell>
          <cell r="N154">
            <v>151</v>
          </cell>
          <cell r="O154">
            <v>231677000</v>
          </cell>
          <cell r="P154">
            <v>765675000</v>
          </cell>
        </row>
        <row r="155">
          <cell r="B155">
            <v>152</v>
          </cell>
          <cell r="C155">
            <v>26307</v>
          </cell>
          <cell r="D155">
            <v>89446</v>
          </cell>
          <cell r="E155">
            <v>152</v>
          </cell>
          <cell r="F155">
            <v>212533</v>
          </cell>
          <cell r="G155">
            <v>637365</v>
          </cell>
          <cell r="H155">
            <v>152</v>
          </cell>
          <cell r="I155">
            <v>2146150</v>
          </cell>
          <cell r="J155">
            <v>6741160</v>
          </cell>
          <cell r="K155">
            <v>152</v>
          </cell>
          <cell r="L155">
            <v>22135500</v>
          </cell>
          <cell r="M155">
            <v>68756900</v>
          </cell>
          <cell r="N155">
            <v>152</v>
          </cell>
          <cell r="O155">
            <v>235111000</v>
          </cell>
          <cell r="P155">
            <v>780322000</v>
          </cell>
        </row>
        <row r="156">
          <cell r="B156">
            <v>153</v>
          </cell>
          <cell r="C156">
            <v>26727</v>
          </cell>
          <cell r="D156">
            <v>114024</v>
          </cell>
          <cell r="E156">
            <v>153</v>
          </cell>
          <cell r="F156">
            <v>212518</v>
          </cell>
          <cell r="G156">
            <v>646917</v>
          </cell>
          <cell r="H156">
            <v>153</v>
          </cell>
          <cell r="I156">
            <v>2226000</v>
          </cell>
          <cell r="J156">
            <v>6819450</v>
          </cell>
          <cell r="K156">
            <v>153</v>
          </cell>
          <cell r="L156">
            <v>22356900</v>
          </cell>
          <cell r="M156">
            <v>74810000</v>
          </cell>
          <cell r="N156">
            <v>153</v>
          </cell>
          <cell r="O156">
            <v>236055000</v>
          </cell>
          <cell r="P156">
            <v>767701000</v>
          </cell>
        </row>
        <row r="157">
          <cell r="B157">
            <v>154</v>
          </cell>
          <cell r="C157">
            <v>26565</v>
          </cell>
          <cell r="D157">
            <v>90683</v>
          </cell>
          <cell r="E157">
            <v>154</v>
          </cell>
          <cell r="F157">
            <v>212527</v>
          </cell>
          <cell r="G157">
            <v>888472</v>
          </cell>
          <cell r="H157">
            <v>154</v>
          </cell>
          <cell r="I157">
            <v>2256420</v>
          </cell>
          <cell r="J157">
            <v>6924920</v>
          </cell>
          <cell r="K157">
            <v>154</v>
          </cell>
          <cell r="L157">
            <v>23352400</v>
          </cell>
          <cell r="M157">
            <v>69913800</v>
          </cell>
          <cell r="N157">
            <v>154</v>
          </cell>
          <cell r="O157">
            <v>228470000</v>
          </cell>
          <cell r="P157">
            <v>792624000</v>
          </cell>
        </row>
        <row r="158">
          <cell r="B158">
            <v>155</v>
          </cell>
          <cell r="C158">
            <v>26437</v>
          </cell>
          <cell r="D158">
            <v>84098</v>
          </cell>
          <cell r="E158">
            <v>155</v>
          </cell>
          <cell r="F158">
            <v>392870</v>
          </cell>
          <cell r="G158">
            <v>915556</v>
          </cell>
          <cell r="H158">
            <v>155</v>
          </cell>
          <cell r="I158">
            <v>2245190</v>
          </cell>
          <cell r="J158">
            <v>6910820</v>
          </cell>
          <cell r="K158">
            <v>155</v>
          </cell>
          <cell r="L158">
            <v>22674600</v>
          </cell>
          <cell r="M158">
            <v>89410200</v>
          </cell>
          <cell r="N158">
            <v>155</v>
          </cell>
          <cell r="O158">
            <v>237544000</v>
          </cell>
          <cell r="P158">
            <v>764335000</v>
          </cell>
        </row>
        <row r="159">
          <cell r="B159">
            <v>156</v>
          </cell>
          <cell r="C159">
            <v>26460</v>
          </cell>
          <cell r="D159">
            <v>90532</v>
          </cell>
          <cell r="E159">
            <v>156</v>
          </cell>
          <cell r="F159">
            <v>266686</v>
          </cell>
          <cell r="G159">
            <v>839992</v>
          </cell>
          <cell r="H159">
            <v>156</v>
          </cell>
          <cell r="I159">
            <v>2149080</v>
          </cell>
          <cell r="J159">
            <v>8196310</v>
          </cell>
          <cell r="K159">
            <v>156</v>
          </cell>
          <cell r="L159">
            <v>24155500</v>
          </cell>
          <cell r="M159">
            <v>77410700</v>
          </cell>
          <cell r="N159">
            <v>156</v>
          </cell>
          <cell r="O159">
            <v>234955000</v>
          </cell>
          <cell r="P159">
            <v>777290000</v>
          </cell>
        </row>
        <row r="160">
          <cell r="B160">
            <v>157</v>
          </cell>
          <cell r="C160">
            <v>26560</v>
          </cell>
          <cell r="D160">
            <v>84159</v>
          </cell>
          <cell r="E160">
            <v>157</v>
          </cell>
          <cell r="F160">
            <v>264770</v>
          </cell>
          <cell r="G160">
            <v>833473</v>
          </cell>
          <cell r="H160">
            <v>157</v>
          </cell>
          <cell r="I160">
            <v>2333580</v>
          </cell>
          <cell r="J160">
            <v>10276300</v>
          </cell>
          <cell r="K160">
            <v>157</v>
          </cell>
          <cell r="L160">
            <v>25515900</v>
          </cell>
          <cell r="M160">
            <v>75473200</v>
          </cell>
          <cell r="N160">
            <v>157</v>
          </cell>
          <cell r="O160">
            <v>233323000</v>
          </cell>
          <cell r="P160">
            <v>757841000</v>
          </cell>
        </row>
        <row r="161">
          <cell r="B161">
            <v>158</v>
          </cell>
          <cell r="C161">
            <v>26481</v>
          </cell>
          <cell r="D161">
            <v>88828</v>
          </cell>
          <cell r="E161">
            <v>158</v>
          </cell>
          <cell r="F161">
            <v>265565</v>
          </cell>
          <cell r="G161">
            <v>821396</v>
          </cell>
          <cell r="H161">
            <v>158</v>
          </cell>
          <cell r="I161">
            <v>2255780</v>
          </cell>
          <cell r="J161">
            <v>6668490</v>
          </cell>
          <cell r="K161">
            <v>158</v>
          </cell>
          <cell r="L161">
            <v>25340200</v>
          </cell>
          <cell r="M161">
            <v>72514400</v>
          </cell>
          <cell r="N161">
            <v>158</v>
          </cell>
          <cell r="O161">
            <v>228621000</v>
          </cell>
          <cell r="P161">
            <v>778839000</v>
          </cell>
        </row>
        <row r="162">
          <cell r="B162">
            <v>159</v>
          </cell>
          <cell r="C162">
            <v>26394</v>
          </cell>
          <cell r="D162">
            <v>90126</v>
          </cell>
          <cell r="E162">
            <v>159</v>
          </cell>
          <cell r="F162">
            <v>265855</v>
          </cell>
          <cell r="G162">
            <v>809020</v>
          </cell>
          <cell r="H162">
            <v>159</v>
          </cell>
          <cell r="I162">
            <v>2721610</v>
          </cell>
          <cell r="J162">
            <v>6954280</v>
          </cell>
          <cell r="K162">
            <v>159</v>
          </cell>
          <cell r="L162">
            <v>22760900</v>
          </cell>
          <cell r="M162">
            <v>79653900</v>
          </cell>
          <cell r="N162">
            <v>159</v>
          </cell>
          <cell r="O162">
            <v>236548000</v>
          </cell>
          <cell r="P162">
            <v>783160000</v>
          </cell>
        </row>
        <row r="163">
          <cell r="B163">
            <v>160</v>
          </cell>
          <cell r="C163">
            <v>26321</v>
          </cell>
          <cell r="D163">
            <v>89534</v>
          </cell>
          <cell r="E163">
            <v>160</v>
          </cell>
          <cell r="F163">
            <v>264945</v>
          </cell>
          <cell r="G163">
            <v>836337</v>
          </cell>
          <cell r="H163">
            <v>160</v>
          </cell>
          <cell r="I163">
            <v>2217330</v>
          </cell>
          <cell r="J163">
            <v>6547600</v>
          </cell>
          <cell r="K163">
            <v>160</v>
          </cell>
          <cell r="L163">
            <v>22821000</v>
          </cell>
          <cell r="M163">
            <v>69513600</v>
          </cell>
          <cell r="N163">
            <v>160</v>
          </cell>
          <cell r="O163">
            <v>229787000</v>
          </cell>
          <cell r="P163">
            <v>789298000</v>
          </cell>
        </row>
        <row r="164">
          <cell r="B164">
            <v>161</v>
          </cell>
          <cell r="C164">
            <v>26580</v>
          </cell>
          <cell r="D164">
            <v>89054</v>
          </cell>
          <cell r="E164">
            <v>161</v>
          </cell>
          <cell r="F164">
            <v>265674</v>
          </cell>
          <cell r="G164">
            <v>822837</v>
          </cell>
          <cell r="H164">
            <v>161</v>
          </cell>
          <cell r="I164">
            <v>2321250</v>
          </cell>
          <cell r="J164">
            <v>6461450</v>
          </cell>
          <cell r="K164">
            <v>161</v>
          </cell>
          <cell r="L164">
            <v>24472200</v>
          </cell>
          <cell r="M164">
            <v>76244700</v>
          </cell>
          <cell r="N164">
            <v>161</v>
          </cell>
          <cell r="O164">
            <v>243620000</v>
          </cell>
          <cell r="P164">
            <v>759548000</v>
          </cell>
        </row>
        <row r="165">
          <cell r="B165">
            <v>162</v>
          </cell>
          <cell r="C165">
            <v>26567</v>
          </cell>
          <cell r="D165">
            <v>94440</v>
          </cell>
          <cell r="E165">
            <v>162</v>
          </cell>
          <cell r="F165">
            <v>260785</v>
          </cell>
          <cell r="G165">
            <v>650306</v>
          </cell>
          <cell r="H165">
            <v>162</v>
          </cell>
          <cell r="I165">
            <v>2129460</v>
          </cell>
          <cell r="J165">
            <v>6707420</v>
          </cell>
          <cell r="K165">
            <v>162</v>
          </cell>
          <cell r="L165">
            <v>22098800</v>
          </cell>
          <cell r="M165">
            <v>70187500</v>
          </cell>
          <cell r="N165">
            <v>162</v>
          </cell>
          <cell r="O165">
            <v>246424000</v>
          </cell>
          <cell r="P165">
            <v>767974000</v>
          </cell>
        </row>
        <row r="166">
          <cell r="B166">
            <v>163</v>
          </cell>
          <cell r="C166">
            <v>26535</v>
          </cell>
          <cell r="D166">
            <v>89513</v>
          </cell>
          <cell r="E166">
            <v>163</v>
          </cell>
          <cell r="F166">
            <v>212543</v>
          </cell>
          <cell r="G166">
            <v>705687</v>
          </cell>
          <cell r="H166">
            <v>163</v>
          </cell>
          <cell r="I166">
            <v>2300280</v>
          </cell>
          <cell r="J166">
            <v>6713640</v>
          </cell>
          <cell r="K166">
            <v>163</v>
          </cell>
          <cell r="L166">
            <v>22837600</v>
          </cell>
          <cell r="M166">
            <v>72073600</v>
          </cell>
          <cell r="N166">
            <v>163</v>
          </cell>
          <cell r="O166">
            <v>250486000</v>
          </cell>
          <cell r="P166">
            <v>777577000</v>
          </cell>
        </row>
        <row r="167">
          <cell r="B167">
            <v>164</v>
          </cell>
          <cell r="C167">
            <v>26465</v>
          </cell>
          <cell r="D167">
            <v>89812</v>
          </cell>
          <cell r="E167">
            <v>164</v>
          </cell>
          <cell r="F167">
            <v>212544</v>
          </cell>
          <cell r="G167">
            <v>714111</v>
          </cell>
          <cell r="H167">
            <v>164</v>
          </cell>
          <cell r="I167">
            <v>2131120</v>
          </cell>
          <cell r="J167">
            <v>7189080</v>
          </cell>
          <cell r="K167">
            <v>164</v>
          </cell>
          <cell r="L167">
            <v>21943900</v>
          </cell>
          <cell r="M167">
            <v>70606600</v>
          </cell>
          <cell r="N167">
            <v>164</v>
          </cell>
          <cell r="O167">
            <v>239076000</v>
          </cell>
          <cell r="P167">
            <v>826287000</v>
          </cell>
        </row>
        <row r="168">
          <cell r="B168">
            <v>165</v>
          </cell>
          <cell r="C168">
            <v>26466</v>
          </cell>
          <cell r="D168">
            <v>90508</v>
          </cell>
          <cell r="E168">
            <v>165</v>
          </cell>
          <cell r="F168">
            <v>213202</v>
          </cell>
          <cell r="G168">
            <v>652118</v>
          </cell>
          <cell r="H168">
            <v>165</v>
          </cell>
          <cell r="I168">
            <v>2225810</v>
          </cell>
          <cell r="J168">
            <v>7081740</v>
          </cell>
          <cell r="K168">
            <v>165</v>
          </cell>
          <cell r="L168">
            <v>23074400</v>
          </cell>
          <cell r="M168">
            <v>72411400</v>
          </cell>
          <cell r="N168">
            <v>165</v>
          </cell>
          <cell r="O168">
            <v>230257000</v>
          </cell>
          <cell r="P168">
            <v>766558000</v>
          </cell>
        </row>
        <row r="169">
          <cell r="B169">
            <v>166</v>
          </cell>
          <cell r="C169">
            <v>26490</v>
          </cell>
          <cell r="D169">
            <v>88193</v>
          </cell>
          <cell r="E169">
            <v>166</v>
          </cell>
          <cell r="F169">
            <v>212564</v>
          </cell>
          <cell r="G169">
            <v>653174</v>
          </cell>
          <cell r="H169">
            <v>166</v>
          </cell>
          <cell r="I169">
            <v>2258400</v>
          </cell>
          <cell r="J169">
            <v>8551680</v>
          </cell>
          <cell r="K169">
            <v>166</v>
          </cell>
          <cell r="L169">
            <v>22139500</v>
          </cell>
          <cell r="M169">
            <v>80927800</v>
          </cell>
          <cell r="N169">
            <v>166</v>
          </cell>
          <cell r="O169">
            <v>227350000</v>
          </cell>
          <cell r="P169">
            <v>761252000</v>
          </cell>
        </row>
        <row r="170">
          <cell r="B170">
            <v>167</v>
          </cell>
          <cell r="C170">
            <v>26632</v>
          </cell>
          <cell r="D170">
            <v>89402</v>
          </cell>
          <cell r="E170">
            <v>167</v>
          </cell>
          <cell r="F170">
            <v>212453</v>
          </cell>
          <cell r="G170">
            <v>655290</v>
          </cell>
          <cell r="H170">
            <v>167</v>
          </cell>
          <cell r="I170">
            <v>2654640</v>
          </cell>
          <cell r="J170">
            <v>7585880</v>
          </cell>
          <cell r="K170">
            <v>167</v>
          </cell>
          <cell r="L170">
            <v>21730700</v>
          </cell>
          <cell r="M170">
            <v>69487900</v>
          </cell>
          <cell r="N170">
            <v>167</v>
          </cell>
          <cell r="O170">
            <v>240119000</v>
          </cell>
          <cell r="P170">
            <v>773615000</v>
          </cell>
        </row>
        <row r="171">
          <cell r="B171">
            <v>168</v>
          </cell>
          <cell r="C171">
            <v>26331</v>
          </cell>
          <cell r="D171">
            <v>91266</v>
          </cell>
          <cell r="E171">
            <v>168</v>
          </cell>
          <cell r="F171">
            <v>212516</v>
          </cell>
          <cell r="G171">
            <v>642430</v>
          </cell>
          <cell r="H171">
            <v>168</v>
          </cell>
          <cell r="I171">
            <v>2142990</v>
          </cell>
          <cell r="J171">
            <v>6900640</v>
          </cell>
          <cell r="K171">
            <v>168</v>
          </cell>
          <cell r="L171">
            <v>22106800</v>
          </cell>
          <cell r="M171">
            <v>69903900</v>
          </cell>
          <cell r="N171">
            <v>168</v>
          </cell>
          <cell r="O171">
            <v>229686000</v>
          </cell>
          <cell r="P171">
            <v>761866000</v>
          </cell>
        </row>
        <row r="172">
          <cell r="B172">
            <v>169</v>
          </cell>
          <cell r="C172">
            <v>26381</v>
          </cell>
          <cell r="D172">
            <v>82941</v>
          </cell>
          <cell r="E172">
            <v>169</v>
          </cell>
          <cell r="F172">
            <v>212497</v>
          </cell>
          <cell r="G172">
            <v>653457</v>
          </cell>
          <cell r="H172">
            <v>169</v>
          </cell>
          <cell r="I172">
            <v>2214280</v>
          </cell>
          <cell r="J172">
            <v>6784020</v>
          </cell>
          <cell r="K172">
            <v>169</v>
          </cell>
          <cell r="L172">
            <v>22559400</v>
          </cell>
          <cell r="M172">
            <v>70147700</v>
          </cell>
          <cell r="N172">
            <v>169</v>
          </cell>
          <cell r="O172">
            <v>224105000</v>
          </cell>
          <cell r="P172">
            <v>758336000</v>
          </cell>
        </row>
        <row r="173">
          <cell r="B173">
            <v>170</v>
          </cell>
          <cell r="C173">
            <v>26488</v>
          </cell>
          <cell r="D173">
            <v>89743</v>
          </cell>
          <cell r="E173">
            <v>170</v>
          </cell>
          <cell r="F173">
            <v>232843</v>
          </cell>
          <cell r="G173">
            <v>669850</v>
          </cell>
          <cell r="H173">
            <v>170</v>
          </cell>
          <cell r="I173">
            <v>2129160</v>
          </cell>
          <cell r="J173">
            <v>6424920</v>
          </cell>
          <cell r="K173">
            <v>170</v>
          </cell>
          <cell r="L173">
            <v>25203400</v>
          </cell>
          <cell r="M173">
            <v>81424200</v>
          </cell>
          <cell r="N173">
            <v>170</v>
          </cell>
          <cell r="O173">
            <v>232122000</v>
          </cell>
          <cell r="P173">
            <v>818041000</v>
          </cell>
        </row>
        <row r="174">
          <cell r="B174">
            <v>171</v>
          </cell>
          <cell r="C174">
            <v>26456</v>
          </cell>
          <cell r="D174">
            <v>89997</v>
          </cell>
          <cell r="E174">
            <v>171</v>
          </cell>
          <cell r="F174">
            <v>212851</v>
          </cell>
          <cell r="G174">
            <v>676527</v>
          </cell>
          <cell r="H174">
            <v>171</v>
          </cell>
          <cell r="I174">
            <v>2163400</v>
          </cell>
          <cell r="J174">
            <v>6535290</v>
          </cell>
          <cell r="K174">
            <v>171</v>
          </cell>
          <cell r="L174">
            <v>21899300</v>
          </cell>
          <cell r="M174">
            <v>79948900</v>
          </cell>
          <cell r="N174">
            <v>171</v>
          </cell>
          <cell r="O174">
            <v>226872000</v>
          </cell>
          <cell r="P174">
            <v>795142000</v>
          </cell>
        </row>
        <row r="175">
          <cell r="B175">
            <v>172</v>
          </cell>
          <cell r="C175">
            <v>26304</v>
          </cell>
          <cell r="D175">
            <v>89800</v>
          </cell>
          <cell r="E175">
            <v>172</v>
          </cell>
          <cell r="F175">
            <v>236443</v>
          </cell>
          <cell r="G175">
            <v>654367</v>
          </cell>
          <cell r="H175">
            <v>172</v>
          </cell>
          <cell r="I175">
            <v>2178700</v>
          </cell>
          <cell r="J175">
            <v>6710920</v>
          </cell>
          <cell r="K175">
            <v>172</v>
          </cell>
          <cell r="L175">
            <v>25404400</v>
          </cell>
          <cell r="M175">
            <v>75440200</v>
          </cell>
          <cell r="N175">
            <v>172</v>
          </cell>
          <cell r="O175">
            <v>226424000</v>
          </cell>
          <cell r="P175">
            <v>778036000</v>
          </cell>
        </row>
        <row r="176">
          <cell r="B176">
            <v>173</v>
          </cell>
          <cell r="C176">
            <v>26312</v>
          </cell>
          <cell r="D176">
            <v>84610</v>
          </cell>
          <cell r="E176">
            <v>173</v>
          </cell>
          <cell r="F176">
            <v>212738</v>
          </cell>
          <cell r="G176">
            <v>644611</v>
          </cell>
          <cell r="H176">
            <v>173</v>
          </cell>
          <cell r="I176">
            <v>2664180</v>
          </cell>
          <cell r="J176">
            <v>6591320</v>
          </cell>
          <cell r="K176">
            <v>173</v>
          </cell>
          <cell r="L176">
            <v>22435500</v>
          </cell>
          <cell r="M176">
            <v>68548600</v>
          </cell>
          <cell r="N176">
            <v>173</v>
          </cell>
          <cell r="O176">
            <v>231357000</v>
          </cell>
          <cell r="P176">
            <v>779139000</v>
          </cell>
        </row>
        <row r="177">
          <cell r="B177">
            <v>174</v>
          </cell>
          <cell r="C177">
            <v>26383</v>
          </cell>
          <cell r="D177">
            <v>89346</v>
          </cell>
          <cell r="E177">
            <v>174</v>
          </cell>
          <cell r="F177">
            <v>212679</v>
          </cell>
          <cell r="G177">
            <v>647634</v>
          </cell>
          <cell r="H177">
            <v>174</v>
          </cell>
          <cell r="I177">
            <v>2263220</v>
          </cell>
          <cell r="J177">
            <v>6859910</v>
          </cell>
          <cell r="K177">
            <v>174</v>
          </cell>
          <cell r="L177">
            <v>21816800</v>
          </cell>
          <cell r="M177">
            <v>73993600</v>
          </cell>
          <cell r="N177">
            <v>174</v>
          </cell>
          <cell r="O177">
            <v>240015000</v>
          </cell>
          <cell r="P177">
            <v>746431000</v>
          </cell>
        </row>
        <row r="178">
          <cell r="B178">
            <v>175</v>
          </cell>
          <cell r="C178">
            <v>26412</v>
          </cell>
          <cell r="D178">
            <v>88910</v>
          </cell>
          <cell r="E178">
            <v>175</v>
          </cell>
          <cell r="F178">
            <v>212594</v>
          </cell>
          <cell r="G178">
            <v>688516</v>
          </cell>
          <cell r="H178">
            <v>175</v>
          </cell>
          <cell r="I178">
            <v>2160940</v>
          </cell>
          <cell r="J178">
            <v>6678880</v>
          </cell>
          <cell r="K178">
            <v>175</v>
          </cell>
          <cell r="L178">
            <v>22316200</v>
          </cell>
          <cell r="M178">
            <v>89282000</v>
          </cell>
          <cell r="N178">
            <v>175</v>
          </cell>
          <cell r="O178">
            <v>239966000</v>
          </cell>
          <cell r="P178">
            <v>888774000</v>
          </cell>
        </row>
        <row r="179">
          <cell r="B179">
            <v>176</v>
          </cell>
          <cell r="C179">
            <v>26326</v>
          </cell>
          <cell r="D179">
            <v>119043</v>
          </cell>
          <cell r="E179">
            <v>176</v>
          </cell>
          <cell r="F179">
            <v>212847</v>
          </cell>
          <cell r="G179">
            <v>651171</v>
          </cell>
          <cell r="H179">
            <v>176</v>
          </cell>
          <cell r="I179">
            <v>2128280</v>
          </cell>
          <cell r="J179">
            <v>6862180</v>
          </cell>
          <cell r="K179">
            <v>176</v>
          </cell>
          <cell r="L179">
            <v>24537700</v>
          </cell>
          <cell r="M179">
            <v>80922100</v>
          </cell>
          <cell r="N179">
            <v>176</v>
          </cell>
          <cell r="O179">
            <v>228227000</v>
          </cell>
          <cell r="P179">
            <v>770132000</v>
          </cell>
        </row>
        <row r="180">
          <cell r="B180">
            <v>177</v>
          </cell>
          <cell r="C180">
            <v>26467</v>
          </cell>
          <cell r="D180">
            <v>83790</v>
          </cell>
          <cell r="E180">
            <v>177</v>
          </cell>
          <cell r="F180">
            <v>212817</v>
          </cell>
          <cell r="G180">
            <v>637282</v>
          </cell>
          <cell r="H180">
            <v>177</v>
          </cell>
          <cell r="I180">
            <v>2148710</v>
          </cell>
          <cell r="J180">
            <v>6709990</v>
          </cell>
          <cell r="K180">
            <v>177</v>
          </cell>
          <cell r="L180">
            <v>22824000</v>
          </cell>
          <cell r="M180">
            <v>71017300</v>
          </cell>
          <cell r="N180">
            <v>177</v>
          </cell>
          <cell r="O180">
            <v>225813000</v>
          </cell>
          <cell r="P180">
            <v>825393000</v>
          </cell>
        </row>
        <row r="181">
          <cell r="B181">
            <v>178</v>
          </cell>
          <cell r="C181">
            <v>26500</v>
          </cell>
          <cell r="D181">
            <v>82671</v>
          </cell>
          <cell r="E181">
            <v>178</v>
          </cell>
          <cell r="F181">
            <v>212499</v>
          </cell>
          <cell r="G181">
            <v>647560</v>
          </cell>
          <cell r="H181">
            <v>178</v>
          </cell>
          <cell r="I181">
            <v>2303980</v>
          </cell>
          <cell r="J181">
            <v>8964730</v>
          </cell>
          <cell r="K181">
            <v>178</v>
          </cell>
          <cell r="L181">
            <v>22161600</v>
          </cell>
          <cell r="M181">
            <v>68775100</v>
          </cell>
          <cell r="N181">
            <v>178</v>
          </cell>
          <cell r="O181">
            <v>238086000</v>
          </cell>
          <cell r="P181">
            <v>757241000</v>
          </cell>
        </row>
        <row r="182">
          <cell r="B182">
            <v>179</v>
          </cell>
          <cell r="C182">
            <v>26250</v>
          </cell>
          <cell r="D182">
            <v>88566</v>
          </cell>
          <cell r="E182">
            <v>179</v>
          </cell>
          <cell r="F182">
            <v>212768</v>
          </cell>
          <cell r="G182">
            <v>670355</v>
          </cell>
          <cell r="H182">
            <v>179</v>
          </cell>
          <cell r="I182">
            <v>2139200</v>
          </cell>
          <cell r="J182">
            <v>6867410</v>
          </cell>
          <cell r="K182">
            <v>179</v>
          </cell>
          <cell r="L182">
            <v>22305800</v>
          </cell>
          <cell r="M182">
            <v>73800600</v>
          </cell>
          <cell r="N182">
            <v>179</v>
          </cell>
          <cell r="O182">
            <v>228314000</v>
          </cell>
          <cell r="P182">
            <v>774135000</v>
          </cell>
        </row>
        <row r="183">
          <cell r="B183">
            <v>180</v>
          </cell>
          <cell r="C183">
            <v>26428</v>
          </cell>
          <cell r="D183">
            <v>87977</v>
          </cell>
          <cell r="E183">
            <v>180</v>
          </cell>
          <cell r="F183">
            <v>212889</v>
          </cell>
          <cell r="G183">
            <v>631606</v>
          </cell>
          <cell r="H183">
            <v>180</v>
          </cell>
          <cell r="I183">
            <v>2146110</v>
          </cell>
          <cell r="J183">
            <v>6770380</v>
          </cell>
          <cell r="K183">
            <v>180</v>
          </cell>
          <cell r="L183">
            <v>22031200</v>
          </cell>
          <cell r="M183">
            <v>79878800</v>
          </cell>
          <cell r="N183">
            <v>180</v>
          </cell>
          <cell r="O183">
            <v>227810000</v>
          </cell>
          <cell r="P183">
            <v>755084000</v>
          </cell>
        </row>
        <row r="184">
          <cell r="B184">
            <v>181</v>
          </cell>
          <cell r="C184">
            <v>26426</v>
          </cell>
          <cell r="D184">
            <v>88931</v>
          </cell>
          <cell r="E184">
            <v>181</v>
          </cell>
          <cell r="F184">
            <v>212834</v>
          </cell>
          <cell r="G184">
            <v>647476</v>
          </cell>
          <cell r="H184">
            <v>181</v>
          </cell>
          <cell r="I184">
            <v>2155250</v>
          </cell>
          <cell r="J184">
            <v>7819630</v>
          </cell>
          <cell r="K184">
            <v>181</v>
          </cell>
          <cell r="L184">
            <v>23852700</v>
          </cell>
          <cell r="M184">
            <v>73135300</v>
          </cell>
          <cell r="N184">
            <v>181</v>
          </cell>
          <cell r="O184">
            <v>229798000</v>
          </cell>
          <cell r="P184">
            <v>774343000</v>
          </cell>
        </row>
        <row r="185">
          <cell r="B185">
            <v>182</v>
          </cell>
          <cell r="C185">
            <v>26367</v>
          </cell>
          <cell r="D185">
            <v>88599</v>
          </cell>
          <cell r="E185">
            <v>182</v>
          </cell>
          <cell r="F185">
            <v>212535</v>
          </cell>
          <cell r="G185">
            <v>641617</v>
          </cell>
          <cell r="H185">
            <v>182</v>
          </cell>
          <cell r="I185">
            <v>2146430</v>
          </cell>
          <cell r="J185">
            <v>8175650</v>
          </cell>
          <cell r="K185">
            <v>182</v>
          </cell>
          <cell r="L185">
            <v>21822100</v>
          </cell>
          <cell r="M185">
            <v>81009200</v>
          </cell>
          <cell r="N185">
            <v>182</v>
          </cell>
          <cell r="O185">
            <v>235755000</v>
          </cell>
          <cell r="P185">
            <v>735527000</v>
          </cell>
        </row>
        <row r="186">
          <cell r="B186">
            <v>183</v>
          </cell>
          <cell r="C186">
            <v>26419</v>
          </cell>
          <cell r="D186">
            <v>89496</v>
          </cell>
          <cell r="E186">
            <v>183</v>
          </cell>
          <cell r="F186">
            <v>212857</v>
          </cell>
          <cell r="G186">
            <v>641003</v>
          </cell>
          <cell r="H186">
            <v>183</v>
          </cell>
          <cell r="I186">
            <v>2251630</v>
          </cell>
          <cell r="J186">
            <v>7030080</v>
          </cell>
          <cell r="K186">
            <v>183</v>
          </cell>
          <cell r="L186">
            <v>22674100</v>
          </cell>
          <cell r="M186">
            <v>67196800</v>
          </cell>
          <cell r="N186">
            <v>183</v>
          </cell>
          <cell r="O186">
            <v>247066000</v>
          </cell>
          <cell r="P186">
            <v>743927000</v>
          </cell>
        </row>
        <row r="187">
          <cell r="B187">
            <v>184</v>
          </cell>
          <cell r="C187">
            <v>26455</v>
          </cell>
          <cell r="D187">
            <v>90413</v>
          </cell>
          <cell r="E187">
            <v>184</v>
          </cell>
          <cell r="F187">
            <v>212591</v>
          </cell>
          <cell r="G187">
            <v>643250</v>
          </cell>
          <cell r="H187">
            <v>184</v>
          </cell>
          <cell r="I187">
            <v>2140900</v>
          </cell>
          <cell r="J187">
            <v>7041120</v>
          </cell>
          <cell r="K187">
            <v>184</v>
          </cell>
          <cell r="L187">
            <v>21874100</v>
          </cell>
          <cell r="M187">
            <v>68854700</v>
          </cell>
          <cell r="N187">
            <v>184</v>
          </cell>
          <cell r="O187">
            <v>239227000</v>
          </cell>
          <cell r="P187">
            <v>791613000</v>
          </cell>
        </row>
        <row r="188">
          <cell r="B188">
            <v>185</v>
          </cell>
          <cell r="C188">
            <v>26508</v>
          </cell>
          <cell r="D188">
            <v>88960</v>
          </cell>
          <cell r="E188">
            <v>185</v>
          </cell>
          <cell r="F188">
            <v>212648</v>
          </cell>
          <cell r="G188">
            <v>636314</v>
          </cell>
          <cell r="H188">
            <v>185</v>
          </cell>
          <cell r="I188">
            <v>2230200</v>
          </cell>
          <cell r="J188">
            <v>6762740</v>
          </cell>
          <cell r="K188">
            <v>185</v>
          </cell>
          <cell r="L188">
            <v>21789800</v>
          </cell>
          <cell r="M188">
            <v>70137700</v>
          </cell>
          <cell r="N188">
            <v>185</v>
          </cell>
          <cell r="O188">
            <v>243571000</v>
          </cell>
          <cell r="P188">
            <v>782918000</v>
          </cell>
        </row>
        <row r="189">
          <cell r="B189">
            <v>186</v>
          </cell>
          <cell r="C189">
            <v>26515</v>
          </cell>
          <cell r="D189">
            <v>88289</v>
          </cell>
          <cell r="E189">
            <v>186</v>
          </cell>
          <cell r="F189">
            <v>212890</v>
          </cell>
          <cell r="G189">
            <v>642553</v>
          </cell>
          <cell r="H189">
            <v>186</v>
          </cell>
          <cell r="I189">
            <v>2145100</v>
          </cell>
          <cell r="J189">
            <v>6891360</v>
          </cell>
          <cell r="K189">
            <v>186</v>
          </cell>
          <cell r="L189">
            <v>23101400</v>
          </cell>
          <cell r="M189">
            <v>72528000</v>
          </cell>
          <cell r="N189">
            <v>186</v>
          </cell>
          <cell r="O189">
            <v>257609000</v>
          </cell>
          <cell r="P189">
            <v>751284000</v>
          </cell>
        </row>
        <row r="190">
          <cell r="B190">
            <v>187</v>
          </cell>
          <cell r="C190">
            <v>26419</v>
          </cell>
          <cell r="D190">
            <v>88659</v>
          </cell>
          <cell r="E190">
            <v>187</v>
          </cell>
          <cell r="F190">
            <v>212485</v>
          </cell>
          <cell r="G190">
            <v>720516</v>
          </cell>
          <cell r="H190">
            <v>187</v>
          </cell>
          <cell r="I190">
            <v>2201110</v>
          </cell>
          <cell r="J190">
            <v>6648560</v>
          </cell>
          <cell r="K190">
            <v>187</v>
          </cell>
          <cell r="L190">
            <v>23090400</v>
          </cell>
          <cell r="M190">
            <v>78414500</v>
          </cell>
          <cell r="N190">
            <v>187</v>
          </cell>
          <cell r="O190">
            <v>235368000</v>
          </cell>
          <cell r="P190">
            <v>776953000</v>
          </cell>
        </row>
        <row r="191">
          <cell r="B191">
            <v>188</v>
          </cell>
          <cell r="C191">
            <v>26421</v>
          </cell>
          <cell r="D191">
            <v>94684</v>
          </cell>
          <cell r="E191">
            <v>188</v>
          </cell>
          <cell r="F191">
            <v>254044</v>
          </cell>
          <cell r="G191">
            <v>780161</v>
          </cell>
          <cell r="H191">
            <v>188</v>
          </cell>
          <cell r="I191">
            <v>2265090</v>
          </cell>
          <cell r="J191">
            <v>6562590</v>
          </cell>
          <cell r="K191">
            <v>188</v>
          </cell>
          <cell r="L191">
            <v>23115200</v>
          </cell>
          <cell r="M191">
            <v>75511900</v>
          </cell>
          <cell r="N191">
            <v>188</v>
          </cell>
          <cell r="O191">
            <v>239264000</v>
          </cell>
          <cell r="P191">
            <v>752496000</v>
          </cell>
        </row>
        <row r="192">
          <cell r="B192">
            <v>189</v>
          </cell>
          <cell r="C192">
            <v>26458</v>
          </cell>
          <cell r="D192">
            <v>88160</v>
          </cell>
          <cell r="E192">
            <v>189</v>
          </cell>
          <cell r="F192">
            <v>213277</v>
          </cell>
          <cell r="G192">
            <v>776932</v>
          </cell>
          <cell r="H192">
            <v>189</v>
          </cell>
          <cell r="I192">
            <v>2260110</v>
          </cell>
          <cell r="J192">
            <v>8909770</v>
          </cell>
          <cell r="K192">
            <v>189</v>
          </cell>
          <cell r="L192">
            <v>23163900</v>
          </cell>
          <cell r="M192">
            <v>74760300</v>
          </cell>
          <cell r="N192">
            <v>189</v>
          </cell>
          <cell r="O192">
            <v>226737000</v>
          </cell>
          <cell r="P192">
            <v>765591000</v>
          </cell>
        </row>
        <row r="193">
          <cell r="B193">
            <v>190</v>
          </cell>
          <cell r="C193">
            <v>26398</v>
          </cell>
          <cell r="D193">
            <v>88164</v>
          </cell>
          <cell r="E193">
            <v>190</v>
          </cell>
          <cell r="F193">
            <v>251152</v>
          </cell>
          <cell r="G193">
            <v>809743</v>
          </cell>
          <cell r="H193">
            <v>190</v>
          </cell>
          <cell r="I193">
            <v>4515840</v>
          </cell>
          <cell r="J193">
            <v>7456260</v>
          </cell>
          <cell r="K193">
            <v>190</v>
          </cell>
          <cell r="L193">
            <v>22010400</v>
          </cell>
          <cell r="M193">
            <v>75674100</v>
          </cell>
          <cell r="N193">
            <v>190</v>
          </cell>
          <cell r="O193">
            <v>230272000</v>
          </cell>
          <cell r="P193">
            <v>777357000</v>
          </cell>
        </row>
        <row r="194">
          <cell r="B194">
            <v>191</v>
          </cell>
          <cell r="C194">
            <v>26321</v>
          </cell>
          <cell r="D194">
            <v>88690</v>
          </cell>
          <cell r="E194">
            <v>191</v>
          </cell>
          <cell r="F194">
            <v>242929</v>
          </cell>
          <cell r="G194">
            <v>848394</v>
          </cell>
          <cell r="H194">
            <v>191</v>
          </cell>
          <cell r="I194">
            <v>2239660</v>
          </cell>
          <cell r="J194">
            <v>7867620</v>
          </cell>
          <cell r="K194">
            <v>191</v>
          </cell>
          <cell r="L194">
            <v>24054300</v>
          </cell>
          <cell r="M194">
            <v>71465600</v>
          </cell>
          <cell r="N194">
            <v>191</v>
          </cell>
          <cell r="O194">
            <v>235245000</v>
          </cell>
          <cell r="P194">
            <v>753592000</v>
          </cell>
        </row>
        <row r="195">
          <cell r="B195">
            <v>192</v>
          </cell>
          <cell r="C195">
            <v>26512</v>
          </cell>
          <cell r="D195">
            <v>87892</v>
          </cell>
          <cell r="E195">
            <v>192</v>
          </cell>
          <cell r="F195">
            <v>239388</v>
          </cell>
          <cell r="G195">
            <v>718016</v>
          </cell>
          <cell r="H195">
            <v>192</v>
          </cell>
          <cell r="I195">
            <v>2479700</v>
          </cell>
          <cell r="J195">
            <v>7956050</v>
          </cell>
          <cell r="K195">
            <v>192</v>
          </cell>
          <cell r="L195">
            <v>23907600</v>
          </cell>
          <cell r="M195">
            <v>81588900</v>
          </cell>
          <cell r="N195">
            <v>192</v>
          </cell>
          <cell r="O195">
            <v>237514000</v>
          </cell>
          <cell r="P195">
            <v>808840000</v>
          </cell>
        </row>
        <row r="196">
          <cell r="B196">
            <v>193</v>
          </cell>
          <cell r="C196">
            <v>26480</v>
          </cell>
          <cell r="D196">
            <v>89195</v>
          </cell>
          <cell r="E196">
            <v>193</v>
          </cell>
          <cell r="F196">
            <v>213845</v>
          </cell>
          <cell r="G196">
            <v>735882</v>
          </cell>
          <cell r="H196">
            <v>193</v>
          </cell>
          <cell r="I196">
            <v>2270800</v>
          </cell>
          <cell r="J196">
            <v>6899160</v>
          </cell>
          <cell r="K196">
            <v>193</v>
          </cell>
          <cell r="L196">
            <v>22224500</v>
          </cell>
          <cell r="M196">
            <v>80438400</v>
          </cell>
          <cell r="N196">
            <v>193</v>
          </cell>
          <cell r="O196">
            <v>248105000</v>
          </cell>
          <cell r="P196">
            <v>764090000</v>
          </cell>
        </row>
        <row r="197">
          <cell r="B197">
            <v>194</v>
          </cell>
          <cell r="C197">
            <v>26375</v>
          </cell>
          <cell r="D197">
            <v>89226</v>
          </cell>
          <cell r="E197">
            <v>194</v>
          </cell>
          <cell r="F197">
            <v>267510</v>
          </cell>
          <cell r="G197">
            <v>668156</v>
          </cell>
          <cell r="H197">
            <v>194</v>
          </cell>
          <cell r="I197">
            <v>2228620</v>
          </cell>
          <cell r="J197">
            <v>6808580</v>
          </cell>
          <cell r="K197">
            <v>194</v>
          </cell>
          <cell r="L197">
            <v>23295100</v>
          </cell>
          <cell r="M197">
            <v>73397300</v>
          </cell>
          <cell r="N197">
            <v>194</v>
          </cell>
          <cell r="O197">
            <v>228939000</v>
          </cell>
          <cell r="P197">
            <v>800929000</v>
          </cell>
        </row>
        <row r="198">
          <cell r="B198">
            <v>195</v>
          </cell>
          <cell r="C198">
            <v>26419</v>
          </cell>
          <cell r="D198">
            <v>88714</v>
          </cell>
          <cell r="E198">
            <v>195</v>
          </cell>
          <cell r="F198">
            <v>212727</v>
          </cell>
          <cell r="G198">
            <v>718191</v>
          </cell>
          <cell r="H198">
            <v>195</v>
          </cell>
          <cell r="I198">
            <v>2213600</v>
          </cell>
          <cell r="J198">
            <v>6485450</v>
          </cell>
          <cell r="K198">
            <v>195</v>
          </cell>
          <cell r="L198">
            <v>24008600</v>
          </cell>
          <cell r="M198">
            <v>73778300</v>
          </cell>
          <cell r="N198">
            <v>195</v>
          </cell>
          <cell r="O198">
            <v>250069000</v>
          </cell>
          <cell r="P198">
            <v>789436000</v>
          </cell>
        </row>
        <row r="199">
          <cell r="B199">
            <v>196</v>
          </cell>
          <cell r="C199">
            <v>26384</v>
          </cell>
          <cell r="D199">
            <v>88721</v>
          </cell>
          <cell r="E199">
            <v>196</v>
          </cell>
          <cell r="F199">
            <v>212664</v>
          </cell>
          <cell r="G199">
            <v>648979</v>
          </cell>
          <cell r="H199">
            <v>196</v>
          </cell>
          <cell r="I199">
            <v>2172320</v>
          </cell>
          <cell r="J199">
            <v>6703710</v>
          </cell>
          <cell r="K199">
            <v>196</v>
          </cell>
          <cell r="L199">
            <v>22519300</v>
          </cell>
          <cell r="M199">
            <v>77923100</v>
          </cell>
          <cell r="N199">
            <v>196</v>
          </cell>
          <cell r="O199">
            <v>228714000</v>
          </cell>
          <cell r="P199">
            <v>773859000</v>
          </cell>
        </row>
        <row r="200">
          <cell r="B200">
            <v>197</v>
          </cell>
          <cell r="C200">
            <v>26484</v>
          </cell>
          <cell r="D200">
            <v>88677</v>
          </cell>
          <cell r="E200">
            <v>197</v>
          </cell>
          <cell r="F200">
            <v>212970</v>
          </cell>
          <cell r="G200">
            <v>812257</v>
          </cell>
          <cell r="H200">
            <v>197</v>
          </cell>
          <cell r="I200">
            <v>2142230</v>
          </cell>
          <cell r="J200">
            <v>6816340</v>
          </cell>
          <cell r="K200">
            <v>197</v>
          </cell>
          <cell r="L200">
            <v>22209200</v>
          </cell>
          <cell r="M200">
            <v>75154400</v>
          </cell>
          <cell r="N200">
            <v>197</v>
          </cell>
          <cell r="O200">
            <v>237893000</v>
          </cell>
          <cell r="P200">
            <v>797872000</v>
          </cell>
        </row>
        <row r="201">
          <cell r="B201">
            <v>198</v>
          </cell>
          <cell r="C201">
            <v>26350</v>
          </cell>
          <cell r="D201">
            <v>88804</v>
          </cell>
          <cell r="E201">
            <v>198</v>
          </cell>
          <cell r="F201">
            <v>265786</v>
          </cell>
          <cell r="G201">
            <v>837471</v>
          </cell>
          <cell r="H201">
            <v>198</v>
          </cell>
          <cell r="I201">
            <v>2131610</v>
          </cell>
          <cell r="J201">
            <v>7158640</v>
          </cell>
          <cell r="K201">
            <v>198</v>
          </cell>
          <cell r="L201">
            <v>22512600</v>
          </cell>
          <cell r="M201">
            <v>73174000</v>
          </cell>
          <cell r="N201">
            <v>198</v>
          </cell>
          <cell r="O201">
            <v>237943000</v>
          </cell>
          <cell r="P201">
            <v>769800000</v>
          </cell>
        </row>
        <row r="202">
          <cell r="B202">
            <v>199</v>
          </cell>
          <cell r="C202">
            <v>26293</v>
          </cell>
          <cell r="D202">
            <v>87945</v>
          </cell>
          <cell r="E202">
            <v>199</v>
          </cell>
          <cell r="F202">
            <v>264170</v>
          </cell>
          <cell r="G202">
            <v>834633</v>
          </cell>
          <cell r="H202">
            <v>199</v>
          </cell>
          <cell r="I202">
            <v>2126340</v>
          </cell>
          <cell r="J202">
            <v>6591860</v>
          </cell>
          <cell r="K202">
            <v>199</v>
          </cell>
          <cell r="L202">
            <v>22038400</v>
          </cell>
          <cell r="M202">
            <v>71002700</v>
          </cell>
          <cell r="N202">
            <v>199</v>
          </cell>
          <cell r="O202">
            <v>236668000</v>
          </cell>
          <cell r="P202">
            <v>798769000</v>
          </cell>
        </row>
        <row r="203">
          <cell r="B203">
            <v>200</v>
          </cell>
          <cell r="C203">
            <v>26288</v>
          </cell>
          <cell r="D203">
            <v>89408</v>
          </cell>
          <cell r="E203">
            <v>200</v>
          </cell>
          <cell r="F203">
            <v>263474</v>
          </cell>
          <cell r="G203">
            <v>812957</v>
          </cell>
          <cell r="H203">
            <v>200</v>
          </cell>
          <cell r="I203">
            <v>3078440</v>
          </cell>
          <cell r="J203">
            <v>6623480</v>
          </cell>
          <cell r="K203">
            <v>200</v>
          </cell>
          <cell r="L203">
            <v>23859200</v>
          </cell>
          <cell r="M203">
            <v>75914700</v>
          </cell>
          <cell r="N203">
            <v>200</v>
          </cell>
          <cell r="O203">
            <v>225748000</v>
          </cell>
          <cell r="P203">
            <v>778243000</v>
          </cell>
        </row>
        <row r="204">
          <cell r="B204">
            <v>201</v>
          </cell>
          <cell r="C204">
            <v>26470</v>
          </cell>
          <cell r="D204">
            <v>88779</v>
          </cell>
          <cell r="E204">
            <v>201</v>
          </cell>
          <cell r="F204">
            <v>263597</v>
          </cell>
          <cell r="G204">
            <v>824356</v>
          </cell>
          <cell r="H204">
            <v>201</v>
          </cell>
          <cell r="I204">
            <v>2128420</v>
          </cell>
          <cell r="J204">
            <v>7365940</v>
          </cell>
          <cell r="K204">
            <v>201</v>
          </cell>
          <cell r="L204">
            <v>22757400</v>
          </cell>
          <cell r="M204">
            <v>78019300</v>
          </cell>
          <cell r="N204">
            <v>201</v>
          </cell>
          <cell r="O204">
            <v>225599000</v>
          </cell>
          <cell r="P204">
            <v>775499000</v>
          </cell>
        </row>
        <row r="205">
          <cell r="B205">
            <v>202</v>
          </cell>
          <cell r="C205">
            <v>26444</v>
          </cell>
          <cell r="D205">
            <v>85788</v>
          </cell>
          <cell r="E205">
            <v>202</v>
          </cell>
          <cell r="F205">
            <v>263386</v>
          </cell>
          <cell r="G205">
            <v>823055</v>
          </cell>
          <cell r="H205">
            <v>202</v>
          </cell>
          <cell r="I205">
            <v>2662620</v>
          </cell>
          <cell r="J205">
            <v>8052420</v>
          </cell>
          <cell r="K205">
            <v>202</v>
          </cell>
          <cell r="L205">
            <v>23293200</v>
          </cell>
          <cell r="M205">
            <v>70303400</v>
          </cell>
          <cell r="N205">
            <v>202</v>
          </cell>
          <cell r="O205">
            <v>262061000</v>
          </cell>
          <cell r="P205">
            <v>762866000</v>
          </cell>
        </row>
        <row r="206">
          <cell r="B206">
            <v>203</v>
          </cell>
          <cell r="C206">
            <v>28307</v>
          </cell>
          <cell r="D206">
            <v>83854</v>
          </cell>
          <cell r="E206">
            <v>203</v>
          </cell>
          <cell r="F206">
            <v>264103</v>
          </cell>
          <cell r="G206">
            <v>849465</v>
          </cell>
          <cell r="H206">
            <v>203</v>
          </cell>
          <cell r="I206">
            <v>2372600</v>
          </cell>
          <cell r="J206">
            <v>8079720</v>
          </cell>
          <cell r="K206">
            <v>203</v>
          </cell>
          <cell r="L206">
            <v>21686400</v>
          </cell>
          <cell r="M206">
            <v>69220700</v>
          </cell>
          <cell r="N206">
            <v>203</v>
          </cell>
          <cell r="O206">
            <v>225193000</v>
          </cell>
          <cell r="P206">
            <v>765230000</v>
          </cell>
        </row>
        <row r="207">
          <cell r="B207">
            <v>204</v>
          </cell>
          <cell r="C207">
            <v>26392</v>
          </cell>
          <cell r="D207">
            <v>88789</v>
          </cell>
          <cell r="E207">
            <v>204</v>
          </cell>
          <cell r="F207">
            <v>264950</v>
          </cell>
          <cell r="G207">
            <v>855092</v>
          </cell>
          <cell r="H207">
            <v>204</v>
          </cell>
          <cell r="I207">
            <v>2169140</v>
          </cell>
          <cell r="J207">
            <v>6904310</v>
          </cell>
          <cell r="K207">
            <v>204</v>
          </cell>
          <cell r="L207">
            <v>23325300</v>
          </cell>
          <cell r="M207">
            <v>76314500</v>
          </cell>
          <cell r="N207">
            <v>204</v>
          </cell>
          <cell r="O207">
            <v>229467000</v>
          </cell>
          <cell r="P207">
            <v>842976000</v>
          </cell>
        </row>
        <row r="208">
          <cell r="B208">
            <v>205</v>
          </cell>
          <cell r="C208">
            <v>26353</v>
          </cell>
          <cell r="D208">
            <v>86281</v>
          </cell>
          <cell r="E208">
            <v>205</v>
          </cell>
          <cell r="F208">
            <v>264701</v>
          </cell>
          <cell r="G208">
            <v>830350</v>
          </cell>
          <cell r="H208">
            <v>205</v>
          </cell>
          <cell r="I208">
            <v>2140750</v>
          </cell>
          <cell r="J208">
            <v>6671800</v>
          </cell>
          <cell r="K208">
            <v>205</v>
          </cell>
          <cell r="L208">
            <v>24622900</v>
          </cell>
          <cell r="M208">
            <v>76428700</v>
          </cell>
          <cell r="N208">
            <v>205</v>
          </cell>
          <cell r="O208">
            <v>230685000</v>
          </cell>
          <cell r="P208">
            <v>837046000</v>
          </cell>
        </row>
        <row r="209">
          <cell r="B209">
            <v>206</v>
          </cell>
          <cell r="C209">
            <v>26290</v>
          </cell>
          <cell r="D209">
            <v>90744</v>
          </cell>
          <cell r="E209">
            <v>206</v>
          </cell>
          <cell r="F209">
            <v>263978</v>
          </cell>
          <cell r="G209">
            <v>876879</v>
          </cell>
          <cell r="H209">
            <v>206</v>
          </cell>
          <cell r="I209">
            <v>2128520</v>
          </cell>
          <cell r="J209">
            <v>6733750</v>
          </cell>
          <cell r="K209">
            <v>206</v>
          </cell>
          <cell r="L209">
            <v>23842700</v>
          </cell>
          <cell r="M209">
            <v>86612600</v>
          </cell>
          <cell r="N209">
            <v>206</v>
          </cell>
          <cell r="O209">
            <v>231297000</v>
          </cell>
          <cell r="P209">
            <v>779186000</v>
          </cell>
        </row>
        <row r="210">
          <cell r="B210">
            <v>207</v>
          </cell>
          <cell r="C210">
            <v>27053</v>
          </cell>
          <cell r="D210">
            <v>90674</v>
          </cell>
          <cell r="E210">
            <v>207</v>
          </cell>
          <cell r="F210">
            <v>263315</v>
          </cell>
          <cell r="G210">
            <v>832296</v>
          </cell>
          <cell r="H210">
            <v>207</v>
          </cell>
          <cell r="I210">
            <v>2139410</v>
          </cell>
          <cell r="J210">
            <v>6520310</v>
          </cell>
          <cell r="K210">
            <v>207</v>
          </cell>
          <cell r="L210">
            <v>21954300</v>
          </cell>
          <cell r="M210">
            <v>73866300</v>
          </cell>
          <cell r="N210">
            <v>207</v>
          </cell>
          <cell r="O210">
            <v>246911000</v>
          </cell>
          <cell r="P210">
            <v>771310000</v>
          </cell>
        </row>
        <row r="211">
          <cell r="B211">
            <v>208</v>
          </cell>
          <cell r="C211">
            <v>27449</v>
          </cell>
          <cell r="D211">
            <v>91228</v>
          </cell>
          <cell r="E211">
            <v>208</v>
          </cell>
          <cell r="F211">
            <v>264194</v>
          </cell>
          <cell r="G211">
            <v>819268</v>
          </cell>
          <cell r="H211">
            <v>208</v>
          </cell>
          <cell r="I211">
            <v>2203690</v>
          </cell>
          <cell r="J211">
            <v>6861730</v>
          </cell>
          <cell r="K211">
            <v>208</v>
          </cell>
          <cell r="L211">
            <v>29270900</v>
          </cell>
          <cell r="M211">
            <v>72995100</v>
          </cell>
          <cell r="N211">
            <v>208</v>
          </cell>
          <cell r="O211">
            <v>235519000</v>
          </cell>
          <cell r="P211">
            <v>794650000</v>
          </cell>
        </row>
        <row r="212">
          <cell r="B212">
            <v>209</v>
          </cell>
          <cell r="C212">
            <v>27516</v>
          </cell>
          <cell r="D212">
            <v>90053</v>
          </cell>
          <cell r="E212">
            <v>209</v>
          </cell>
          <cell r="F212">
            <v>263345</v>
          </cell>
          <cell r="G212">
            <v>828729</v>
          </cell>
          <cell r="H212">
            <v>209</v>
          </cell>
          <cell r="I212">
            <v>2159850</v>
          </cell>
          <cell r="J212">
            <v>6432340</v>
          </cell>
          <cell r="K212">
            <v>209</v>
          </cell>
          <cell r="L212">
            <v>22274000</v>
          </cell>
          <cell r="M212">
            <v>76054200</v>
          </cell>
          <cell r="N212">
            <v>209</v>
          </cell>
          <cell r="O212">
            <v>250682000</v>
          </cell>
          <cell r="P212">
            <v>764420000</v>
          </cell>
        </row>
        <row r="213">
          <cell r="B213">
            <v>210</v>
          </cell>
          <cell r="C213">
            <v>27639</v>
          </cell>
          <cell r="D213">
            <v>90043</v>
          </cell>
          <cell r="E213">
            <v>210</v>
          </cell>
          <cell r="F213">
            <v>264569</v>
          </cell>
          <cell r="G213">
            <v>826572</v>
          </cell>
          <cell r="H213">
            <v>210</v>
          </cell>
          <cell r="I213">
            <v>2390830</v>
          </cell>
          <cell r="J213">
            <v>6607640</v>
          </cell>
          <cell r="K213">
            <v>210</v>
          </cell>
          <cell r="L213">
            <v>21843600</v>
          </cell>
          <cell r="M213">
            <v>71688700</v>
          </cell>
          <cell r="N213">
            <v>210</v>
          </cell>
          <cell r="O213">
            <v>229571000</v>
          </cell>
          <cell r="P213">
            <v>772600000</v>
          </cell>
        </row>
        <row r="214">
          <cell r="B214">
            <v>211</v>
          </cell>
          <cell r="C214">
            <v>27570</v>
          </cell>
          <cell r="D214">
            <v>90970</v>
          </cell>
          <cell r="E214">
            <v>211</v>
          </cell>
          <cell r="F214">
            <v>250325</v>
          </cell>
          <cell r="G214">
            <v>656824</v>
          </cell>
          <cell r="H214">
            <v>211</v>
          </cell>
          <cell r="I214">
            <v>2128640</v>
          </cell>
          <cell r="J214">
            <v>6731170</v>
          </cell>
          <cell r="K214">
            <v>211</v>
          </cell>
          <cell r="L214">
            <v>21764600</v>
          </cell>
          <cell r="M214">
            <v>74369800</v>
          </cell>
          <cell r="N214">
            <v>211</v>
          </cell>
          <cell r="O214">
            <v>232158000</v>
          </cell>
          <cell r="P214">
            <v>799096000</v>
          </cell>
        </row>
        <row r="215">
          <cell r="B215">
            <v>212</v>
          </cell>
          <cell r="C215">
            <v>27496</v>
          </cell>
          <cell r="D215">
            <v>91558</v>
          </cell>
          <cell r="E215">
            <v>212</v>
          </cell>
          <cell r="F215">
            <v>212801</v>
          </cell>
          <cell r="G215">
            <v>669760</v>
          </cell>
          <cell r="H215">
            <v>212</v>
          </cell>
          <cell r="I215">
            <v>2179270</v>
          </cell>
          <cell r="J215">
            <v>6553790</v>
          </cell>
          <cell r="K215">
            <v>212</v>
          </cell>
          <cell r="L215">
            <v>23879900</v>
          </cell>
          <cell r="M215">
            <v>74567700</v>
          </cell>
          <cell r="N215">
            <v>212</v>
          </cell>
          <cell r="O215">
            <v>225929000</v>
          </cell>
          <cell r="P215">
            <v>765038000</v>
          </cell>
        </row>
        <row r="216">
          <cell r="B216">
            <v>213</v>
          </cell>
          <cell r="C216">
            <v>27552</v>
          </cell>
          <cell r="D216">
            <v>90548</v>
          </cell>
          <cell r="E216">
            <v>213</v>
          </cell>
          <cell r="F216">
            <v>212785</v>
          </cell>
          <cell r="G216">
            <v>644126</v>
          </cell>
          <cell r="H216">
            <v>213</v>
          </cell>
          <cell r="I216">
            <v>2138780</v>
          </cell>
          <cell r="J216">
            <v>6739950</v>
          </cell>
          <cell r="K216">
            <v>213</v>
          </cell>
          <cell r="L216">
            <v>22340400</v>
          </cell>
          <cell r="M216">
            <v>73825800</v>
          </cell>
          <cell r="N216">
            <v>213</v>
          </cell>
          <cell r="O216">
            <v>236542000</v>
          </cell>
          <cell r="P216">
            <v>779576000</v>
          </cell>
        </row>
        <row r="217">
          <cell r="B217">
            <v>214</v>
          </cell>
          <cell r="C217">
            <v>27441</v>
          </cell>
          <cell r="D217">
            <v>90385</v>
          </cell>
          <cell r="E217">
            <v>214</v>
          </cell>
          <cell r="F217">
            <v>212518</v>
          </cell>
          <cell r="G217">
            <v>662790</v>
          </cell>
          <cell r="H217">
            <v>214</v>
          </cell>
          <cell r="I217">
            <v>2161510</v>
          </cell>
          <cell r="J217">
            <v>6599870</v>
          </cell>
          <cell r="K217">
            <v>214</v>
          </cell>
          <cell r="L217">
            <v>21727100</v>
          </cell>
          <cell r="M217">
            <v>77469300</v>
          </cell>
          <cell r="N217">
            <v>214</v>
          </cell>
          <cell r="O217">
            <v>273674000</v>
          </cell>
          <cell r="P217">
            <v>750672000</v>
          </cell>
        </row>
        <row r="218">
          <cell r="B218">
            <v>215</v>
          </cell>
          <cell r="C218">
            <v>27110</v>
          </cell>
          <cell r="D218">
            <v>90391</v>
          </cell>
          <cell r="E218">
            <v>215</v>
          </cell>
          <cell r="F218">
            <v>212569</v>
          </cell>
          <cell r="G218">
            <v>665337</v>
          </cell>
          <cell r="H218">
            <v>215</v>
          </cell>
          <cell r="I218">
            <v>2134070</v>
          </cell>
          <cell r="J218">
            <v>6992250</v>
          </cell>
          <cell r="K218">
            <v>215</v>
          </cell>
          <cell r="L218">
            <v>22110300</v>
          </cell>
          <cell r="M218">
            <v>71365100</v>
          </cell>
          <cell r="N218">
            <v>215</v>
          </cell>
          <cell r="O218">
            <v>233626000</v>
          </cell>
          <cell r="P218">
            <v>801553000</v>
          </cell>
        </row>
        <row r="219">
          <cell r="B219">
            <v>216</v>
          </cell>
          <cell r="C219">
            <v>27560</v>
          </cell>
          <cell r="D219">
            <v>90170</v>
          </cell>
          <cell r="E219">
            <v>216</v>
          </cell>
          <cell r="F219">
            <v>220492</v>
          </cell>
          <cell r="G219">
            <v>685008</v>
          </cell>
          <cell r="H219">
            <v>216</v>
          </cell>
          <cell r="I219">
            <v>2164380</v>
          </cell>
          <cell r="J219">
            <v>6627780</v>
          </cell>
          <cell r="K219">
            <v>216</v>
          </cell>
          <cell r="L219">
            <v>22086800</v>
          </cell>
          <cell r="M219">
            <v>76807300</v>
          </cell>
          <cell r="N219">
            <v>216</v>
          </cell>
          <cell r="O219">
            <v>246105000</v>
          </cell>
          <cell r="P219">
            <v>825423000</v>
          </cell>
        </row>
        <row r="220">
          <cell r="B220">
            <v>217</v>
          </cell>
          <cell r="C220">
            <v>27558</v>
          </cell>
          <cell r="D220">
            <v>88574</v>
          </cell>
          <cell r="E220">
            <v>217</v>
          </cell>
          <cell r="F220">
            <v>213112</v>
          </cell>
          <cell r="G220">
            <v>663208</v>
          </cell>
          <cell r="H220">
            <v>217</v>
          </cell>
          <cell r="I220">
            <v>2248830</v>
          </cell>
          <cell r="J220">
            <v>6554620</v>
          </cell>
          <cell r="K220">
            <v>217</v>
          </cell>
          <cell r="L220">
            <v>22287100</v>
          </cell>
          <cell r="M220">
            <v>74064000</v>
          </cell>
          <cell r="N220">
            <v>217</v>
          </cell>
          <cell r="O220">
            <v>228123000</v>
          </cell>
          <cell r="P220">
            <v>754637000</v>
          </cell>
        </row>
        <row r="221">
          <cell r="B221">
            <v>218</v>
          </cell>
          <cell r="C221">
            <v>27414</v>
          </cell>
          <cell r="D221">
            <v>102523</v>
          </cell>
          <cell r="E221">
            <v>218</v>
          </cell>
          <cell r="F221">
            <v>212533</v>
          </cell>
          <cell r="G221">
            <v>774828</v>
          </cell>
          <cell r="H221">
            <v>218</v>
          </cell>
          <cell r="I221">
            <v>2220110</v>
          </cell>
          <cell r="J221">
            <v>7547480</v>
          </cell>
          <cell r="K221">
            <v>218</v>
          </cell>
          <cell r="L221">
            <v>26326500</v>
          </cell>
          <cell r="M221">
            <v>78281000</v>
          </cell>
          <cell r="N221">
            <v>218</v>
          </cell>
          <cell r="O221">
            <v>231613000</v>
          </cell>
          <cell r="P221">
            <v>782873000</v>
          </cell>
        </row>
        <row r="222">
          <cell r="B222">
            <v>219</v>
          </cell>
          <cell r="C222">
            <v>27557</v>
          </cell>
          <cell r="D222">
            <v>90102</v>
          </cell>
          <cell r="E222">
            <v>219</v>
          </cell>
          <cell r="F222">
            <v>247564</v>
          </cell>
          <cell r="G222">
            <v>673753</v>
          </cell>
          <cell r="H222">
            <v>219</v>
          </cell>
          <cell r="I222">
            <v>2519910</v>
          </cell>
          <cell r="J222">
            <v>6610780</v>
          </cell>
          <cell r="K222">
            <v>219</v>
          </cell>
          <cell r="L222">
            <v>22527100</v>
          </cell>
          <cell r="M222">
            <v>69320400</v>
          </cell>
          <cell r="N222">
            <v>219</v>
          </cell>
          <cell r="O222">
            <v>247660000</v>
          </cell>
          <cell r="P222">
            <v>788116000</v>
          </cell>
        </row>
        <row r="223">
          <cell r="B223">
            <v>220</v>
          </cell>
          <cell r="C223">
            <v>27497</v>
          </cell>
          <cell r="D223">
            <v>90790</v>
          </cell>
          <cell r="E223">
            <v>220</v>
          </cell>
          <cell r="F223">
            <v>212656</v>
          </cell>
          <cell r="G223">
            <v>653721</v>
          </cell>
          <cell r="H223">
            <v>220</v>
          </cell>
          <cell r="I223">
            <v>2165260</v>
          </cell>
          <cell r="J223">
            <v>6843870</v>
          </cell>
          <cell r="K223">
            <v>220</v>
          </cell>
          <cell r="L223">
            <v>21676700</v>
          </cell>
          <cell r="M223">
            <v>78033200</v>
          </cell>
          <cell r="N223">
            <v>220</v>
          </cell>
          <cell r="O223">
            <v>227442000</v>
          </cell>
          <cell r="P223">
            <v>761379000</v>
          </cell>
        </row>
        <row r="224">
          <cell r="B224">
            <v>221</v>
          </cell>
          <cell r="C224">
            <v>27556</v>
          </cell>
          <cell r="D224">
            <v>89733</v>
          </cell>
          <cell r="E224">
            <v>221</v>
          </cell>
          <cell r="F224">
            <v>212554</v>
          </cell>
          <cell r="G224">
            <v>662809</v>
          </cell>
          <cell r="H224">
            <v>221</v>
          </cell>
          <cell r="I224">
            <v>2199870</v>
          </cell>
          <cell r="J224">
            <v>7100940</v>
          </cell>
          <cell r="K224">
            <v>221</v>
          </cell>
          <cell r="L224">
            <v>22809200</v>
          </cell>
          <cell r="M224">
            <v>78945200</v>
          </cell>
          <cell r="N224">
            <v>221</v>
          </cell>
          <cell r="O224">
            <v>241589000</v>
          </cell>
          <cell r="P224">
            <v>783730000</v>
          </cell>
        </row>
        <row r="225">
          <cell r="B225">
            <v>222</v>
          </cell>
          <cell r="C225">
            <v>27428</v>
          </cell>
          <cell r="D225">
            <v>90897</v>
          </cell>
          <cell r="E225">
            <v>222</v>
          </cell>
          <cell r="F225">
            <v>212851</v>
          </cell>
          <cell r="G225">
            <v>643880</v>
          </cell>
          <cell r="H225">
            <v>222</v>
          </cell>
          <cell r="I225">
            <v>2215900</v>
          </cell>
          <cell r="J225">
            <v>7365400</v>
          </cell>
          <cell r="K225">
            <v>222</v>
          </cell>
          <cell r="L225">
            <v>22095600</v>
          </cell>
          <cell r="M225">
            <v>86345800</v>
          </cell>
          <cell r="N225">
            <v>222</v>
          </cell>
          <cell r="O225">
            <v>236106000</v>
          </cell>
          <cell r="P225">
            <v>790101000</v>
          </cell>
        </row>
        <row r="226">
          <cell r="B226">
            <v>223</v>
          </cell>
          <cell r="C226">
            <v>27673</v>
          </cell>
          <cell r="D226">
            <v>89440</v>
          </cell>
          <cell r="E226">
            <v>223</v>
          </cell>
          <cell r="F226">
            <v>212549</v>
          </cell>
          <cell r="G226">
            <v>679101</v>
          </cell>
          <cell r="H226">
            <v>223</v>
          </cell>
          <cell r="I226">
            <v>2237320</v>
          </cell>
          <cell r="J226">
            <v>6975840</v>
          </cell>
          <cell r="K226">
            <v>223</v>
          </cell>
          <cell r="L226">
            <v>26193200</v>
          </cell>
          <cell r="M226">
            <v>71437200</v>
          </cell>
          <cell r="N226">
            <v>223</v>
          </cell>
          <cell r="O226">
            <v>243657000</v>
          </cell>
          <cell r="P226">
            <v>767770000</v>
          </cell>
        </row>
        <row r="227">
          <cell r="B227">
            <v>224</v>
          </cell>
          <cell r="C227">
            <v>27504</v>
          </cell>
          <cell r="D227">
            <v>90439</v>
          </cell>
          <cell r="E227">
            <v>224</v>
          </cell>
          <cell r="F227">
            <v>217590</v>
          </cell>
          <cell r="G227">
            <v>650478</v>
          </cell>
          <cell r="H227">
            <v>224</v>
          </cell>
          <cell r="I227">
            <v>2130290</v>
          </cell>
          <cell r="J227">
            <v>6786640</v>
          </cell>
          <cell r="K227">
            <v>224</v>
          </cell>
          <cell r="L227">
            <v>22713800</v>
          </cell>
          <cell r="M227">
            <v>68596400</v>
          </cell>
          <cell r="N227">
            <v>224</v>
          </cell>
          <cell r="O227">
            <v>228774000</v>
          </cell>
          <cell r="P227">
            <v>798308000</v>
          </cell>
        </row>
        <row r="228">
          <cell r="B228">
            <v>225</v>
          </cell>
          <cell r="C228">
            <v>27550</v>
          </cell>
          <cell r="D228">
            <v>90143</v>
          </cell>
          <cell r="E228">
            <v>225</v>
          </cell>
          <cell r="F228">
            <v>212557</v>
          </cell>
          <cell r="G228">
            <v>636609</v>
          </cell>
          <cell r="H228">
            <v>225</v>
          </cell>
          <cell r="I228">
            <v>2310780</v>
          </cell>
          <cell r="J228">
            <v>6756110</v>
          </cell>
          <cell r="K228">
            <v>225</v>
          </cell>
          <cell r="L228">
            <v>23198600</v>
          </cell>
          <cell r="M228">
            <v>69273400</v>
          </cell>
          <cell r="N228">
            <v>225</v>
          </cell>
          <cell r="O228">
            <v>238222000</v>
          </cell>
          <cell r="P228">
            <v>782412000</v>
          </cell>
        </row>
        <row r="229">
          <cell r="B229">
            <v>226</v>
          </cell>
          <cell r="C229">
            <v>27490</v>
          </cell>
          <cell r="D229">
            <v>95469</v>
          </cell>
          <cell r="E229">
            <v>226</v>
          </cell>
          <cell r="F229">
            <v>265373</v>
          </cell>
          <cell r="G229">
            <v>638276</v>
          </cell>
          <cell r="H229">
            <v>226</v>
          </cell>
          <cell r="I229">
            <v>2132180</v>
          </cell>
          <cell r="J229">
            <v>6550680</v>
          </cell>
          <cell r="K229">
            <v>226</v>
          </cell>
          <cell r="L229">
            <v>22488100</v>
          </cell>
          <cell r="M229">
            <v>74626900</v>
          </cell>
          <cell r="N229">
            <v>226</v>
          </cell>
          <cell r="O229">
            <v>235902000</v>
          </cell>
          <cell r="P229">
            <v>790093000</v>
          </cell>
        </row>
        <row r="230">
          <cell r="B230">
            <v>227</v>
          </cell>
          <cell r="C230">
            <v>27555</v>
          </cell>
          <cell r="D230">
            <v>82967</v>
          </cell>
          <cell r="E230">
            <v>227</v>
          </cell>
          <cell r="F230">
            <v>212564</v>
          </cell>
          <cell r="G230">
            <v>643314</v>
          </cell>
          <cell r="H230">
            <v>227</v>
          </cell>
          <cell r="I230">
            <v>2157720</v>
          </cell>
          <cell r="J230">
            <v>8142480</v>
          </cell>
          <cell r="K230">
            <v>227</v>
          </cell>
          <cell r="L230">
            <v>23438900</v>
          </cell>
          <cell r="M230">
            <v>72157300</v>
          </cell>
          <cell r="N230">
            <v>227</v>
          </cell>
          <cell r="O230">
            <v>239462000</v>
          </cell>
          <cell r="P230">
            <v>770935000</v>
          </cell>
        </row>
        <row r="231">
          <cell r="B231">
            <v>228</v>
          </cell>
          <cell r="C231">
            <v>27576</v>
          </cell>
          <cell r="D231">
            <v>89094</v>
          </cell>
          <cell r="E231">
            <v>228</v>
          </cell>
          <cell r="F231">
            <v>212568</v>
          </cell>
          <cell r="G231">
            <v>741535</v>
          </cell>
          <cell r="H231">
            <v>228</v>
          </cell>
          <cell r="I231">
            <v>2142000</v>
          </cell>
          <cell r="J231">
            <v>6425940</v>
          </cell>
          <cell r="K231">
            <v>228</v>
          </cell>
          <cell r="L231">
            <v>22428500</v>
          </cell>
          <cell r="M231">
            <v>76709900</v>
          </cell>
          <cell r="N231">
            <v>228</v>
          </cell>
          <cell r="O231">
            <v>227637000</v>
          </cell>
          <cell r="P231">
            <v>765175000</v>
          </cell>
        </row>
        <row r="232">
          <cell r="B232">
            <v>229</v>
          </cell>
          <cell r="C232">
            <v>27549</v>
          </cell>
          <cell r="D232">
            <v>89394</v>
          </cell>
          <cell r="E232">
            <v>229</v>
          </cell>
          <cell r="F232">
            <v>237744</v>
          </cell>
          <cell r="G232">
            <v>642855</v>
          </cell>
          <cell r="H232">
            <v>229</v>
          </cell>
          <cell r="I232">
            <v>2214870</v>
          </cell>
          <cell r="J232">
            <v>6545340</v>
          </cell>
          <cell r="K232">
            <v>229</v>
          </cell>
          <cell r="L232">
            <v>22815800</v>
          </cell>
          <cell r="M232">
            <v>75925700</v>
          </cell>
          <cell r="N232">
            <v>229</v>
          </cell>
          <cell r="O232">
            <v>260982000</v>
          </cell>
          <cell r="P232">
            <v>743930000</v>
          </cell>
        </row>
        <row r="233">
          <cell r="B233">
            <v>230</v>
          </cell>
          <cell r="C233">
            <v>27515</v>
          </cell>
          <cell r="D233">
            <v>83621</v>
          </cell>
          <cell r="E233">
            <v>230</v>
          </cell>
          <cell r="F233">
            <v>213043</v>
          </cell>
          <cell r="G233">
            <v>655755</v>
          </cell>
          <cell r="H233">
            <v>230</v>
          </cell>
          <cell r="I233">
            <v>2200320</v>
          </cell>
          <cell r="J233">
            <v>6685230</v>
          </cell>
          <cell r="K233">
            <v>230</v>
          </cell>
          <cell r="L233">
            <v>21787500</v>
          </cell>
          <cell r="M233">
            <v>68516200</v>
          </cell>
          <cell r="N233">
            <v>230</v>
          </cell>
          <cell r="O233">
            <v>233565000</v>
          </cell>
          <cell r="P233">
            <v>741894000</v>
          </cell>
        </row>
        <row r="234">
          <cell r="B234">
            <v>231</v>
          </cell>
          <cell r="C234">
            <v>27502</v>
          </cell>
          <cell r="D234">
            <v>89609</v>
          </cell>
          <cell r="E234">
            <v>231</v>
          </cell>
          <cell r="F234">
            <v>212542</v>
          </cell>
          <cell r="G234">
            <v>648881</v>
          </cell>
          <cell r="H234">
            <v>231</v>
          </cell>
          <cell r="I234">
            <v>2187020</v>
          </cell>
          <cell r="J234">
            <v>6554600</v>
          </cell>
          <cell r="K234">
            <v>231</v>
          </cell>
          <cell r="L234">
            <v>21812100</v>
          </cell>
          <cell r="M234">
            <v>78314800</v>
          </cell>
          <cell r="N234">
            <v>231</v>
          </cell>
          <cell r="O234">
            <v>249637000</v>
          </cell>
          <cell r="P234">
            <v>749035000</v>
          </cell>
        </row>
        <row r="235">
          <cell r="B235">
            <v>232</v>
          </cell>
          <cell r="C235">
            <v>27419</v>
          </cell>
          <cell r="D235">
            <v>88667</v>
          </cell>
          <cell r="E235">
            <v>232</v>
          </cell>
          <cell r="F235">
            <v>212518</v>
          </cell>
          <cell r="G235">
            <v>656848</v>
          </cell>
          <cell r="H235">
            <v>232</v>
          </cell>
          <cell r="I235">
            <v>2128740</v>
          </cell>
          <cell r="J235">
            <v>6884720</v>
          </cell>
          <cell r="K235">
            <v>232</v>
          </cell>
          <cell r="L235">
            <v>22565700</v>
          </cell>
          <cell r="M235">
            <v>76154200</v>
          </cell>
          <cell r="N235">
            <v>232</v>
          </cell>
          <cell r="O235">
            <v>240443000</v>
          </cell>
          <cell r="P235">
            <v>763335000</v>
          </cell>
        </row>
        <row r="236">
          <cell r="B236">
            <v>233</v>
          </cell>
          <cell r="C236">
            <v>27575</v>
          </cell>
          <cell r="D236">
            <v>92318</v>
          </cell>
          <cell r="E236">
            <v>233</v>
          </cell>
          <cell r="F236">
            <v>212503</v>
          </cell>
          <cell r="G236">
            <v>643704</v>
          </cell>
          <cell r="H236">
            <v>233</v>
          </cell>
          <cell r="I236">
            <v>2125920</v>
          </cell>
          <cell r="J236">
            <v>6484640</v>
          </cell>
          <cell r="K236">
            <v>233</v>
          </cell>
          <cell r="L236">
            <v>21866400</v>
          </cell>
          <cell r="M236">
            <v>71158800</v>
          </cell>
          <cell r="N236">
            <v>233</v>
          </cell>
          <cell r="O236">
            <v>225370000</v>
          </cell>
          <cell r="P236">
            <v>774977000</v>
          </cell>
        </row>
        <row r="237">
          <cell r="B237">
            <v>234</v>
          </cell>
          <cell r="C237">
            <v>27662</v>
          </cell>
          <cell r="D237">
            <v>83871</v>
          </cell>
          <cell r="E237">
            <v>234</v>
          </cell>
          <cell r="F237">
            <v>212497</v>
          </cell>
          <cell r="G237">
            <v>646605</v>
          </cell>
          <cell r="H237">
            <v>234</v>
          </cell>
          <cell r="I237">
            <v>2342510</v>
          </cell>
          <cell r="J237">
            <v>6620240</v>
          </cell>
          <cell r="K237">
            <v>234</v>
          </cell>
          <cell r="L237">
            <v>25962800</v>
          </cell>
          <cell r="M237">
            <v>78951300</v>
          </cell>
          <cell r="N237">
            <v>234</v>
          </cell>
          <cell r="O237">
            <v>233716000</v>
          </cell>
          <cell r="P237">
            <v>760725000</v>
          </cell>
        </row>
        <row r="238">
          <cell r="B238">
            <v>235</v>
          </cell>
          <cell r="C238">
            <v>27604</v>
          </cell>
          <cell r="D238">
            <v>90144</v>
          </cell>
          <cell r="E238">
            <v>235</v>
          </cell>
          <cell r="F238">
            <v>212532</v>
          </cell>
          <cell r="G238">
            <v>696383</v>
          </cell>
          <cell r="H238">
            <v>235</v>
          </cell>
          <cell r="I238">
            <v>2126020</v>
          </cell>
          <cell r="J238">
            <v>6674800</v>
          </cell>
          <cell r="K238">
            <v>235</v>
          </cell>
          <cell r="L238">
            <v>24742500</v>
          </cell>
          <cell r="M238">
            <v>72059300</v>
          </cell>
          <cell r="N238">
            <v>235</v>
          </cell>
          <cell r="O238">
            <v>233295000</v>
          </cell>
          <cell r="P238">
            <v>735745000</v>
          </cell>
        </row>
        <row r="239">
          <cell r="B239">
            <v>236</v>
          </cell>
          <cell r="C239">
            <v>27644</v>
          </cell>
          <cell r="D239">
            <v>89030</v>
          </cell>
          <cell r="E239">
            <v>236</v>
          </cell>
          <cell r="F239">
            <v>212772</v>
          </cell>
          <cell r="G239">
            <v>676052</v>
          </cell>
          <cell r="H239">
            <v>236</v>
          </cell>
          <cell r="I239">
            <v>2162500</v>
          </cell>
          <cell r="J239">
            <v>7408860</v>
          </cell>
          <cell r="K239">
            <v>236</v>
          </cell>
          <cell r="L239">
            <v>22422000</v>
          </cell>
          <cell r="M239">
            <v>69806500</v>
          </cell>
          <cell r="N239">
            <v>236</v>
          </cell>
          <cell r="O239">
            <v>246335000</v>
          </cell>
          <cell r="P239">
            <v>776779000</v>
          </cell>
        </row>
        <row r="240">
          <cell r="B240">
            <v>237</v>
          </cell>
          <cell r="C240">
            <v>27570</v>
          </cell>
          <cell r="D240">
            <v>88998</v>
          </cell>
          <cell r="E240">
            <v>237</v>
          </cell>
          <cell r="F240">
            <v>212868</v>
          </cell>
          <cell r="G240">
            <v>652551</v>
          </cell>
          <cell r="H240">
            <v>237</v>
          </cell>
          <cell r="I240">
            <v>2803690</v>
          </cell>
          <cell r="J240">
            <v>7303290</v>
          </cell>
          <cell r="K240">
            <v>237</v>
          </cell>
          <cell r="L240">
            <v>24011700</v>
          </cell>
          <cell r="M240">
            <v>76390000</v>
          </cell>
          <cell r="N240">
            <v>237</v>
          </cell>
          <cell r="O240">
            <v>246615000</v>
          </cell>
          <cell r="P240">
            <v>772661000</v>
          </cell>
        </row>
        <row r="241">
          <cell r="B241">
            <v>238</v>
          </cell>
          <cell r="C241">
            <v>27493</v>
          </cell>
          <cell r="D241">
            <v>90273</v>
          </cell>
          <cell r="E241">
            <v>238</v>
          </cell>
          <cell r="F241">
            <v>212783</v>
          </cell>
          <cell r="G241">
            <v>641499</v>
          </cell>
          <cell r="H241">
            <v>238</v>
          </cell>
          <cell r="I241">
            <v>2189660</v>
          </cell>
          <cell r="J241">
            <v>6721860</v>
          </cell>
          <cell r="K241">
            <v>238</v>
          </cell>
          <cell r="L241">
            <v>24590400</v>
          </cell>
          <cell r="M241">
            <v>71629500</v>
          </cell>
          <cell r="N241">
            <v>238</v>
          </cell>
          <cell r="O241">
            <v>236532000</v>
          </cell>
          <cell r="P241">
            <v>785731000</v>
          </cell>
        </row>
        <row r="242">
          <cell r="B242">
            <v>239</v>
          </cell>
          <cell r="C242">
            <v>27209</v>
          </cell>
          <cell r="D242">
            <v>90667</v>
          </cell>
          <cell r="E242">
            <v>239</v>
          </cell>
          <cell r="F242">
            <v>212799</v>
          </cell>
          <cell r="G242">
            <v>662983</v>
          </cell>
          <cell r="H242">
            <v>239</v>
          </cell>
          <cell r="I242">
            <v>2422190</v>
          </cell>
          <cell r="J242">
            <v>8004210</v>
          </cell>
          <cell r="K242">
            <v>239</v>
          </cell>
          <cell r="L242">
            <v>23981200</v>
          </cell>
          <cell r="M242">
            <v>75834000</v>
          </cell>
          <cell r="N242">
            <v>239</v>
          </cell>
          <cell r="O242">
            <v>253025000</v>
          </cell>
          <cell r="P242">
            <v>783142000</v>
          </cell>
        </row>
        <row r="243">
          <cell r="B243">
            <v>240</v>
          </cell>
          <cell r="C243">
            <v>27415</v>
          </cell>
          <cell r="D243">
            <v>85294</v>
          </cell>
          <cell r="E243">
            <v>240</v>
          </cell>
          <cell r="F243">
            <v>212778</v>
          </cell>
          <cell r="G243">
            <v>659318</v>
          </cell>
          <cell r="H243">
            <v>240</v>
          </cell>
          <cell r="I243">
            <v>2237060</v>
          </cell>
          <cell r="J243">
            <v>6706650</v>
          </cell>
          <cell r="K243">
            <v>240</v>
          </cell>
          <cell r="L243">
            <v>22622200</v>
          </cell>
          <cell r="M243">
            <v>72305100</v>
          </cell>
          <cell r="N243">
            <v>240</v>
          </cell>
          <cell r="O243">
            <v>227297000</v>
          </cell>
          <cell r="P243">
            <v>774084000</v>
          </cell>
        </row>
        <row r="244">
          <cell r="B244">
            <v>241</v>
          </cell>
          <cell r="C244">
            <v>27447</v>
          </cell>
          <cell r="D244">
            <v>89893</v>
          </cell>
          <cell r="E244">
            <v>241</v>
          </cell>
          <cell r="F244">
            <v>212447</v>
          </cell>
          <cell r="G244">
            <v>645968</v>
          </cell>
          <cell r="H244">
            <v>241</v>
          </cell>
          <cell r="I244">
            <v>2361440</v>
          </cell>
          <cell r="J244">
            <v>6519350</v>
          </cell>
          <cell r="K244">
            <v>241</v>
          </cell>
          <cell r="L244">
            <v>29000000</v>
          </cell>
          <cell r="M244">
            <v>76725000</v>
          </cell>
          <cell r="N244">
            <v>241</v>
          </cell>
          <cell r="O244">
            <v>237880000</v>
          </cell>
          <cell r="P244">
            <v>804839000</v>
          </cell>
        </row>
        <row r="245">
          <cell r="B245">
            <v>242</v>
          </cell>
          <cell r="C245">
            <v>27509</v>
          </cell>
          <cell r="D245">
            <v>90088</v>
          </cell>
          <cell r="E245">
            <v>242</v>
          </cell>
          <cell r="F245">
            <v>212903</v>
          </cell>
          <cell r="G245">
            <v>674834</v>
          </cell>
          <cell r="H245">
            <v>242</v>
          </cell>
          <cell r="I245">
            <v>2223940</v>
          </cell>
          <cell r="J245">
            <v>6830330</v>
          </cell>
          <cell r="K245">
            <v>242</v>
          </cell>
          <cell r="L245">
            <v>22766900</v>
          </cell>
          <cell r="M245">
            <v>70503700</v>
          </cell>
          <cell r="N245">
            <v>242</v>
          </cell>
          <cell r="O245">
            <v>224842000</v>
          </cell>
          <cell r="P245">
            <v>776316000</v>
          </cell>
        </row>
        <row r="246">
          <cell r="B246">
            <v>243</v>
          </cell>
          <cell r="C246">
            <v>27501</v>
          </cell>
          <cell r="D246">
            <v>90400</v>
          </cell>
          <cell r="E246">
            <v>243</v>
          </cell>
          <cell r="F246">
            <v>212756</v>
          </cell>
          <cell r="G246">
            <v>651590</v>
          </cell>
          <cell r="H246">
            <v>243</v>
          </cell>
          <cell r="I246">
            <v>2148140</v>
          </cell>
          <cell r="J246">
            <v>7092800</v>
          </cell>
          <cell r="K246">
            <v>243</v>
          </cell>
          <cell r="L246">
            <v>22074800</v>
          </cell>
          <cell r="M246">
            <v>70684100</v>
          </cell>
          <cell r="N246">
            <v>243</v>
          </cell>
          <cell r="O246">
            <v>232359000</v>
          </cell>
          <cell r="P246">
            <v>784632000</v>
          </cell>
        </row>
        <row r="247">
          <cell r="B247">
            <v>244</v>
          </cell>
          <cell r="C247">
            <v>27514</v>
          </cell>
          <cell r="D247">
            <v>84726</v>
          </cell>
          <cell r="E247">
            <v>244</v>
          </cell>
          <cell r="F247">
            <v>212519</v>
          </cell>
          <cell r="G247">
            <v>644793</v>
          </cell>
          <cell r="H247">
            <v>244</v>
          </cell>
          <cell r="I247">
            <v>2208160</v>
          </cell>
          <cell r="J247">
            <v>7799100</v>
          </cell>
          <cell r="K247">
            <v>244</v>
          </cell>
          <cell r="L247">
            <v>26296800</v>
          </cell>
          <cell r="M247">
            <v>75505600</v>
          </cell>
          <cell r="N247">
            <v>244</v>
          </cell>
          <cell r="O247">
            <v>233637000</v>
          </cell>
          <cell r="P247">
            <v>758931000</v>
          </cell>
        </row>
        <row r="248">
          <cell r="B248">
            <v>245</v>
          </cell>
          <cell r="C248">
            <v>27461</v>
          </cell>
          <cell r="D248">
            <v>89263</v>
          </cell>
          <cell r="E248">
            <v>245</v>
          </cell>
          <cell r="F248">
            <v>212470</v>
          </cell>
          <cell r="G248">
            <v>646970</v>
          </cell>
          <cell r="H248">
            <v>245</v>
          </cell>
          <cell r="I248">
            <v>2161620</v>
          </cell>
          <cell r="J248">
            <v>6961110</v>
          </cell>
          <cell r="K248">
            <v>245</v>
          </cell>
          <cell r="L248">
            <v>23261900</v>
          </cell>
          <cell r="M248">
            <v>71185100</v>
          </cell>
          <cell r="N248">
            <v>245</v>
          </cell>
          <cell r="O248">
            <v>222925000</v>
          </cell>
          <cell r="P248">
            <v>794786000</v>
          </cell>
        </row>
        <row r="249">
          <cell r="B249">
            <v>246</v>
          </cell>
          <cell r="C249">
            <v>27640</v>
          </cell>
          <cell r="D249">
            <v>89938</v>
          </cell>
          <cell r="E249">
            <v>246</v>
          </cell>
          <cell r="F249">
            <v>212538</v>
          </cell>
          <cell r="G249">
            <v>641367</v>
          </cell>
          <cell r="H249">
            <v>246</v>
          </cell>
          <cell r="I249">
            <v>2128370</v>
          </cell>
          <cell r="J249">
            <v>6990290</v>
          </cell>
          <cell r="K249">
            <v>246</v>
          </cell>
          <cell r="L249">
            <v>23933200</v>
          </cell>
          <cell r="M249">
            <v>74690400</v>
          </cell>
          <cell r="N249">
            <v>246</v>
          </cell>
          <cell r="O249">
            <v>242037000</v>
          </cell>
          <cell r="P249">
            <v>762522000</v>
          </cell>
        </row>
        <row r="250">
          <cell r="B250">
            <v>247</v>
          </cell>
          <cell r="C250">
            <v>27526</v>
          </cell>
          <cell r="D250">
            <v>92084</v>
          </cell>
          <cell r="E250">
            <v>247</v>
          </cell>
          <cell r="F250">
            <v>212824</v>
          </cell>
          <cell r="G250">
            <v>643302</v>
          </cell>
          <cell r="H250">
            <v>247</v>
          </cell>
          <cell r="I250">
            <v>2128980</v>
          </cell>
          <cell r="J250">
            <v>6878750</v>
          </cell>
          <cell r="K250">
            <v>247</v>
          </cell>
          <cell r="L250">
            <v>21771600</v>
          </cell>
          <cell r="M250">
            <v>83254100</v>
          </cell>
          <cell r="N250">
            <v>247</v>
          </cell>
          <cell r="O250">
            <v>227889000</v>
          </cell>
          <cell r="P250">
            <v>783442000</v>
          </cell>
        </row>
        <row r="251">
          <cell r="B251">
            <v>248</v>
          </cell>
          <cell r="C251">
            <v>27478</v>
          </cell>
          <cell r="D251">
            <v>90803</v>
          </cell>
          <cell r="E251">
            <v>248</v>
          </cell>
          <cell r="F251">
            <v>212485</v>
          </cell>
          <cell r="G251">
            <v>641607</v>
          </cell>
          <cell r="H251">
            <v>248</v>
          </cell>
          <cell r="I251">
            <v>2129600</v>
          </cell>
          <cell r="J251">
            <v>7075810</v>
          </cell>
          <cell r="K251">
            <v>248</v>
          </cell>
          <cell r="L251">
            <v>23506000</v>
          </cell>
          <cell r="M251">
            <v>70574700</v>
          </cell>
          <cell r="N251">
            <v>248</v>
          </cell>
          <cell r="O251">
            <v>246269000</v>
          </cell>
          <cell r="P251">
            <v>820722000</v>
          </cell>
        </row>
        <row r="252">
          <cell r="B252">
            <v>249</v>
          </cell>
          <cell r="C252">
            <v>27522</v>
          </cell>
          <cell r="D252">
            <v>89187</v>
          </cell>
          <cell r="E252">
            <v>249</v>
          </cell>
          <cell r="F252">
            <v>212491</v>
          </cell>
          <cell r="G252">
            <v>650550</v>
          </cell>
          <cell r="H252">
            <v>249</v>
          </cell>
          <cell r="I252">
            <v>2153680</v>
          </cell>
          <cell r="J252">
            <v>7001300</v>
          </cell>
          <cell r="K252">
            <v>249</v>
          </cell>
          <cell r="L252">
            <v>21828000</v>
          </cell>
          <cell r="M252">
            <v>71727500</v>
          </cell>
          <cell r="N252">
            <v>249</v>
          </cell>
          <cell r="O252">
            <v>236792000</v>
          </cell>
          <cell r="P252">
            <v>765180000</v>
          </cell>
        </row>
        <row r="253">
          <cell r="B253">
            <v>250</v>
          </cell>
          <cell r="C253">
            <v>27601</v>
          </cell>
          <cell r="D253">
            <v>90918</v>
          </cell>
          <cell r="E253">
            <v>250</v>
          </cell>
          <cell r="F253">
            <v>212577</v>
          </cell>
          <cell r="G253">
            <v>658622</v>
          </cell>
          <cell r="H253">
            <v>250</v>
          </cell>
          <cell r="I253">
            <v>2125580</v>
          </cell>
          <cell r="J253">
            <v>6626480</v>
          </cell>
          <cell r="K253">
            <v>250</v>
          </cell>
          <cell r="L253">
            <v>22248500</v>
          </cell>
          <cell r="M253">
            <v>68001500</v>
          </cell>
          <cell r="N253">
            <v>250</v>
          </cell>
          <cell r="O253">
            <v>225039000</v>
          </cell>
          <cell r="P253">
            <v>762083000</v>
          </cell>
        </row>
        <row r="254">
          <cell r="B254">
            <v>251</v>
          </cell>
          <cell r="C254">
            <v>27615</v>
          </cell>
          <cell r="D254">
            <v>89209</v>
          </cell>
          <cell r="E254">
            <v>251</v>
          </cell>
          <cell r="F254">
            <v>219733</v>
          </cell>
          <cell r="G254">
            <v>639792</v>
          </cell>
          <cell r="H254">
            <v>251</v>
          </cell>
          <cell r="I254">
            <v>2225440</v>
          </cell>
          <cell r="J254">
            <v>6834670</v>
          </cell>
          <cell r="K254">
            <v>251</v>
          </cell>
          <cell r="L254">
            <v>22093900</v>
          </cell>
          <cell r="M254">
            <v>75262500</v>
          </cell>
          <cell r="N254">
            <v>251</v>
          </cell>
          <cell r="O254">
            <v>248483000</v>
          </cell>
          <cell r="P254">
            <v>833085000</v>
          </cell>
        </row>
        <row r="255">
          <cell r="B255">
            <v>252</v>
          </cell>
          <cell r="C255">
            <v>27573</v>
          </cell>
          <cell r="D255">
            <v>89117</v>
          </cell>
          <cell r="E255">
            <v>252</v>
          </cell>
          <cell r="F255">
            <v>246423</v>
          </cell>
          <cell r="G255">
            <v>722191</v>
          </cell>
          <cell r="H255">
            <v>252</v>
          </cell>
          <cell r="I255">
            <v>2129080</v>
          </cell>
          <cell r="J255">
            <v>6748590</v>
          </cell>
          <cell r="K255">
            <v>252</v>
          </cell>
          <cell r="L255">
            <v>24455200</v>
          </cell>
          <cell r="M255">
            <v>73716100</v>
          </cell>
          <cell r="N255">
            <v>252</v>
          </cell>
          <cell r="O255">
            <v>231424000</v>
          </cell>
          <cell r="P255">
            <v>754126000</v>
          </cell>
        </row>
        <row r="256">
          <cell r="B256">
            <v>253</v>
          </cell>
          <cell r="C256">
            <v>27552</v>
          </cell>
          <cell r="D256">
            <v>90758</v>
          </cell>
          <cell r="E256">
            <v>253</v>
          </cell>
          <cell r="F256">
            <v>212587</v>
          </cell>
          <cell r="G256">
            <v>792949</v>
          </cell>
          <cell r="H256">
            <v>253</v>
          </cell>
          <cell r="I256">
            <v>2217350</v>
          </cell>
          <cell r="J256">
            <v>6564610</v>
          </cell>
          <cell r="K256">
            <v>253</v>
          </cell>
          <cell r="L256">
            <v>22950300</v>
          </cell>
          <cell r="M256">
            <v>72164800</v>
          </cell>
          <cell r="N256">
            <v>253</v>
          </cell>
          <cell r="O256">
            <v>229207000</v>
          </cell>
          <cell r="P256">
            <v>768165000</v>
          </cell>
        </row>
        <row r="257">
          <cell r="B257">
            <v>254</v>
          </cell>
          <cell r="C257">
            <v>27553</v>
          </cell>
          <cell r="D257">
            <v>88978</v>
          </cell>
          <cell r="E257">
            <v>254</v>
          </cell>
          <cell r="F257">
            <v>216340</v>
          </cell>
          <cell r="G257">
            <v>650559</v>
          </cell>
          <cell r="H257">
            <v>254</v>
          </cell>
          <cell r="I257">
            <v>2219790</v>
          </cell>
          <cell r="J257">
            <v>6485220</v>
          </cell>
          <cell r="K257">
            <v>254</v>
          </cell>
          <cell r="L257">
            <v>26652500</v>
          </cell>
          <cell r="M257">
            <v>75563400</v>
          </cell>
          <cell r="N257">
            <v>254</v>
          </cell>
          <cell r="O257">
            <v>232948000</v>
          </cell>
          <cell r="P257">
            <v>768650000</v>
          </cell>
        </row>
        <row r="258">
          <cell r="B258">
            <v>255</v>
          </cell>
          <cell r="C258">
            <v>27511</v>
          </cell>
          <cell r="D258">
            <v>84198</v>
          </cell>
          <cell r="E258">
            <v>255</v>
          </cell>
          <cell r="F258">
            <v>238014</v>
          </cell>
          <cell r="G258">
            <v>642610</v>
          </cell>
          <cell r="H258">
            <v>255</v>
          </cell>
          <cell r="I258">
            <v>2143020</v>
          </cell>
          <cell r="J258">
            <v>6593800</v>
          </cell>
          <cell r="K258">
            <v>255</v>
          </cell>
          <cell r="L258">
            <v>23805400</v>
          </cell>
          <cell r="M258">
            <v>71713200</v>
          </cell>
          <cell r="N258">
            <v>255</v>
          </cell>
          <cell r="O258">
            <v>225405000</v>
          </cell>
          <cell r="P258">
            <v>813501000</v>
          </cell>
        </row>
        <row r="259">
          <cell r="B259">
            <v>256</v>
          </cell>
          <cell r="C259">
            <v>27520</v>
          </cell>
          <cell r="D259">
            <v>90461</v>
          </cell>
          <cell r="E259">
            <v>256</v>
          </cell>
          <cell r="F259">
            <v>229437</v>
          </cell>
          <cell r="G259">
            <v>645028</v>
          </cell>
          <cell r="H259">
            <v>256</v>
          </cell>
          <cell r="I259">
            <v>2125690</v>
          </cell>
          <cell r="J259">
            <v>6703920</v>
          </cell>
          <cell r="K259">
            <v>256</v>
          </cell>
          <cell r="L259">
            <v>22269600</v>
          </cell>
          <cell r="M259">
            <v>88672000</v>
          </cell>
          <cell r="N259">
            <v>256</v>
          </cell>
          <cell r="O259">
            <v>225907000</v>
          </cell>
          <cell r="P259">
            <v>779205000</v>
          </cell>
        </row>
        <row r="260">
          <cell r="B260">
            <v>257</v>
          </cell>
          <cell r="C260">
            <v>27630</v>
          </cell>
          <cell r="D260">
            <v>90306</v>
          </cell>
          <cell r="E260">
            <v>257</v>
          </cell>
          <cell r="F260">
            <v>212868</v>
          </cell>
          <cell r="G260">
            <v>645992</v>
          </cell>
          <cell r="H260">
            <v>257</v>
          </cell>
          <cell r="I260">
            <v>2125500</v>
          </cell>
          <cell r="J260">
            <v>7528560</v>
          </cell>
          <cell r="K260">
            <v>257</v>
          </cell>
          <cell r="L260">
            <v>23177800</v>
          </cell>
          <cell r="M260">
            <v>82468500</v>
          </cell>
          <cell r="N260">
            <v>257</v>
          </cell>
          <cell r="O260">
            <v>229806000</v>
          </cell>
          <cell r="P260">
            <v>774849000</v>
          </cell>
        </row>
        <row r="261">
          <cell r="B261">
            <v>258</v>
          </cell>
          <cell r="C261">
            <v>27437</v>
          </cell>
          <cell r="D261">
            <v>84364</v>
          </cell>
          <cell r="E261">
            <v>258</v>
          </cell>
          <cell r="F261">
            <v>212617</v>
          </cell>
          <cell r="G261">
            <v>650786</v>
          </cell>
          <cell r="H261">
            <v>258</v>
          </cell>
          <cell r="I261">
            <v>2895920</v>
          </cell>
          <cell r="J261">
            <v>8014640</v>
          </cell>
          <cell r="K261">
            <v>258</v>
          </cell>
          <cell r="L261">
            <v>26619700</v>
          </cell>
          <cell r="M261">
            <v>81914200</v>
          </cell>
          <cell r="N261">
            <v>258</v>
          </cell>
          <cell r="O261">
            <v>267378000</v>
          </cell>
          <cell r="P261">
            <v>779679000</v>
          </cell>
        </row>
        <row r="262">
          <cell r="B262">
            <v>259</v>
          </cell>
          <cell r="C262">
            <v>25653</v>
          </cell>
          <cell r="D262">
            <v>88313</v>
          </cell>
          <cell r="E262">
            <v>259</v>
          </cell>
          <cell r="F262">
            <v>212918</v>
          </cell>
          <cell r="G262">
            <v>635590</v>
          </cell>
          <cell r="H262">
            <v>259</v>
          </cell>
          <cell r="I262">
            <v>2149530</v>
          </cell>
          <cell r="J262">
            <v>8224420</v>
          </cell>
          <cell r="K262">
            <v>259</v>
          </cell>
          <cell r="L262">
            <v>24043800</v>
          </cell>
          <cell r="M262">
            <v>77544000</v>
          </cell>
          <cell r="N262">
            <v>259</v>
          </cell>
          <cell r="O262">
            <v>258602000</v>
          </cell>
          <cell r="P262">
            <v>758895000</v>
          </cell>
        </row>
        <row r="263">
          <cell r="B263">
            <v>260</v>
          </cell>
          <cell r="C263">
            <v>27636</v>
          </cell>
          <cell r="D263">
            <v>89348</v>
          </cell>
          <cell r="E263">
            <v>260</v>
          </cell>
          <cell r="F263">
            <v>229451</v>
          </cell>
          <cell r="G263">
            <v>674779</v>
          </cell>
          <cell r="H263">
            <v>260</v>
          </cell>
          <cell r="I263">
            <v>2504400</v>
          </cell>
          <cell r="J263">
            <v>9082890</v>
          </cell>
          <cell r="K263">
            <v>260</v>
          </cell>
          <cell r="L263">
            <v>24674900</v>
          </cell>
          <cell r="M263">
            <v>77578000</v>
          </cell>
          <cell r="N263">
            <v>260</v>
          </cell>
          <cell r="O263">
            <v>227782000</v>
          </cell>
          <cell r="P263">
            <v>820301000</v>
          </cell>
        </row>
        <row r="264">
          <cell r="B264">
            <v>261</v>
          </cell>
          <cell r="C264">
            <v>46195</v>
          </cell>
          <cell r="D264">
            <v>87301</v>
          </cell>
          <cell r="E264">
            <v>261</v>
          </cell>
          <cell r="F264">
            <v>226869</v>
          </cell>
          <cell r="G264">
            <v>793631</v>
          </cell>
          <cell r="H264">
            <v>261</v>
          </cell>
          <cell r="I264">
            <v>3912570</v>
          </cell>
          <cell r="J264">
            <v>6630600</v>
          </cell>
          <cell r="K264">
            <v>261</v>
          </cell>
          <cell r="L264">
            <v>25709500</v>
          </cell>
          <cell r="M264">
            <v>74509100</v>
          </cell>
          <cell r="N264">
            <v>261</v>
          </cell>
          <cell r="O264">
            <v>234602000</v>
          </cell>
          <cell r="P264">
            <v>779323000</v>
          </cell>
        </row>
        <row r="265">
          <cell r="B265">
            <v>262</v>
          </cell>
          <cell r="C265">
            <v>25546</v>
          </cell>
          <cell r="D265">
            <v>86318</v>
          </cell>
          <cell r="E265">
            <v>262</v>
          </cell>
          <cell r="F265">
            <v>258250</v>
          </cell>
          <cell r="G265">
            <v>654449</v>
          </cell>
          <cell r="H265">
            <v>262</v>
          </cell>
          <cell r="I265">
            <v>2137220</v>
          </cell>
          <cell r="J265">
            <v>7381030</v>
          </cell>
          <cell r="K265">
            <v>262</v>
          </cell>
          <cell r="L265">
            <v>24608900</v>
          </cell>
          <cell r="M265">
            <v>73368500</v>
          </cell>
          <cell r="N265">
            <v>262</v>
          </cell>
          <cell r="O265">
            <v>230579000</v>
          </cell>
          <cell r="P265">
            <v>810481000</v>
          </cell>
        </row>
        <row r="266">
          <cell r="B266">
            <v>263</v>
          </cell>
          <cell r="C266">
            <v>24385</v>
          </cell>
          <cell r="D266">
            <v>86766</v>
          </cell>
          <cell r="E266">
            <v>263</v>
          </cell>
          <cell r="F266">
            <v>212518</v>
          </cell>
          <cell r="G266">
            <v>646239</v>
          </cell>
          <cell r="H266">
            <v>263</v>
          </cell>
          <cell r="I266">
            <v>2206610</v>
          </cell>
          <cell r="J266">
            <v>6636920</v>
          </cell>
          <cell r="K266">
            <v>263</v>
          </cell>
          <cell r="L266">
            <v>23328200</v>
          </cell>
          <cell r="M266">
            <v>76914300</v>
          </cell>
          <cell r="N266">
            <v>263</v>
          </cell>
          <cell r="O266">
            <v>238263000</v>
          </cell>
          <cell r="P266">
            <v>760044000</v>
          </cell>
        </row>
        <row r="267">
          <cell r="B267">
            <v>264</v>
          </cell>
          <cell r="C267">
            <v>24004</v>
          </cell>
          <cell r="D267">
            <v>85068</v>
          </cell>
          <cell r="E267">
            <v>264</v>
          </cell>
          <cell r="F267">
            <v>212527</v>
          </cell>
          <cell r="G267">
            <v>646417</v>
          </cell>
          <cell r="H267">
            <v>264</v>
          </cell>
          <cell r="I267">
            <v>2136030</v>
          </cell>
          <cell r="J267">
            <v>6748800</v>
          </cell>
          <cell r="K267">
            <v>264</v>
          </cell>
          <cell r="L267">
            <v>22494600</v>
          </cell>
          <cell r="M267">
            <v>76747400</v>
          </cell>
          <cell r="N267">
            <v>264</v>
          </cell>
          <cell r="O267">
            <v>238484000</v>
          </cell>
          <cell r="P267">
            <v>749053000</v>
          </cell>
        </row>
        <row r="268">
          <cell r="B268">
            <v>265</v>
          </cell>
          <cell r="C268">
            <v>24543</v>
          </cell>
          <cell r="D268">
            <v>85714</v>
          </cell>
          <cell r="E268">
            <v>265</v>
          </cell>
          <cell r="F268">
            <v>212833</v>
          </cell>
          <cell r="G268">
            <v>639844</v>
          </cell>
          <cell r="H268">
            <v>265</v>
          </cell>
          <cell r="I268">
            <v>2126090</v>
          </cell>
          <cell r="J268">
            <v>6761950</v>
          </cell>
          <cell r="K268">
            <v>265</v>
          </cell>
          <cell r="L268">
            <v>25547500</v>
          </cell>
          <cell r="M268">
            <v>77623300</v>
          </cell>
          <cell r="N268">
            <v>265</v>
          </cell>
          <cell r="O268">
            <v>232714000</v>
          </cell>
          <cell r="P268">
            <v>792846000</v>
          </cell>
        </row>
        <row r="269">
          <cell r="B269">
            <v>266</v>
          </cell>
          <cell r="C269">
            <v>23066</v>
          </cell>
          <cell r="D269">
            <v>83192</v>
          </cell>
          <cell r="E269">
            <v>266</v>
          </cell>
          <cell r="F269">
            <v>212530</v>
          </cell>
          <cell r="G269">
            <v>653148</v>
          </cell>
          <cell r="H269">
            <v>266</v>
          </cell>
          <cell r="I269">
            <v>2285790</v>
          </cell>
          <cell r="J269">
            <v>8527320</v>
          </cell>
          <cell r="K269">
            <v>266</v>
          </cell>
          <cell r="L269">
            <v>24513800</v>
          </cell>
          <cell r="M269">
            <v>83132600</v>
          </cell>
          <cell r="N269">
            <v>266</v>
          </cell>
          <cell r="O269">
            <v>233115000</v>
          </cell>
          <cell r="P269">
            <v>784490000</v>
          </cell>
        </row>
        <row r="270">
          <cell r="B270">
            <v>267</v>
          </cell>
          <cell r="C270">
            <v>23285</v>
          </cell>
          <cell r="D270">
            <v>88385</v>
          </cell>
          <cell r="E270">
            <v>267</v>
          </cell>
          <cell r="F270">
            <v>212879</v>
          </cell>
          <cell r="G270">
            <v>651955</v>
          </cell>
          <cell r="H270">
            <v>267</v>
          </cell>
          <cell r="I270">
            <v>2203800</v>
          </cell>
          <cell r="J270">
            <v>7237380</v>
          </cell>
          <cell r="K270">
            <v>267</v>
          </cell>
          <cell r="L270">
            <v>24489800</v>
          </cell>
          <cell r="M270">
            <v>71902400</v>
          </cell>
          <cell r="N270">
            <v>267</v>
          </cell>
          <cell r="O270">
            <v>237204000</v>
          </cell>
          <cell r="P270">
            <v>774728000</v>
          </cell>
        </row>
        <row r="271">
          <cell r="B271">
            <v>268</v>
          </cell>
          <cell r="C271">
            <v>23409</v>
          </cell>
          <cell r="D271">
            <v>90932</v>
          </cell>
          <cell r="E271">
            <v>268</v>
          </cell>
          <cell r="F271">
            <v>212747</v>
          </cell>
          <cell r="G271">
            <v>653128</v>
          </cell>
          <cell r="H271">
            <v>268</v>
          </cell>
          <cell r="I271">
            <v>2152500</v>
          </cell>
          <cell r="J271">
            <v>6651010</v>
          </cell>
          <cell r="K271">
            <v>268</v>
          </cell>
          <cell r="L271">
            <v>23594600</v>
          </cell>
          <cell r="M271">
            <v>77180800</v>
          </cell>
          <cell r="N271">
            <v>268</v>
          </cell>
          <cell r="O271">
            <v>232672000</v>
          </cell>
          <cell r="P271">
            <v>751900000</v>
          </cell>
        </row>
        <row r="272">
          <cell r="B272">
            <v>269</v>
          </cell>
          <cell r="C272">
            <v>24865</v>
          </cell>
          <cell r="D272">
            <v>90545</v>
          </cell>
          <cell r="E272">
            <v>269</v>
          </cell>
          <cell r="F272">
            <v>212544</v>
          </cell>
          <cell r="G272">
            <v>638678</v>
          </cell>
          <cell r="H272">
            <v>269</v>
          </cell>
          <cell r="I272">
            <v>2143620</v>
          </cell>
          <cell r="J272">
            <v>6955870</v>
          </cell>
          <cell r="K272">
            <v>269</v>
          </cell>
          <cell r="L272">
            <v>24336000</v>
          </cell>
          <cell r="M272">
            <v>75900700</v>
          </cell>
          <cell r="N272">
            <v>269</v>
          </cell>
          <cell r="O272">
            <v>240468000</v>
          </cell>
          <cell r="P272">
            <v>789545000</v>
          </cell>
        </row>
        <row r="273">
          <cell r="B273">
            <v>270</v>
          </cell>
          <cell r="C273">
            <v>24294</v>
          </cell>
          <cell r="D273">
            <v>90541</v>
          </cell>
          <cell r="E273">
            <v>270</v>
          </cell>
          <cell r="F273">
            <v>212794</v>
          </cell>
          <cell r="G273">
            <v>642323</v>
          </cell>
          <cell r="H273">
            <v>270</v>
          </cell>
          <cell r="I273">
            <v>2135700</v>
          </cell>
          <cell r="J273">
            <v>6595550</v>
          </cell>
          <cell r="K273">
            <v>270</v>
          </cell>
          <cell r="L273">
            <v>23631700</v>
          </cell>
          <cell r="M273">
            <v>78505700</v>
          </cell>
          <cell r="N273">
            <v>270</v>
          </cell>
          <cell r="O273">
            <v>236320000</v>
          </cell>
          <cell r="P273">
            <v>767639000</v>
          </cell>
        </row>
        <row r="274">
          <cell r="B274">
            <v>271</v>
          </cell>
          <cell r="C274">
            <v>25064</v>
          </cell>
          <cell r="D274">
            <v>90002</v>
          </cell>
          <cell r="E274">
            <v>271</v>
          </cell>
          <cell r="F274">
            <v>212899</v>
          </cell>
          <cell r="G274">
            <v>671993</v>
          </cell>
          <cell r="H274">
            <v>271</v>
          </cell>
          <cell r="I274">
            <v>2374570</v>
          </cell>
          <cell r="J274">
            <v>6693610</v>
          </cell>
          <cell r="K274">
            <v>271</v>
          </cell>
          <cell r="L274">
            <v>23072300</v>
          </cell>
          <cell r="M274">
            <v>79514000</v>
          </cell>
          <cell r="N274">
            <v>271</v>
          </cell>
          <cell r="O274">
            <v>234005000</v>
          </cell>
          <cell r="P274">
            <v>747894000</v>
          </cell>
        </row>
        <row r="275">
          <cell r="B275">
            <v>272</v>
          </cell>
          <cell r="C275">
            <v>25689</v>
          </cell>
          <cell r="D275">
            <v>86536</v>
          </cell>
          <cell r="E275">
            <v>272</v>
          </cell>
          <cell r="F275">
            <v>212656</v>
          </cell>
          <cell r="G275">
            <v>637002</v>
          </cell>
          <cell r="H275">
            <v>272</v>
          </cell>
          <cell r="I275">
            <v>2214310</v>
          </cell>
          <cell r="J275">
            <v>6556410</v>
          </cell>
          <cell r="K275">
            <v>272</v>
          </cell>
          <cell r="L275">
            <v>24370600</v>
          </cell>
          <cell r="M275">
            <v>84027100</v>
          </cell>
          <cell r="N275">
            <v>272</v>
          </cell>
          <cell r="O275">
            <v>230934000</v>
          </cell>
          <cell r="P275">
            <v>774166000</v>
          </cell>
        </row>
        <row r="276">
          <cell r="B276">
            <v>273</v>
          </cell>
          <cell r="C276">
            <v>25568</v>
          </cell>
          <cell r="D276">
            <v>90413</v>
          </cell>
          <cell r="E276">
            <v>273</v>
          </cell>
          <cell r="F276">
            <v>212555</v>
          </cell>
          <cell r="G276">
            <v>664678</v>
          </cell>
          <cell r="H276">
            <v>273</v>
          </cell>
          <cell r="I276">
            <v>2299750</v>
          </cell>
          <cell r="J276">
            <v>7859600</v>
          </cell>
          <cell r="K276">
            <v>273</v>
          </cell>
          <cell r="L276">
            <v>30523800</v>
          </cell>
          <cell r="M276">
            <v>86870300</v>
          </cell>
          <cell r="N276">
            <v>273</v>
          </cell>
          <cell r="O276">
            <v>231782000</v>
          </cell>
          <cell r="P276">
            <v>756150000</v>
          </cell>
        </row>
        <row r="277">
          <cell r="B277">
            <v>274</v>
          </cell>
          <cell r="C277">
            <v>25607</v>
          </cell>
          <cell r="D277">
            <v>89577</v>
          </cell>
          <cell r="E277">
            <v>274</v>
          </cell>
          <cell r="F277">
            <v>212514</v>
          </cell>
          <cell r="G277">
            <v>672644</v>
          </cell>
          <cell r="H277">
            <v>274</v>
          </cell>
          <cell r="I277">
            <v>2346600</v>
          </cell>
          <cell r="J277">
            <v>7359690</v>
          </cell>
          <cell r="K277">
            <v>274</v>
          </cell>
          <cell r="L277">
            <v>22538100</v>
          </cell>
          <cell r="M277">
            <v>83262000</v>
          </cell>
          <cell r="N277">
            <v>274</v>
          </cell>
          <cell r="O277">
            <v>238060000</v>
          </cell>
          <cell r="P277">
            <v>792884000</v>
          </cell>
        </row>
        <row r="278">
          <cell r="B278">
            <v>275</v>
          </cell>
          <cell r="C278">
            <v>24980</v>
          </cell>
          <cell r="D278">
            <v>89675</v>
          </cell>
          <cell r="E278">
            <v>275</v>
          </cell>
          <cell r="F278">
            <v>223039</v>
          </cell>
          <cell r="G278">
            <v>661513</v>
          </cell>
          <cell r="H278">
            <v>275</v>
          </cell>
          <cell r="I278">
            <v>2298850</v>
          </cell>
          <cell r="J278">
            <v>7081100</v>
          </cell>
          <cell r="K278">
            <v>275</v>
          </cell>
          <cell r="L278">
            <v>23552000</v>
          </cell>
          <cell r="M278">
            <v>73907400</v>
          </cell>
          <cell r="N278">
            <v>275</v>
          </cell>
          <cell r="O278">
            <v>233820000</v>
          </cell>
          <cell r="P278">
            <v>791469000</v>
          </cell>
        </row>
        <row r="279">
          <cell r="B279">
            <v>276</v>
          </cell>
          <cell r="C279">
            <v>25751</v>
          </cell>
          <cell r="D279">
            <v>85776</v>
          </cell>
          <cell r="E279">
            <v>276</v>
          </cell>
          <cell r="F279">
            <v>212600</v>
          </cell>
          <cell r="G279">
            <v>642920</v>
          </cell>
          <cell r="H279">
            <v>276</v>
          </cell>
          <cell r="I279">
            <v>2276550</v>
          </cell>
          <cell r="J279">
            <v>6753380</v>
          </cell>
          <cell r="K279">
            <v>276</v>
          </cell>
          <cell r="L279">
            <v>24699800</v>
          </cell>
          <cell r="M279">
            <v>85894600</v>
          </cell>
          <cell r="N279">
            <v>276</v>
          </cell>
          <cell r="O279">
            <v>228227000</v>
          </cell>
          <cell r="P279">
            <v>790833000</v>
          </cell>
        </row>
        <row r="280">
          <cell r="B280">
            <v>277</v>
          </cell>
          <cell r="C280">
            <v>23038</v>
          </cell>
          <cell r="D280">
            <v>90934</v>
          </cell>
          <cell r="E280">
            <v>277</v>
          </cell>
          <cell r="F280">
            <v>212546</v>
          </cell>
          <cell r="G280">
            <v>645087</v>
          </cell>
          <cell r="H280">
            <v>277</v>
          </cell>
          <cell r="I280">
            <v>2242630</v>
          </cell>
          <cell r="J280">
            <v>7139880</v>
          </cell>
          <cell r="K280">
            <v>277</v>
          </cell>
          <cell r="L280">
            <v>28080200</v>
          </cell>
          <cell r="M280">
            <v>91633300</v>
          </cell>
          <cell r="N280">
            <v>277</v>
          </cell>
          <cell r="O280">
            <v>232421000</v>
          </cell>
          <cell r="P280">
            <v>752651000</v>
          </cell>
        </row>
        <row r="281">
          <cell r="B281">
            <v>278</v>
          </cell>
          <cell r="C281">
            <v>27546</v>
          </cell>
          <cell r="D281">
            <v>94833</v>
          </cell>
          <cell r="E281">
            <v>278</v>
          </cell>
          <cell r="F281">
            <v>212782</v>
          </cell>
          <cell r="G281">
            <v>645518</v>
          </cell>
          <cell r="H281">
            <v>278</v>
          </cell>
          <cell r="I281">
            <v>2125870</v>
          </cell>
          <cell r="J281">
            <v>6722360</v>
          </cell>
          <cell r="K281">
            <v>278</v>
          </cell>
          <cell r="L281">
            <v>24966100</v>
          </cell>
          <cell r="M281">
            <v>82328900</v>
          </cell>
          <cell r="N281">
            <v>278</v>
          </cell>
          <cell r="O281">
            <v>230542000</v>
          </cell>
          <cell r="P281">
            <v>744493000</v>
          </cell>
        </row>
        <row r="282">
          <cell r="B282">
            <v>279</v>
          </cell>
          <cell r="C282">
            <v>29206</v>
          </cell>
          <cell r="D282">
            <v>87785</v>
          </cell>
          <cell r="E282">
            <v>279</v>
          </cell>
          <cell r="F282">
            <v>212787</v>
          </cell>
          <cell r="G282">
            <v>672186</v>
          </cell>
          <cell r="H282">
            <v>279</v>
          </cell>
          <cell r="I282">
            <v>2128890</v>
          </cell>
          <cell r="J282">
            <v>6929640</v>
          </cell>
          <cell r="K282">
            <v>279</v>
          </cell>
          <cell r="L282">
            <v>23552200</v>
          </cell>
          <cell r="M282">
            <v>90946300</v>
          </cell>
          <cell r="N282">
            <v>279</v>
          </cell>
          <cell r="O282">
            <v>227126000</v>
          </cell>
          <cell r="P282">
            <v>750238000</v>
          </cell>
        </row>
        <row r="283">
          <cell r="B283">
            <v>280</v>
          </cell>
          <cell r="C283">
            <v>23564</v>
          </cell>
          <cell r="D283">
            <v>89100</v>
          </cell>
          <cell r="E283">
            <v>280</v>
          </cell>
          <cell r="F283">
            <v>222601</v>
          </cell>
          <cell r="G283">
            <v>667753</v>
          </cell>
          <cell r="H283">
            <v>280</v>
          </cell>
          <cell r="I283">
            <v>2126000</v>
          </cell>
          <cell r="J283">
            <v>6586300</v>
          </cell>
          <cell r="K283">
            <v>280</v>
          </cell>
          <cell r="L283">
            <v>25146200</v>
          </cell>
          <cell r="M283">
            <v>75393600</v>
          </cell>
          <cell r="N283">
            <v>280</v>
          </cell>
          <cell r="O283">
            <v>242961000</v>
          </cell>
          <cell r="P283">
            <v>792408000</v>
          </cell>
        </row>
        <row r="284">
          <cell r="B284">
            <v>281</v>
          </cell>
          <cell r="C284">
            <v>24279</v>
          </cell>
          <cell r="D284">
            <v>92945</v>
          </cell>
          <cell r="E284">
            <v>281</v>
          </cell>
          <cell r="F284">
            <v>212660</v>
          </cell>
          <cell r="G284">
            <v>695371</v>
          </cell>
          <cell r="H284">
            <v>281</v>
          </cell>
          <cell r="I284">
            <v>2203800</v>
          </cell>
          <cell r="J284">
            <v>7263010</v>
          </cell>
          <cell r="K284">
            <v>281</v>
          </cell>
          <cell r="L284">
            <v>24279200</v>
          </cell>
          <cell r="M284">
            <v>76639500</v>
          </cell>
          <cell r="N284">
            <v>281</v>
          </cell>
          <cell r="O284">
            <v>245483000</v>
          </cell>
          <cell r="P284">
            <v>747208000</v>
          </cell>
        </row>
        <row r="285">
          <cell r="B285">
            <v>282</v>
          </cell>
          <cell r="C285">
            <v>25254</v>
          </cell>
          <cell r="D285">
            <v>96601</v>
          </cell>
          <cell r="E285">
            <v>282</v>
          </cell>
          <cell r="F285">
            <v>212860</v>
          </cell>
          <cell r="G285">
            <v>690107</v>
          </cell>
          <cell r="H285">
            <v>282</v>
          </cell>
          <cell r="I285">
            <v>2165330</v>
          </cell>
          <cell r="J285">
            <v>6772300</v>
          </cell>
          <cell r="K285">
            <v>282</v>
          </cell>
          <cell r="L285">
            <v>22747200</v>
          </cell>
          <cell r="M285">
            <v>79190200</v>
          </cell>
          <cell r="N285">
            <v>282</v>
          </cell>
          <cell r="O285">
            <v>240022000</v>
          </cell>
          <cell r="P285">
            <v>795862000</v>
          </cell>
        </row>
        <row r="286">
          <cell r="B286">
            <v>283</v>
          </cell>
          <cell r="C286">
            <v>25946</v>
          </cell>
          <cell r="D286">
            <v>124726</v>
          </cell>
          <cell r="E286">
            <v>283</v>
          </cell>
          <cell r="F286">
            <v>212902</v>
          </cell>
          <cell r="G286">
            <v>659853</v>
          </cell>
          <cell r="H286">
            <v>283</v>
          </cell>
          <cell r="I286">
            <v>2161250</v>
          </cell>
          <cell r="J286">
            <v>6847140</v>
          </cell>
          <cell r="K286">
            <v>283</v>
          </cell>
          <cell r="L286">
            <v>22491200</v>
          </cell>
          <cell r="M286">
            <v>84166800</v>
          </cell>
          <cell r="N286">
            <v>283</v>
          </cell>
          <cell r="O286">
            <v>228643000</v>
          </cell>
          <cell r="P286">
            <v>782421000</v>
          </cell>
        </row>
        <row r="287">
          <cell r="B287">
            <v>284</v>
          </cell>
          <cell r="C287">
            <v>25786</v>
          </cell>
          <cell r="D287">
            <v>92766</v>
          </cell>
          <cell r="E287">
            <v>284</v>
          </cell>
          <cell r="F287">
            <v>212488</v>
          </cell>
          <cell r="G287">
            <v>674360</v>
          </cell>
          <cell r="H287">
            <v>284</v>
          </cell>
          <cell r="I287">
            <v>2269600</v>
          </cell>
          <cell r="J287">
            <v>6912790</v>
          </cell>
          <cell r="K287">
            <v>284</v>
          </cell>
          <cell r="L287">
            <v>24025400</v>
          </cell>
          <cell r="M287">
            <v>77593400</v>
          </cell>
          <cell r="N287">
            <v>284</v>
          </cell>
          <cell r="O287">
            <v>235141000</v>
          </cell>
          <cell r="P287">
            <v>789006000</v>
          </cell>
        </row>
        <row r="288">
          <cell r="B288">
            <v>285</v>
          </cell>
          <cell r="C288">
            <v>48166</v>
          </cell>
          <cell r="D288">
            <v>88823</v>
          </cell>
          <cell r="E288">
            <v>285</v>
          </cell>
          <cell r="F288">
            <v>229442</v>
          </cell>
          <cell r="G288">
            <v>659687</v>
          </cell>
          <cell r="H288">
            <v>285</v>
          </cell>
          <cell r="I288">
            <v>2306340</v>
          </cell>
          <cell r="J288">
            <v>6874350</v>
          </cell>
          <cell r="K288">
            <v>285</v>
          </cell>
          <cell r="L288">
            <v>23691300</v>
          </cell>
          <cell r="M288">
            <v>73334500</v>
          </cell>
          <cell r="N288">
            <v>285</v>
          </cell>
          <cell r="O288">
            <v>240396000</v>
          </cell>
          <cell r="P288">
            <v>749678000</v>
          </cell>
        </row>
        <row r="289">
          <cell r="B289">
            <v>286</v>
          </cell>
          <cell r="C289">
            <v>25671</v>
          </cell>
          <cell r="D289">
            <v>90385</v>
          </cell>
          <cell r="E289">
            <v>286</v>
          </cell>
          <cell r="F289">
            <v>212517</v>
          </cell>
          <cell r="G289">
            <v>641667</v>
          </cell>
          <cell r="H289">
            <v>286</v>
          </cell>
          <cell r="I289">
            <v>2373860</v>
          </cell>
          <cell r="J289">
            <v>6535580</v>
          </cell>
          <cell r="K289">
            <v>286</v>
          </cell>
          <cell r="L289">
            <v>22478300</v>
          </cell>
          <cell r="M289">
            <v>78820800</v>
          </cell>
          <cell r="N289">
            <v>286</v>
          </cell>
          <cell r="O289">
            <v>242542000</v>
          </cell>
          <cell r="P289">
            <v>781601000</v>
          </cell>
        </row>
        <row r="290">
          <cell r="B290">
            <v>287</v>
          </cell>
          <cell r="C290">
            <v>26017</v>
          </cell>
          <cell r="D290">
            <v>84058</v>
          </cell>
          <cell r="E290">
            <v>287</v>
          </cell>
          <cell r="F290">
            <v>212528</v>
          </cell>
          <cell r="G290">
            <v>641094</v>
          </cell>
          <cell r="H290">
            <v>287</v>
          </cell>
          <cell r="I290">
            <v>2128210</v>
          </cell>
          <cell r="J290">
            <v>6677170</v>
          </cell>
          <cell r="K290">
            <v>287</v>
          </cell>
          <cell r="L290">
            <v>24373200</v>
          </cell>
          <cell r="M290">
            <v>78753800</v>
          </cell>
          <cell r="N290">
            <v>287</v>
          </cell>
          <cell r="O290">
            <v>235109000</v>
          </cell>
          <cell r="P290">
            <v>785344000</v>
          </cell>
        </row>
        <row r="291">
          <cell r="B291">
            <v>288</v>
          </cell>
          <cell r="C291">
            <v>26216</v>
          </cell>
          <cell r="D291">
            <v>88875</v>
          </cell>
          <cell r="E291">
            <v>288</v>
          </cell>
          <cell r="F291">
            <v>212540</v>
          </cell>
          <cell r="G291">
            <v>890608</v>
          </cell>
          <cell r="H291">
            <v>288</v>
          </cell>
          <cell r="I291">
            <v>2280500</v>
          </cell>
          <cell r="J291">
            <v>6696350</v>
          </cell>
          <cell r="K291">
            <v>288</v>
          </cell>
          <cell r="L291">
            <v>24260600</v>
          </cell>
          <cell r="M291">
            <v>79656800</v>
          </cell>
          <cell r="N291">
            <v>288</v>
          </cell>
          <cell r="O291">
            <v>232344000</v>
          </cell>
          <cell r="P291">
            <v>780253000</v>
          </cell>
        </row>
        <row r="292">
          <cell r="B292">
            <v>289</v>
          </cell>
          <cell r="C292">
            <v>27450</v>
          </cell>
          <cell r="D292">
            <v>102426</v>
          </cell>
          <cell r="E292">
            <v>289</v>
          </cell>
          <cell r="F292">
            <v>213163</v>
          </cell>
          <cell r="G292">
            <v>649871</v>
          </cell>
          <cell r="H292">
            <v>289</v>
          </cell>
          <cell r="I292">
            <v>2128220</v>
          </cell>
          <cell r="J292">
            <v>7121210</v>
          </cell>
          <cell r="K292">
            <v>289</v>
          </cell>
          <cell r="L292">
            <v>26545400</v>
          </cell>
          <cell r="M292">
            <v>77015400</v>
          </cell>
          <cell r="N292">
            <v>289</v>
          </cell>
          <cell r="O292">
            <v>223774000</v>
          </cell>
          <cell r="P292">
            <v>768376000</v>
          </cell>
        </row>
        <row r="293">
          <cell r="B293">
            <v>290</v>
          </cell>
          <cell r="C293">
            <v>25960</v>
          </cell>
          <cell r="D293">
            <v>95001</v>
          </cell>
          <cell r="E293">
            <v>290</v>
          </cell>
          <cell r="F293">
            <v>212507</v>
          </cell>
          <cell r="G293">
            <v>664757</v>
          </cell>
          <cell r="H293">
            <v>290</v>
          </cell>
          <cell r="I293">
            <v>2228010</v>
          </cell>
          <cell r="J293">
            <v>6673280</v>
          </cell>
          <cell r="K293">
            <v>290</v>
          </cell>
          <cell r="L293">
            <v>22767100</v>
          </cell>
          <cell r="M293">
            <v>73869300</v>
          </cell>
          <cell r="N293">
            <v>290</v>
          </cell>
          <cell r="O293">
            <v>237377000</v>
          </cell>
          <cell r="P293">
            <v>783822000</v>
          </cell>
        </row>
        <row r="294">
          <cell r="B294">
            <v>291</v>
          </cell>
          <cell r="C294">
            <v>24875</v>
          </cell>
          <cell r="D294">
            <v>92193</v>
          </cell>
          <cell r="E294">
            <v>291</v>
          </cell>
          <cell r="F294">
            <v>212836</v>
          </cell>
          <cell r="G294">
            <v>645828</v>
          </cell>
          <cell r="H294">
            <v>291</v>
          </cell>
          <cell r="I294">
            <v>2126150</v>
          </cell>
          <cell r="J294">
            <v>6593260</v>
          </cell>
          <cell r="K294">
            <v>291</v>
          </cell>
          <cell r="L294">
            <v>22225700</v>
          </cell>
          <cell r="M294">
            <v>77030800</v>
          </cell>
          <cell r="N294">
            <v>291</v>
          </cell>
          <cell r="O294">
            <v>256463000</v>
          </cell>
          <cell r="P294">
            <v>758090000</v>
          </cell>
        </row>
        <row r="295">
          <cell r="B295">
            <v>292</v>
          </cell>
          <cell r="C295">
            <v>24998</v>
          </cell>
          <cell r="D295">
            <v>91426</v>
          </cell>
          <cell r="E295">
            <v>292</v>
          </cell>
          <cell r="F295">
            <v>212561</v>
          </cell>
          <cell r="G295">
            <v>655525</v>
          </cell>
          <cell r="H295">
            <v>292</v>
          </cell>
          <cell r="I295">
            <v>2145330</v>
          </cell>
          <cell r="J295">
            <v>6682110</v>
          </cell>
          <cell r="K295">
            <v>292</v>
          </cell>
          <cell r="L295">
            <v>26455300</v>
          </cell>
          <cell r="M295">
            <v>77080800</v>
          </cell>
          <cell r="N295">
            <v>292</v>
          </cell>
          <cell r="O295">
            <v>253611000</v>
          </cell>
          <cell r="P295">
            <v>780943000</v>
          </cell>
        </row>
        <row r="296">
          <cell r="B296">
            <v>293</v>
          </cell>
          <cell r="C296">
            <v>25158</v>
          </cell>
          <cell r="D296">
            <v>93023</v>
          </cell>
          <cell r="E296">
            <v>293</v>
          </cell>
          <cell r="F296">
            <v>212479</v>
          </cell>
          <cell r="G296">
            <v>643532</v>
          </cell>
          <cell r="H296">
            <v>293</v>
          </cell>
          <cell r="I296">
            <v>2276980</v>
          </cell>
          <cell r="J296">
            <v>8248660</v>
          </cell>
          <cell r="K296">
            <v>293</v>
          </cell>
          <cell r="L296">
            <v>24148400</v>
          </cell>
          <cell r="M296">
            <v>75800100</v>
          </cell>
          <cell r="N296">
            <v>293</v>
          </cell>
          <cell r="O296">
            <v>224656000</v>
          </cell>
          <cell r="P296">
            <v>786744000</v>
          </cell>
        </row>
        <row r="297">
          <cell r="B297">
            <v>294</v>
          </cell>
          <cell r="C297">
            <v>25380</v>
          </cell>
          <cell r="D297">
            <v>91942</v>
          </cell>
          <cell r="E297">
            <v>294</v>
          </cell>
          <cell r="F297">
            <v>212553</v>
          </cell>
          <cell r="G297">
            <v>645554</v>
          </cell>
          <cell r="H297">
            <v>294</v>
          </cell>
          <cell r="I297">
            <v>2208050</v>
          </cell>
          <cell r="J297">
            <v>7035220</v>
          </cell>
          <cell r="K297">
            <v>294</v>
          </cell>
          <cell r="L297">
            <v>24460900</v>
          </cell>
          <cell r="M297">
            <v>83107700</v>
          </cell>
          <cell r="N297">
            <v>294</v>
          </cell>
          <cell r="O297">
            <v>231498000</v>
          </cell>
          <cell r="P297">
            <v>793168000</v>
          </cell>
        </row>
        <row r="298">
          <cell r="B298">
            <v>295</v>
          </cell>
          <cell r="C298">
            <v>25471</v>
          </cell>
          <cell r="D298">
            <v>92395</v>
          </cell>
          <cell r="E298">
            <v>295</v>
          </cell>
          <cell r="F298">
            <v>213035</v>
          </cell>
          <cell r="G298">
            <v>690847</v>
          </cell>
          <cell r="H298">
            <v>295</v>
          </cell>
          <cell r="I298">
            <v>2138950</v>
          </cell>
          <cell r="J298">
            <v>6622860</v>
          </cell>
          <cell r="K298">
            <v>295</v>
          </cell>
          <cell r="L298">
            <v>25123000</v>
          </cell>
          <cell r="M298">
            <v>77431200</v>
          </cell>
          <cell r="N298">
            <v>295</v>
          </cell>
          <cell r="O298">
            <v>224871000</v>
          </cell>
          <cell r="P298">
            <v>797925000</v>
          </cell>
        </row>
        <row r="299">
          <cell r="B299">
            <v>296</v>
          </cell>
          <cell r="C299">
            <v>25044</v>
          </cell>
          <cell r="D299">
            <v>88907</v>
          </cell>
          <cell r="E299">
            <v>296</v>
          </cell>
          <cell r="F299">
            <v>242372</v>
          </cell>
          <cell r="G299">
            <v>673562</v>
          </cell>
          <cell r="H299">
            <v>296</v>
          </cell>
          <cell r="I299">
            <v>2194020</v>
          </cell>
          <cell r="J299">
            <v>6688760</v>
          </cell>
          <cell r="K299">
            <v>296</v>
          </cell>
          <cell r="L299">
            <v>25890100</v>
          </cell>
          <cell r="M299">
            <v>76870200</v>
          </cell>
          <cell r="N299">
            <v>296</v>
          </cell>
          <cell r="O299">
            <v>242712000</v>
          </cell>
          <cell r="P299">
            <v>862479000</v>
          </cell>
        </row>
        <row r="300">
          <cell r="B300">
            <v>297</v>
          </cell>
          <cell r="C300">
            <v>31454</v>
          </cell>
          <cell r="D300">
            <v>93207</v>
          </cell>
          <cell r="E300">
            <v>297</v>
          </cell>
          <cell r="F300">
            <v>213085</v>
          </cell>
          <cell r="G300">
            <v>653157</v>
          </cell>
          <cell r="H300">
            <v>297</v>
          </cell>
          <cell r="I300">
            <v>2176280</v>
          </cell>
          <cell r="J300">
            <v>6612100</v>
          </cell>
          <cell r="K300">
            <v>297</v>
          </cell>
          <cell r="L300">
            <v>23778800</v>
          </cell>
          <cell r="M300">
            <v>78798600</v>
          </cell>
          <cell r="N300">
            <v>297</v>
          </cell>
          <cell r="O300">
            <v>232657000</v>
          </cell>
          <cell r="P300">
            <v>803929000</v>
          </cell>
        </row>
        <row r="301">
          <cell r="B301">
            <v>298</v>
          </cell>
          <cell r="C301">
            <v>24954</v>
          </cell>
          <cell r="D301">
            <v>92104</v>
          </cell>
          <cell r="E301">
            <v>298</v>
          </cell>
          <cell r="F301">
            <v>212776</v>
          </cell>
          <cell r="G301">
            <v>655529</v>
          </cell>
          <cell r="H301">
            <v>298</v>
          </cell>
          <cell r="I301">
            <v>2141810</v>
          </cell>
          <cell r="J301">
            <v>8735530</v>
          </cell>
          <cell r="K301">
            <v>298</v>
          </cell>
          <cell r="L301">
            <v>22998200</v>
          </cell>
          <cell r="M301">
            <v>76215400</v>
          </cell>
          <cell r="N301">
            <v>298</v>
          </cell>
          <cell r="O301">
            <v>247336000</v>
          </cell>
          <cell r="P301">
            <v>760168000</v>
          </cell>
        </row>
        <row r="302">
          <cell r="B302">
            <v>299</v>
          </cell>
          <cell r="C302">
            <v>24752</v>
          </cell>
          <cell r="D302">
            <v>89243</v>
          </cell>
          <cell r="E302">
            <v>299</v>
          </cell>
          <cell r="F302">
            <v>212874</v>
          </cell>
          <cell r="G302">
            <v>643884</v>
          </cell>
          <cell r="H302">
            <v>299</v>
          </cell>
          <cell r="I302">
            <v>2727670</v>
          </cell>
          <cell r="J302">
            <v>8506590</v>
          </cell>
          <cell r="K302">
            <v>299</v>
          </cell>
          <cell r="L302">
            <v>22251100</v>
          </cell>
          <cell r="M302">
            <v>69388800</v>
          </cell>
          <cell r="N302">
            <v>299</v>
          </cell>
          <cell r="O302">
            <v>240477000</v>
          </cell>
          <cell r="P302">
            <v>801769000</v>
          </cell>
        </row>
        <row r="303">
          <cell r="B303">
            <v>300</v>
          </cell>
          <cell r="C303">
            <v>24759</v>
          </cell>
          <cell r="D303">
            <v>93124</v>
          </cell>
          <cell r="E303">
            <v>300</v>
          </cell>
          <cell r="F303">
            <v>212509</v>
          </cell>
          <cell r="G303">
            <v>642746</v>
          </cell>
          <cell r="H303">
            <v>300</v>
          </cell>
          <cell r="I303">
            <v>2439190</v>
          </cell>
          <cell r="J303">
            <v>7243860</v>
          </cell>
          <cell r="K303">
            <v>300</v>
          </cell>
          <cell r="L303">
            <v>24320300</v>
          </cell>
          <cell r="M303">
            <v>79004800</v>
          </cell>
          <cell r="N303">
            <v>300</v>
          </cell>
          <cell r="O303">
            <v>292551000</v>
          </cell>
          <cell r="P303">
            <v>747337000</v>
          </cell>
        </row>
        <row r="304">
          <cell r="B304">
            <v>301</v>
          </cell>
          <cell r="C304">
            <v>24134</v>
          </cell>
          <cell r="D304">
            <v>94036</v>
          </cell>
          <cell r="E304">
            <v>301</v>
          </cell>
          <cell r="F304">
            <v>212527</v>
          </cell>
          <cell r="G304">
            <v>669031</v>
          </cell>
          <cell r="H304">
            <v>301</v>
          </cell>
          <cell r="I304">
            <v>2679900</v>
          </cell>
          <cell r="J304">
            <v>6610520</v>
          </cell>
          <cell r="K304">
            <v>301</v>
          </cell>
          <cell r="L304">
            <v>22150200</v>
          </cell>
          <cell r="M304">
            <v>72079900</v>
          </cell>
          <cell r="N304">
            <v>301</v>
          </cell>
          <cell r="O304">
            <v>230497000</v>
          </cell>
          <cell r="P304">
            <v>805668000</v>
          </cell>
        </row>
        <row r="305">
          <cell r="B305">
            <v>302</v>
          </cell>
          <cell r="C305">
            <v>25199</v>
          </cell>
          <cell r="D305">
            <v>91404</v>
          </cell>
          <cell r="E305">
            <v>302</v>
          </cell>
          <cell r="F305">
            <v>212516</v>
          </cell>
          <cell r="G305">
            <v>655193</v>
          </cell>
          <cell r="H305">
            <v>302</v>
          </cell>
          <cell r="I305">
            <v>2318500</v>
          </cell>
          <cell r="J305">
            <v>8367510</v>
          </cell>
          <cell r="K305">
            <v>302</v>
          </cell>
          <cell r="L305">
            <v>22342500</v>
          </cell>
          <cell r="M305">
            <v>71238000</v>
          </cell>
          <cell r="N305">
            <v>302</v>
          </cell>
          <cell r="O305">
            <v>231878000</v>
          </cell>
          <cell r="P305">
            <v>738951000</v>
          </cell>
        </row>
        <row r="306">
          <cell r="B306">
            <v>303</v>
          </cell>
          <cell r="C306">
            <v>25085</v>
          </cell>
          <cell r="D306">
            <v>88102</v>
          </cell>
          <cell r="E306">
            <v>303</v>
          </cell>
          <cell r="F306">
            <v>212801</v>
          </cell>
          <cell r="G306">
            <v>634871</v>
          </cell>
          <cell r="H306">
            <v>303</v>
          </cell>
          <cell r="I306">
            <v>2448000</v>
          </cell>
          <cell r="J306">
            <v>6658280</v>
          </cell>
          <cell r="K306">
            <v>303</v>
          </cell>
          <cell r="L306">
            <v>22983300</v>
          </cell>
          <cell r="M306">
            <v>71802200</v>
          </cell>
          <cell r="N306">
            <v>303</v>
          </cell>
          <cell r="O306">
            <v>231489000</v>
          </cell>
          <cell r="P306">
            <v>769790000</v>
          </cell>
        </row>
        <row r="307">
          <cell r="B307">
            <v>304</v>
          </cell>
          <cell r="C307">
            <v>26780</v>
          </cell>
          <cell r="D307">
            <v>87576</v>
          </cell>
          <cell r="E307">
            <v>304</v>
          </cell>
          <cell r="F307">
            <v>212542</v>
          </cell>
          <cell r="G307">
            <v>640116</v>
          </cell>
          <cell r="H307">
            <v>304</v>
          </cell>
          <cell r="I307">
            <v>2223580</v>
          </cell>
          <cell r="J307">
            <v>6845060</v>
          </cell>
          <cell r="K307">
            <v>304</v>
          </cell>
          <cell r="L307">
            <v>22898100</v>
          </cell>
          <cell r="M307">
            <v>87697200</v>
          </cell>
          <cell r="N307">
            <v>304</v>
          </cell>
          <cell r="O307">
            <v>237715000</v>
          </cell>
          <cell r="P307">
            <v>795297000</v>
          </cell>
        </row>
        <row r="308">
          <cell r="B308">
            <v>305</v>
          </cell>
          <cell r="C308">
            <v>22097</v>
          </cell>
          <cell r="D308">
            <v>77867</v>
          </cell>
          <cell r="E308">
            <v>305</v>
          </cell>
          <cell r="F308">
            <v>212472</v>
          </cell>
          <cell r="G308">
            <v>648462</v>
          </cell>
          <cell r="H308">
            <v>305</v>
          </cell>
          <cell r="I308">
            <v>2673150</v>
          </cell>
          <cell r="J308">
            <v>6933890</v>
          </cell>
          <cell r="K308">
            <v>305</v>
          </cell>
          <cell r="L308">
            <v>34359600</v>
          </cell>
          <cell r="M308">
            <v>95768600</v>
          </cell>
          <cell r="N308">
            <v>305</v>
          </cell>
          <cell r="O308">
            <v>234467000</v>
          </cell>
          <cell r="P308">
            <v>760455000</v>
          </cell>
        </row>
        <row r="309">
          <cell r="B309">
            <v>306</v>
          </cell>
          <cell r="C309">
            <v>23762</v>
          </cell>
          <cell r="D309">
            <v>73121</v>
          </cell>
          <cell r="E309">
            <v>306</v>
          </cell>
          <cell r="F309">
            <v>299943</v>
          </cell>
          <cell r="G309">
            <v>762956</v>
          </cell>
          <cell r="H309">
            <v>306</v>
          </cell>
          <cell r="I309">
            <v>2147100</v>
          </cell>
          <cell r="J309">
            <v>6667310</v>
          </cell>
          <cell r="K309">
            <v>306</v>
          </cell>
          <cell r="L309">
            <v>24887000</v>
          </cell>
          <cell r="M309">
            <v>72058100</v>
          </cell>
          <cell r="N309">
            <v>306</v>
          </cell>
          <cell r="O309">
            <v>234096000</v>
          </cell>
          <cell r="P309">
            <v>795049000</v>
          </cell>
        </row>
        <row r="310">
          <cell r="B310">
            <v>307</v>
          </cell>
          <cell r="C310">
            <v>21284</v>
          </cell>
          <cell r="D310">
            <v>70626</v>
          </cell>
          <cell r="E310">
            <v>307</v>
          </cell>
          <cell r="F310">
            <v>238288</v>
          </cell>
          <cell r="G310">
            <v>1171860</v>
          </cell>
          <cell r="H310">
            <v>307</v>
          </cell>
          <cell r="I310">
            <v>2156660</v>
          </cell>
          <cell r="J310">
            <v>7601270</v>
          </cell>
          <cell r="K310">
            <v>307</v>
          </cell>
          <cell r="L310">
            <v>23738700</v>
          </cell>
          <cell r="M310">
            <v>76223200</v>
          </cell>
          <cell r="N310">
            <v>307</v>
          </cell>
          <cell r="O310">
            <v>230610000</v>
          </cell>
          <cell r="P310">
            <v>741746000</v>
          </cell>
        </row>
        <row r="311">
          <cell r="B311">
            <v>308</v>
          </cell>
          <cell r="C311">
            <v>21271</v>
          </cell>
          <cell r="D311">
            <v>65911</v>
          </cell>
          <cell r="E311">
            <v>308</v>
          </cell>
          <cell r="F311">
            <v>377122</v>
          </cell>
          <cell r="G311">
            <v>1163950</v>
          </cell>
          <cell r="H311">
            <v>308</v>
          </cell>
          <cell r="I311">
            <v>2285880</v>
          </cell>
          <cell r="J311">
            <v>7368780</v>
          </cell>
          <cell r="K311">
            <v>308</v>
          </cell>
          <cell r="L311">
            <v>25403600</v>
          </cell>
          <cell r="M311">
            <v>79728000</v>
          </cell>
          <cell r="N311">
            <v>308</v>
          </cell>
          <cell r="O311">
            <v>231212000</v>
          </cell>
          <cell r="P311">
            <v>746958000</v>
          </cell>
        </row>
        <row r="312">
          <cell r="B312">
            <v>309</v>
          </cell>
          <cell r="C312">
            <v>21247</v>
          </cell>
          <cell r="D312">
            <v>71659</v>
          </cell>
          <cell r="E312">
            <v>309</v>
          </cell>
          <cell r="F312">
            <v>292708</v>
          </cell>
          <cell r="G312">
            <v>858969</v>
          </cell>
          <cell r="H312">
            <v>309</v>
          </cell>
          <cell r="I312">
            <v>4022300</v>
          </cell>
          <cell r="J312">
            <v>8943650</v>
          </cell>
          <cell r="K312">
            <v>309</v>
          </cell>
          <cell r="L312">
            <v>22634900</v>
          </cell>
          <cell r="M312">
            <v>75191900</v>
          </cell>
          <cell r="N312">
            <v>309</v>
          </cell>
          <cell r="O312">
            <v>239304000</v>
          </cell>
          <cell r="P312">
            <v>791298000</v>
          </cell>
        </row>
        <row r="313">
          <cell r="B313">
            <v>310</v>
          </cell>
          <cell r="C313">
            <v>21257</v>
          </cell>
          <cell r="D313">
            <v>71576</v>
          </cell>
          <cell r="E313">
            <v>310</v>
          </cell>
          <cell r="F313">
            <v>278188</v>
          </cell>
          <cell r="G313">
            <v>840287</v>
          </cell>
          <cell r="H313">
            <v>310</v>
          </cell>
          <cell r="I313">
            <v>2562850</v>
          </cell>
          <cell r="J313">
            <v>7240960</v>
          </cell>
          <cell r="K313">
            <v>310</v>
          </cell>
          <cell r="L313">
            <v>24583600</v>
          </cell>
          <cell r="M313">
            <v>82622400</v>
          </cell>
          <cell r="N313">
            <v>310</v>
          </cell>
          <cell r="O313">
            <v>228496000</v>
          </cell>
          <cell r="P313">
            <v>772668000</v>
          </cell>
        </row>
        <row r="314">
          <cell r="B314">
            <v>311</v>
          </cell>
          <cell r="C314">
            <v>21261</v>
          </cell>
          <cell r="D314">
            <v>71659</v>
          </cell>
          <cell r="E314">
            <v>311</v>
          </cell>
          <cell r="F314">
            <v>274712</v>
          </cell>
          <cell r="G314">
            <v>908709</v>
          </cell>
          <cell r="H314">
            <v>311</v>
          </cell>
          <cell r="I314">
            <v>2256950</v>
          </cell>
          <cell r="J314">
            <v>6662510</v>
          </cell>
          <cell r="K314">
            <v>311</v>
          </cell>
          <cell r="L314">
            <v>23401300</v>
          </cell>
          <cell r="M314">
            <v>78626100</v>
          </cell>
          <cell r="N314">
            <v>311</v>
          </cell>
          <cell r="O314">
            <v>223937000</v>
          </cell>
          <cell r="P314">
            <v>818737000</v>
          </cell>
        </row>
        <row r="315">
          <cell r="B315">
            <v>312</v>
          </cell>
          <cell r="C315">
            <v>21253</v>
          </cell>
          <cell r="D315">
            <v>71669</v>
          </cell>
          <cell r="E315">
            <v>312</v>
          </cell>
          <cell r="F315">
            <v>292105</v>
          </cell>
          <cell r="G315">
            <v>827322</v>
          </cell>
          <cell r="H315">
            <v>312</v>
          </cell>
          <cell r="I315">
            <v>2194260</v>
          </cell>
          <cell r="J315">
            <v>6698590</v>
          </cell>
          <cell r="K315">
            <v>312</v>
          </cell>
          <cell r="L315">
            <v>24474300</v>
          </cell>
          <cell r="M315">
            <v>75108700</v>
          </cell>
          <cell r="N315">
            <v>312</v>
          </cell>
          <cell r="O315">
            <v>242211000</v>
          </cell>
          <cell r="P315">
            <v>756375000</v>
          </cell>
        </row>
        <row r="316">
          <cell r="B316">
            <v>313</v>
          </cell>
          <cell r="C316">
            <v>21295</v>
          </cell>
          <cell r="D316">
            <v>72213</v>
          </cell>
          <cell r="E316">
            <v>313</v>
          </cell>
          <cell r="F316">
            <v>261921</v>
          </cell>
          <cell r="G316">
            <v>823595</v>
          </cell>
          <cell r="H316">
            <v>313</v>
          </cell>
          <cell r="I316">
            <v>2128440</v>
          </cell>
          <cell r="J316">
            <v>6672440</v>
          </cell>
          <cell r="K316">
            <v>313</v>
          </cell>
          <cell r="L316">
            <v>22826400</v>
          </cell>
          <cell r="M316">
            <v>76956400</v>
          </cell>
          <cell r="N316">
            <v>313</v>
          </cell>
          <cell r="O316">
            <v>224939000</v>
          </cell>
          <cell r="P316">
            <v>763729000</v>
          </cell>
        </row>
        <row r="317">
          <cell r="B317">
            <v>314</v>
          </cell>
          <cell r="C317">
            <v>21680</v>
          </cell>
          <cell r="D317">
            <v>70582</v>
          </cell>
          <cell r="E317">
            <v>314</v>
          </cell>
          <cell r="F317">
            <v>264028</v>
          </cell>
          <cell r="G317">
            <v>850413</v>
          </cell>
          <cell r="H317">
            <v>314</v>
          </cell>
          <cell r="I317">
            <v>2139590</v>
          </cell>
          <cell r="J317">
            <v>8698610</v>
          </cell>
          <cell r="K317">
            <v>314</v>
          </cell>
          <cell r="L317">
            <v>22645000</v>
          </cell>
          <cell r="M317">
            <v>70680400</v>
          </cell>
          <cell r="N317">
            <v>314</v>
          </cell>
          <cell r="O317">
            <v>251787000</v>
          </cell>
          <cell r="P317">
            <v>758294000</v>
          </cell>
        </row>
        <row r="318">
          <cell r="B318">
            <v>315</v>
          </cell>
          <cell r="C318">
            <v>21290</v>
          </cell>
          <cell r="D318">
            <v>71810</v>
          </cell>
          <cell r="E318">
            <v>315</v>
          </cell>
          <cell r="F318">
            <v>261697</v>
          </cell>
          <cell r="G318">
            <v>776595</v>
          </cell>
          <cell r="H318">
            <v>315</v>
          </cell>
          <cell r="I318">
            <v>2875360</v>
          </cell>
          <cell r="J318">
            <v>12336600</v>
          </cell>
          <cell r="K318">
            <v>315</v>
          </cell>
          <cell r="L318">
            <v>22730700</v>
          </cell>
          <cell r="M318">
            <v>72662800</v>
          </cell>
          <cell r="N318">
            <v>315</v>
          </cell>
          <cell r="O318">
            <v>228365000</v>
          </cell>
          <cell r="P318">
            <v>739678000</v>
          </cell>
        </row>
        <row r="319">
          <cell r="B319">
            <v>316</v>
          </cell>
          <cell r="C319">
            <v>21287</v>
          </cell>
          <cell r="D319">
            <v>72583</v>
          </cell>
          <cell r="E319">
            <v>316</v>
          </cell>
          <cell r="F319">
            <v>237522</v>
          </cell>
          <cell r="G319">
            <v>925773</v>
          </cell>
          <cell r="H319">
            <v>316</v>
          </cell>
          <cell r="I319">
            <v>3006250</v>
          </cell>
          <cell r="J319">
            <v>8651820</v>
          </cell>
          <cell r="K319">
            <v>316</v>
          </cell>
          <cell r="L319">
            <v>24327200</v>
          </cell>
          <cell r="M319">
            <v>79904500</v>
          </cell>
          <cell r="N319">
            <v>316</v>
          </cell>
          <cell r="O319">
            <v>238798000</v>
          </cell>
          <cell r="P319">
            <v>811747000</v>
          </cell>
        </row>
        <row r="320">
          <cell r="B320">
            <v>317</v>
          </cell>
          <cell r="C320">
            <v>21294</v>
          </cell>
          <cell r="D320">
            <v>71064</v>
          </cell>
          <cell r="E320">
            <v>317</v>
          </cell>
          <cell r="F320">
            <v>239747</v>
          </cell>
          <cell r="G320">
            <v>910343</v>
          </cell>
          <cell r="H320">
            <v>317</v>
          </cell>
          <cell r="I320">
            <v>3272220</v>
          </cell>
          <cell r="J320">
            <v>7858200</v>
          </cell>
          <cell r="K320">
            <v>317</v>
          </cell>
          <cell r="L320">
            <v>22253600</v>
          </cell>
          <cell r="M320">
            <v>84938300</v>
          </cell>
          <cell r="N320">
            <v>317</v>
          </cell>
          <cell r="O320">
            <v>231029000</v>
          </cell>
          <cell r="P320">
            <v>766298000</v>
          </cell>
        </row>
        <row r="321">
          <cell r="B321">
            <v>318</v>
          </cell>
          <cell r="C321">
            <v>21261</v>
          </cell>
          <cell r="D321">
            <v>70891</v>
          </cell>
          <cell r="E321">
            <v>318</v>
          </cell>
          <cell r="F321">
            <v>238447</v>
          </cell>
          <cell r="G321">
            <v>883044</v>
          </cell>
          <cell r="H321">
            <v>318</v>
          </cell>
          <cell r="I321">
            <v>2480240</v>
          </cell>
          <cell r="J321">
            <v>8875450</v>
          </cell>
          <cell r="K321">
            <v>318</v>
          </cell>
          <cell r="L321">
            <v>22837200</v>
          </cell>
          <cell r="M321">
            <v>106870000</v>
          </cell>
          <cell r="N321">
            <v>318</v>
          </cell>
          <cell r="O321">
            <v>231502000</v>
          </cell>
          <cell r="P321">
            <v>751244000</v>
          </cell>
        </row>
        <row r="322">
          <cell r="B322">
            <v>319</v>
          </cell>
          <cell r="C322">
            <v>21250</v>
          </cell>
          <cell r="D322">
            <v>71851</v>
          </cell>
          <cell r="E322">
            <v>319</v>
          </cell>
          <cell r="F322">
            <v>315491</v>
          </cell>
          <cell r="G322">
            <v>900738</v>
          </cell>
          <cell r="H322">
            <v>319</v>
          </cell>
          <cell r="I322">
            <v>2321030</v>
          </cell>
          <cell r="J322">
            <v>8397810</v>
          </cell>
          <cell r="K322">
            <v>319</v>
          </cell>
          <cell r="L322">
            <v>31868500</v>
          </cell>
          <cell r="M322">
            <v>97350100</v>
          </cell>
          <cell r="N322">
            <v>319</v>
          </cell>
          <cell r="O322">
            <v>251624000</v>
          </cell>
          <cell r="P322">
            <v>761926000</v>
          </cell>
        </row>
        <row r="323">
          <cell r="B323">
            <v>320</v>
          </cell>
          <cell r="C323">
            <v>21246</v>
          </cell>
          <cell r="D323">
            <v>70629</v>
          </cell>
          <cell r="E323">
            <v>320</v>
          </cell>
          <cell r="F323">
            <v>262304</v>
          </cell>
          <cell r="G323">
            <v>820256</v>
          </cell>
          <cell r="H323">
            <v>320</v>
          </cell>
          <cell r="I323">
            <v>2277990</v>
          </cell>
          <cell r="J323">
            <v>7828730</v>
          </cell>
          <cell r="K323">
            <v>320</v>
          </cell>
          <cell r="L323">
            <v>23858000</v>
          </cell>
          <cell r="M323">
            <v>70564800</v>
          </cell>
          <cell r="N323">
            <v>320</v>
          </cell>
          <cell r="O323">
            <v>238072000</v>
          </cell>
          <cell r="P323">
            <v>755300000</v>
          </cell>
        </row>
        <row r="324">
          <cell r="B324">
            <v>321</v>
          </cell>
          <cell r="C324">
            <v>21278</v>
          </cell>
          <cell r="D324">
            <v>71196</v>
          </cell>
          <cell r="E324">
            <v>321</v>
          </cell>
          <cell r="F324">
            <v>263486</v>
          </cell>
          <cell r="G324">
            <v>828830</v>
          </cell>
          <cell r="H324">
            <v>321</v>
          </cell>
          <cell r="I324">
            <v>3940580</v>
          </cell>
          <cell r="J324">
            <v>7755080</v>
          </cell>
          <cell r="K324">
            <v>321</v>
          </cell>
          <cell r="L324">
            <v>21733200</v>
          </cell>
          <cell r="M324">
            <v>70162600</v>
          </cell>
          <cell r="N324">
            <v>321</v>
          </cell>
          <cell r="O324">
            <v>329632000</v>
          </cell>
          <cell r="P324">
            <v>804756000</v>
          </cell>
        </row>
        <row r="325">
          <cell r="B325">
            <v>322</v>
          </cell>
          <cell r="C325">
            <v>21255</v>
          </cell>
          <cell r="D325">
            <v>72792</v>
          </cell>
          <cell r="E325">
            <v>322</v>
          </cell>
          <cell r="F325">
            <v>263223</v>
          </cell>
          <cell r="G325">
            <v>763011</v>
          </cell>
          <cell r="H325">
            <v>322</v>
          </cell>
          <cell r="I325">
            <v>2605250</v>
          </cell>
          <cell r="J325">
            <v>7613120</v>
          </cell>
          <cell r="K325">
            <v>322</v>
          </cell>
          <cell r="L325">
            <v>24526200</v>
          </cell>
          <cell r="M325">
            <v>77286600</v>
          </cell>
          <cell r="N325">
            <v>322</v>
          </cell>
          <cell r="O325">
            <v>239794000</v>
          </cell>
          <cell r="P325">
            <v>798323000</v>
          </cell>
        </row>
        <row r="326">
          <cell r="B326">
            <v>323</v>
          </cell>
          <cell r="C326">
            <v>21261</v>
          </cell>
          <cell r="D326">
            <v>70365</v>
          </cell>
          <cell r="E326">
            <v>323</v>
          </cell>
          <cell r="F326">
            <v>260734</v>
          </cell>
          <cell r="G326">
            <v>646851</v>
          </cell>
          <cell r="H326">
            <v>323</v>
          </cell>
          <cell r="I326">
            <v>2163860</v>
          </cell>
          <cell r="J326">
            <v>6730030</v>
          </cell>
          <cell r="K326">
            <v>323</v>
          </cell>
          <cell r="L326">
            <v>21959100</v>
          </cell>
          <cell r="M326">
            <v>73847500</v>
          </cell>
          <cell r="N326">
            <v>323</v>
          </cell>
          <cell r="O326">
            <v>235026000</v>
          </cell>
          <cell r="P326">
            <v>781236000</v>
          </cell>
        </row>
        <row r="327">
          <cell r="B327">
            <v>324</v>
          </cell>
          <cell r="C327">
            <v>21253</v>
          </cell>
          <cell r="D327">
            <v>71474</v>
          </cell>
          <cell r="E327">
            <v>324</v>
          </cell>
          <cell r="F327">
            <v>212856</v>
          </cell>
          <cell r="G327">
            <v>963600</v>
          </cell>
          <cell r="H327">
            <v>324</v>
          </cell>
          <cell r="I327">
            <v>2142280</v>
          </cell>
          <cell r="J327">
            <v>8567300</v>
          </cell>
          <cell r="K327">
            <v>324</v>
          </cell>
          <cell r="L327">
            <v>22682600</v>
          </cell>
          <cell r="M327">
            <v>70760800</v>
          </cell>
          <cell r="N327">
            <v>324</v>
          </cell>
          <cell r="O327">
            <v>237795000</v>
          </cell>
          <cell r="P327">
            <v>752628000</v>
          </cell>
        </row>
        <row r="328">
          <cell r="B328">
            <v>325</v>
          </cell>
          <cell r="C328">
            <v>21294</v>
          </cell>
          <cell r="D328">
            <v>72509</v>
          </cell>
          <cell r="E328">
            <v>325</v>
          </cell>
          <cell r="F328">
            <v>239527</v>
          </cell>
          <cell r="G328">
            <v>784565</v>
          </cell>
          <cell r="H328">
            <v>325</v>
          </cell>
          <cell r="I328">
            <v>2181270</v>
          </cell>
          <cell r="J328">
            <v>6569740</v>
          </cell>
          <cell r="K328">
            <v>325</v>
          </cell>
          <cell r="L328">
            <v>24455900</v>
          </cell>
          <cell r="M328">
            <v>81607600</v>
          </cell>
          <cell r="N328">
            <v>325</v>
          </cell>
          <cell r="O328">
            <v>229144000</v>
          </cell>
          <cell r="P328">
            <v>793752000</v>
          </cell>
        </row>
        <row r="329">
          <cell r="B329">
            <v>326</v>
          </cell>
          <cell r="C329">
            <v>21250</v>
          </cell>
          <cell r="D329">
            <v>71453</v>
          </cell>
          <cell r="E329">
            <v>326</v>
          </cell>
          <cell r="F329">
            <v>212688</v>
          </cell>
          <cell r="G329">
            <v>656787</v>
          </cell>
          <cell r="H329">
            <v>326</v>
          </cell>
          <cell r="I329">
            <v>2125390</v>
          </cell>
          <cell r="J329">
            <v>7336980</v>
          </cell>
          <cell r="K329">
            <v>326</v>
          </cell>
          <cell r="L329">
            <v>24021200</v>
          </cell>
          <cell r="M329">
            <v>72170800</v>
          </cell>
          <cell r="N329">
            <v>326</v>
          </cell>
          <cell r="O329">
            <v>230169000</v>
          </cell>
          <cell r="P329">
            <v>779927000</v>
          </cell>
        </row>
        <row r="330">
          <cell r="B330">
            <v>327</v>
          </cell>
          <cell r="C330">
            <v>21296</v>
          </cell>
          <cell r="D330">
            <v>71590</v>
          </cell>
          <cell r="E330">
            <v>327</v>
          </cell>
          <cell r="F330">
            <v>212508</v>
          </cell>
          <cell r="G330">
            <v>660847</v>
          </cell>
          <cell r="H330">
            <v>327</v>
          </cell>
          <cell r="I330">
            <v>2684300</v>
          </cell>
          <cell r="J330">
            <v>7540130</v>
          </cell>
          <cell r="K330">
            <v>327</v>
          </cell>
          <cell r="L330">
            <v>24199900</v>
          </cell>
          <cell r="M330">
            <v>75293800</v>
          </cell>
          <cell r="N330">
            <v>327</v>
          </cell>
          <cell r="O330">
            <v>235555000</v>
          </cell>
          <cell r="P330">
            <v>764788000</v>
          </cell>
        </row>
        <row r="331">
          <cell r="B331">
            <v>328</v>
          </cell>
          <cell r="C331">
            <v>21281</v>
          </cell>
          <cell r="D331">
            <v>71422</v>
          </cell>
          <cell r="E331">
            <v>328</v>
          </cell>
          <cell r="F331">
            <v>212923</v>
          </cell>
          <cell r="G331">
            <v>640656</v>
          </cell>
          <cell r="H331">
            <v>328</v>
          </cell>
          <cell r="I331">
            <v>2126960</v>
          </cell>
          <cell r="J331">
            <v>6688360</v>
          </cell>
          <cell r="K331">
            <v>328</v>
          </cell>
          <cell r="L331">
            <v>24018800</v>
          </cell>
          <cell r="M331">
            <v>71732700</v>
          </cell>
          <cell r="N331">
            <v>328</v>
          </cell>
          <cell r="O331">
            <v>247624000</v>
          </cell>
          <cell r="P331">
            <v>756767000</v>
          </cell>
        </row>
        <row r="332">
          <cell r="B332">
            <v>329</v>
          </cell>
          <cell r="C332">
            <v>21239</v>
          </cell>
          <cell r="D332">
            <v>70135</v>
          </cell>
          <cell r="E332">
            <v>329</v>
          </cell>
          <cell r="F332">
            <v>212596</v>
          </cell>
          <cell r="G332">
            <v>653945</v>
          </cell>
          <cell r="H332">
            <v>329</v>
          </cell>
          <cell r="I332">
            <v>2445860</v>
          </cell>
          <cell r="J332">
            <v>7239150</v>
          </cell>
          <cell r="K332">
            <v>329</v>
          </cell>
          <cell r="L332">
            <v>22532600</v>
          </cell>
          <cell r="M332">
            <v>71660900</v>
          </cell>
          <cell r="N332">
            <v>329</v>
          </cell>
          <cell r="O332">
            <v>238512000</v>
          </cell>
          <cell r="P332">
            <v>754394000</v>
          </cell>
        </row>
        <row r="333">
          <cell r="B333">
            <v>330</v>
          </cell>
          <cell r="C333">
            <v>21254</v>
          </cell>
          <cell r="D333">
            <v>70798</v>
          </cell>
          <cell r="E333">
            <v>330</v>
          </cell>
          <cell r="F333">
            <v>212503</v>
          </cell>
          <cell r="G333">
            <v>675052</v>
          </cell>
          <cell r="H333">
            <v>330</v>
          </cell>
          <cell r="I333">
            <v>2140810</v>
          </cell>
          <cell r="J333">
            <v>6817130</v>
          </cell>
          <cell r="K333">
            <v>330</v>
          </cell>
          <cell r="L333">
            <v>22820800</v>
          </cell>
          <cell r="M333">
            <v>74947800</v>
          </cell>
          <cell r="N333">
            <v>330</v>
          </cell>
          <cell r="O333">
            <v>232214000</v>
          </cell>
          <cell r="P333">
            <v>800642000</v>
          </cell>
        </row>
        <row r="334">
          <cell r="B334">
            <v>331</v>
          </cell>
          <cell r="C334">
            <v>21255</v>
          </cell>
          <cell r="D334">
            <v>70844</v>
          </cell>
          <cell r="E334">
            <v>331</v>
          </cell>
          <cell r="F334">
            <v>251030</v>
          </cell>
          <cell r="G334">
            <v>710502</v>
          </cell>
          <cell r="H334">
            <v>331</v>
          </cell>
          <cell r="I334">
            <v>2199490</v>
          </cell>
          <cell r="J334">
            <v>6630310</v>
          </cell>
          <cell r="K334">
            <v>331</v>
          </cell>
          <cell r="L334">
            <v>22233100</v>
          </cell>
          <cell r="M334">
            <v>73425500</v>
          </cell>
          <cell r="N334">
            <v>331</v>
          </cell>
          <cell r="O334">
            <v>245597000</v>
          </cell>
          <cell r="P334">
            <v>752231000</v>
          </cell>
        </row>
        <row r="335">
          <cell r="B335">
            <v>332</v>
          </cell>
          <cell r="C335">
            <v>21249</v>
          </cell>
          <cell r="D335">
            <v>71415</v>
          </cell>
          <cell r="E335">
            <v>332</v>
          </cell>
          <cell r="F335">
            <v>228497</v>
          </cell>
          <cell r="G335">
            <v>762069</v>
          </cell>
          <cell r="H335">
            <v>332</v>
          </cell>
          <cell r="I335">
            <v>2129970</v>
          </cell>
          <cell r="J335">
            <v>6965800</v>
          </cell>
          <cell r="K335">
            <v>332</v>
          </cell>
          <cell r="L335">
            <v>25682400</v>
          </cell>
          <cell r="M335">
            <v>78887200</v>
          </cell>
          <cell r="N335">
            <v>332</v>
          </cell>
          <cell r="O335">
            <v>231588000</v>
          </cell>
          <cell r="P335">
            <v>782864000</v>
          </cell>
        </row>
        <row r="336">
          <cell r="B336">
            <v>333</v>
          </cell>
          <cell r="C336">
            <v>21304</v>
          </cell>
          <cell r="D336">
            <v>67079</v>
          </cell>
          <cell r="E336">
            <v>333</v>
          </cell>
          <cell r="F336">
            <v>240746</v>
          </cell>
          <cell r="G336">
            <v>803891</v>
          </cell>
          <cell r="H336">
            <v>333</v>
          </cell>
          <cell r="I336">
            <v>2161100</v>
          </cell>
          <cell r="J336">
            <v>6697150</v>
          </cell>
          <cell r="K336">
            <v>333</v>
          </cell>
          <cell r="L336">
            <v>22125500</v>
          </cell>
          <cell r="M336">
            <v>78038500</v>
          </cell>
          <cell r="N336">
            <v>333</v>
          </cell>
          <cell r="O336">
            <v>258902000</v>
          </cell>
          <cell r="P336">
            <v>763621000</v>
          </cell>
        </row>
        <row r="337">
          <cell r="B337">
            <v>334</v>
          </cell>
          <cell r="C337">
            <v>21274</v>
          </cell>
          <cell r="D337">
            <v>66979</v>
          </cell>
          <cell r="E337">
            <v>334</v>
          </cell>
          <cell r="F337">
            <v>238383</v>
          </cell>
          <cell r="G337">
            <v>807448</v>
          </cell>
          <cell r="H337">
            <v>334</v>
          </cell>
          <cell r="I337">
            <v>2249590</v>
          </cell>
          <cell r="J337">
            <v>7085240</v>
          </cell>
          <cell r="K337">
            <v>334</v>
          </cell>
          <cell r="L337">
            <v>21888800</v>
          </cell>
          <cell r="M337">
            <v>73102200</v>
          </cell>
          <cell r="N337">
            <v>334</v>
          </cell>
          <cell r="O337">
            <v>224327000</v>
          </cell>
          <cell r="P337">
            <v>724040000</v>
          </cell>
        </row>
        <row r="338">
          <cell r="B338">
            <v>335</v>
          </cell>
          <cell r="C338">
            <v>21275</v>
          </cell>
          <cell r="D338">
            <v>71600</v>
          </cell>
          <cell r="E338">
            <v>335</v>
          </cell>
          <cell r="F338">
            <v>374099</v>
          </cell>
          <cell r="G338">
            <v>838301</v>
          </cell>
          <cell r="H338">
            <v>335</v>
          </cell>
          <cell r="I338">
            <v>2232090</v>
          </cell>
          <cell r="J338">
            <v>8217260</v>
          </cell>
          <cell r="K338">
            <v>335</v>
          </cell>
          <cell r="L338">
            <v>25137100</v>
          </cell>
          <cell r="M338">
            <v>81390300</v>
          </cell>
          <cell r="N338">
            <v>335</v>
          </cell>
          <cell r="O338">
            <v>234215000</v>
          </cell>
          <cell r="P338">
            <v>773273000</v>
          </cell>
        </row>
        <row r="339">
          <cell r="B339">
            <v>336</v>
          </cell>
          <cell r="C339">
            <v>21281</v>
          </cell>
          <cell r="D339">
            <v>71526</v>
          </cell>
          <cell r="E339">
            <v>336</v>
          </cell>
          <cell r="F339">
            <v>213100</v>
          </cell>
          <cell r="G339">
            <v>660086</v>
          </cell>
          <cell r="H339">
            <v>336</v>
          </cell>
          <cell r="I339">
            <v>2358080</v>
          </cell>
          <cell r="J339">
            <v>7751430</v>
          </cell>
          <cell r="K339">
            <v>336</v>
          </cell>
          <cell r="L339">
            <v>26095600</v>
          </cell>
          <cell r="M339">
            <v>85667000</v>
          </cell>
          <cell r="N339">
            <v>336</v>
          </cell>
          <cell r="O339">
            <v>234476000</v>
          </cell>
          <cell r="P339">
            <v>826462000</v>
          </cell>
        </row>
        <row r="340">
          <cell r="B340">
            <v>337</v>
          </cell>
          <cell r="C340">
            <v>21277</v>
          </cell>
          <cell r="D340">
            <v>71537</v>
          </cell>
          <cell r="E340">
            <v>337</v>
          </cell>
          <cell r="F340">
            <v>212509</v>
          </cell>
          <cell r="G340">
            <v>648351</v>
          </cell>
          <cell r="H340">
            <v>337</v>
          </cell>
          <cell r="I340">
            <v>2238040</v>
          </cell>
          <cell r="J340">
            <v>8281590</v>
          </cell>
          <cell r="K340">
            <v>337</v>
          </cell>
          <cell r="L340">
            <v>23259100</v>
          </cell>
          <cell r="M340">
            <v>74190200</v>
          </cell>
          <cell r="N340">
            <v>337</v>
          </cell>
          <cell r="O340">
            <v>238976000</v>
          </cell>
          <cell r="P340">
            <v>758854000</v>
          </cell>
        </row>
        <row r="341">
          <cell r="B341">
            <v>338</v>
          </cell>
          <cell r="C341">
            <v>93294</v>
          </cell>
          <cell r="D341">
            <v>67731</v>
          </cell>
          <cell r="E341">
            <v>338</v>
          </cell>
          <cell r="F341">
            <v>212570</v>
          </cell>
          <cell r="G341">
            <v>656108</v>
          </cell>
          <cell r="H341">
            <v>338</v>
          </cell>
          <cell r="I341">
            <v>2710780</v>
          </cell>
          <cell r="J341">
            <v>7303380</v>
          </cell>
          <cell r="K341">
            <v>338</v>
          </cell>
          <cell r="L341">
            <v>22410500</v>
          </cell>
          <cell r="M341">
            <v>77424500</v>
          </cell>
          <cell r="N341">
            <v>338</v>
          </cell>
          <cell r="O341">
            <v>224865000</v>
          </cell>
          <cell r="P341">
            <v>799956000</v>
          </cell>
        </row>
        <row r="342">
          <cell r="B342">
            <v>339</v>
          </cell>
          <cell r="C342">
            <v>21290</v>
          </cell>
          <cell r="D342">
            <v>70413</v>
          </cell>
          <cell r="E342">
            <v>339</v>
          </cell>
          <cell r="F342">
            <v>212797</v>
          </cell>
          <cell r="G342">
            <v>659111</v>
          </cell>
          <cell r="H342">
            <v>339</v>
          </cell>
          <cell r="I342">
            <v>2136050</v>
          </cell>
          <cell r="J342">
            <v>6540240</v>
          </cell>
          <cell r="K342">
            <v>339</v>
          </cell>
          <cell r="L342">
            <v>25785800</v>
          </cell>
          <cell r="M342">
            <v>79122800</v>
          </cell>
          <cell r="N342">
            <v>339</v>
          </cell>
          <cell r="O342">
            <v>240808000</v>
          </cell>
          <cell r="P342">
            <v>746180000</v>
          </cell>
        </row>
        <row r="343">
          <cell r="B343">
            <v>340</v>
          </cell>
          <cell r="C343">
            <v>21284</v>
          </cell>
          <cell r="D343">
            <v>71434</v>
          </cell>
          <cell r="E343">
            <v>340</v>
          </cell>
          <cell r="F343">
            <v>212563</v>
          </cell>
          <cell r="G343">
            <v>654542</v>
          </cell>
          <cell r="H343">
            <v>340</v>
          </cell>
          <cell r="I343">
            <v>2143820</v>
          </cell>
          <cell r="J343">
            <v>8059130</v>
          </cell>
          <cell r="K343">
            <v>340</v>
          </cell>
          <cell r="L343">
            <v>29263600</v>
          </cell>
          <cell r="M343">
            <v>82132900</v>
          </cell>
          <cell r="N343">
            <v>340</v>
          </cell>
          <cell r="O343">
            <v>246337000</v>
          </cell>
          <cell r="P343">
            <v>782930000</v>
          </cell>
        </row>
        <row r="344">
          <cell r="B344">
            <v>341</v>
          </cell>
          <cell r="C344">
            <v>21284</v>
          </cell>
          <cell r="D344">
            <v>70579</v>
          </cell>
          <cell r="E344">
            <v>341</v>
          </cell>
          <cell r="F344">
            <v>212573</v>
          </cell>
          <cell r="G344">
            <v>649540</v>
          </cell>
          <cell r="H344">
            <v>341</v>
          </cell>
          <cell r="I344">
            <v>2675320</v>
          </cell>
          <cell r="J344">
            <v>7998760</v>
          </cell>
          <cell r="K344">
            <v>341</v>
          </cell>
          <cell r="L344">
            <v>24913400</v>
          </cell>
          <cell r="M344">
            <v>84531000</v>
          </cell>
          <cell r="N344">
            <v>341</v>
          </cell>
          <cell r="O344">
            <v>236175000</v>
          </cell>
          <cell r="P344">
            <v>755481000</v>
          </cell>
        </row>
        <row r="345">
          <cell r="B345">
            <v>342</v>
          </cell>
          <cell r="C345">
            <v>21310</v>
          </cell>
          <cell r="D345">
            <v>71478</v>
          </cell>
          <cell r="E345">
            <v>342</v>
          </cell>
          <cell r="F345">
            <v>212462</v>
          </cell>
          <cell r="G345">
            <v>659417</v>
          </cell>
          <cell r="H345">
            <v>342</v>
          </cell>
          <cell r="I345">
            <v>2245670</v>
          </cell>
          <cell r="J345">
            <v>6619270</v>
          </cell>
          <cell r="K345">
            <v>342</v>
          </cell>
          <cell r="L345">
            <v>24450400</v>
          </cell>
          <cell r="M345">
            <v>100063000</v>
          </cell>
          <cell r="N345">
            <v>342</v>
          </cell>
          <cell r="O345">
            <v>234005000</v>
          </cell>
          <cell r="P345">
            <v>777752000</v>
          </cell>
        </row>
        <row r="346">
          <cell r="B346">
            <v>343</v>
          </cell>
          <cell r="C346">
            <v>21315</v>
          </cell>
          <cell r="D346">
            <v>71923</v>
          </cell>
          <cell r="E346">
            <v>343</v>
          </cell>
          <cell r="F346">
            <v>212825</v>
          </cell>
          <cell r="G346">
            <v>655394</v>
          </cell>
          <cell r="H346">
            <v>343</v>
          </cell>
          <cell r="I346">
            <v>2436890</v>
          </cell>
          <cell r="J346">
            <v>8667580</v>
          </cell>
          <cell r="K346">
            <v>343</v>
          </cell>
          <cell r="L346">
            <v>26846700</v>
          </cell>
          <cell r="M346">
            <v>84070100</v>
          </cell>
          <cell r="N346">
            <v>343</v>
          </cell>
          <cell r="O346">
            <v>239484000</v>
          </cell>
          <cell r="P346">
            <v>835703000</v>
          </cell>
        </row>
        <row r="347">
          <cell r="B347">
            <v>344</v>
          </cell>
          <cell r="C347">
            <v>21277</v>
          </cell>
          <cell r="D347">
            <v>71062</v>
          </cell>
          <cell r="E347">
            <v>344</v>
          </cell>
          <cell r="F347">
            <v>212825</v>
          </cell>
          <cell r="G347">
            <v>658434</v>
          </cell>
          <cell r="H347">
            <v>344</v>
          </cell>
          <cell r="I347">
            <v>2552020</v>
          </cell>
          <cell r="J347">
            <v>6757530</v>
          </cell>
          <cell r="K347">
            <v>344</v>
          </cell>
          <cell r="L347">
            <v>26008100</v>
          </cell>
          <cell r="M347">
            <v>96849500</v>
          </cell>
          <cell r="N347">
            <v>344</v>
          </cell>
          <cell r="O347">
            <v>232529000</v>
          </cell>
          <cell r="P347">
            <v>766861000</v>
          </cell>
        </row>
        <row r="348">
          <cell r="B348">
            <v>345</v>
          </cell>
          <cell r="C348">
            <v>21286</v>
          </cell>
          <cell r="D348">
            <v>75241</v>
          </cell>
          <cell r="E348">
            <v>345</v>
          </cell>
          <cell r="F348">
            <v>212786</v>
          </cell>
          <cell r="G348">
            <v>672869</v>
          </cell>
          <cell r="H348">
            <v>345</v>
          </cell>
          <cell r="I348">
            <v>2896310</v>
          </cell>
          <cell r="J348">
            <v>6652310</v>
          </cell>
          <cell r="K348">
            <v>345</v>
          </cell>
          <cell r="L348">
            <v>28436900</v>
          </cell>
          <cell r="M348">
            <v>102271000</v>
          </cell>
          <cell r="N348">
            <v>345</v>
          </cell>
          <cell r="O348">
            <v>241001000</v>
          </cell>
          <cell r="P348">
            <v>769291000</v>
          </cell>
        </row>
        <row r="349">
          <cell r="B349">
            <v>346</v>
          </cell>
          <cell r="C349">
            <v>21270</v>
          </cell>
          <cell r="D349">
            <v>71912</v>
          </cell>
          <cell r="E349">
            <v>346</v>
          </cell>
          <cell r="F349">
            <v>214789</v>
          </cell>
          <cell r="G349">
            <v>797452</v>
          </cell>
          <cell r="H349">
            <v>346</v>
          </cell>
          <cell r="I349">
            <v>2274530</v>
          </cell>
          <cell r="J349">
            <v>6667650</v>
          </cell>
          <cell r="K349">
            <v>346</v>
          </cell>
          <cell r="L349">
            <v>24477000</v>
          </cell>
          <cell r="M349">
            <v>91662300</v>
          </cell>
          <cell r="N349">
            <v>346</v>
          </cell>
          <cell r="O349">
            <v>236493000</v>
          </cell>
          <cell r="P349">
            <v>753446000</v>
          </cell>
        </row>
        <row r="350">
          <cell r="B350">
            <v>347</v>
          </cell>
          <cell r="C350">
            <v>21274</v>
          </cell>
          <cell r="D350">
            <v>71348</v>
          </cell>
          <cell r="E350">
            <v>347</v>
          </cell>
          <cell r="F350">
            <v>229857</v>
          </cell>
          <cell r="G350">
            <v>700178</v>
          </cell>
          <cell r="H350">
            <v>347</v>
          </cell>
          <cell r="I350">
            <v>2418000</v>
          </cell>
          <cell r="J350">
            <v>7081180</v>
          </cell>
          <cell r="K350">
            <v>347</v>
          </cell>
          <cell r="L350">
            <v>25776300</v>
          </cell>
          <cell r="M350">
            <v>84593600</v>
          </cell>
          <cell r="N350">
            <v>347</v>
          </cell>
          <cell r="O350">
            <v>232764000</v>
          </cell>
          <cell r="P350">
            <v>766977000</v>
          </cell>
        </row>
        <row r="351">
          <cell r="B351">
            <v>348</v>
          </cell>
          <cell r="C351">
            <v>21307</v>
          </cell>
          <cell r="D351">
            <v>80849</v>
          </cell>
          <cell r="E351">
            <v>348</v>
          </cell>
          <cell r="F351">
            <v>238959</v>
          </cell>
          <cell r="G351">
            <v>693750</v>
          </cell>
          <cell r="H351">
            <v>348</v>
          </cell>
          <cell r="I351">
            <v>2166090</v>
          </cell>
          <cell r="J351">
            <v>8439170</v>
          </cell>
          <cell r="K351">
            <v>348</v>
          </cell>
          <cell r="L351">
            <v>24145900</v>
          </cell>
          <cell r="M351">
            <v>85374400</v>
          </cell>
          <cell r="N351">
            <v>348</v>
          </cell>
          <cell r="O351">
            <v>230377000</v>
          </cell>
          <cell r="P351">
            <v>783816000</v>
          </cell>
        </row>
        <row r="352">
          <cell r="B352">
            <v>349</v>
          </cell>
          <cell r="C352">
            <v>21336</v>
          </cell>
          <cell r="D352">
            <v>71790</v>
          </cell>
          <cell r="E352">
            <v>349</v>
          </cell>
          <cell r="F352">
            <v>302420</v>
          </cell>
          <cell r="G352">
            <v>743534</v>
          </cell>
          <cell r="H352">
            <v>349</v>
          </cell>
          <cell r="I352">
            <v>2503420</v>
          </cell>
          <cell r="J352">
            <v>6713500</v>
          </cell>
          <cell r="K352">
            <v>349</v>
          </cell>
          <cell r="L352">
            <v>26638100</v>
          </cell>
          <cell r="M352">
            <v>89231500</v>
          </cell>
          <cell r="N352">
            <v>349</v>
          </cell>
          <cell r="O352">
            <v>235160000</v>
          </cell>
          <cell r="P352">
            <v>798664000</v>
          </cell>
        </row>
        <row r="353">
          <cell r="B353">
            <v>350</v>
          </cell>
          <cell r="C353">
            <v>22462</v>
          </cell>
          <cell r="D353">
            <v>83296</v>
          </cell>
          <cell r="E353">
            <v>350</v>
          </cell>
          <cell r="F353">
            <v>260004</v>
          </cell>
          <cell r="G353">
            <v>733059</v>
          </cell>
          <cell r="H353">
            <v>350</v>
          </cell>
          <cell r="I353">
            <v>2154380</v>
          </cell>
          <cell r="J353">
            <v>7311120</v>
          </cell>
          <cell r="K353">
            <v>350</v>
          </cell>
          <cell r="L353">
            <v>23186600</v>
          </cell>
          <cell r="M353">
            <v>84882000</v>
          </cell>
          <cell r="N353">
            <v>350</v>
          </cell>
          <cell r="O353">
            <v>231507000</v>
          </cell>
          <cell r="P353">
            <v>796993000</v>
          </cell>
        </row>
        <row r="354">
          <cell r="B354">
            <v>351</v>
          </cell>
          <cell r="C354">
            <v>21340</v>
          </cell>
          <cell r="D354">
            <v>66366</v>
          </cell>
          <cell r="E354">
            <v>351</v>
          </cell>
          <cell r="F354">
            <v>228297</v>
          </cell>
          <cell r="G354">
            <v>652189</v>
          </cell>
          <cell r="H354">
            <v>351</v>
          </cell>
          <cell r="I354">
            <v>2138860</v>
          </cell>
          <cell r="J354">
            <v>6632740</v>
          </cell>
          <cell r="K354">
            <v>351</v>
          </cell>
          <cell r="L354">
            <v>27313600</v>
          </cell>
          <cell r="M354">
            <v>78312500</v>
          </cell>
          <cell r="N354">
            <v>351</v>
          </cell>
          <cell r="O354">
            <v>232236000</v>
          </cell>
          <cell r="P354">
            <v>772061000</v>
          </cell>
        </row>
        <row r="355">
          <cell r="B355">
            <v>352</v>
          </cell>
          <cell r="C355">
            <v>21270</v>
          </cell>
          <cell r="D355">
            <v>70289</v>
          </cell>
          <cell r="E355">
            <v>352</v>
          </cell>
          <cell r="F355">
            <v>241344</v>
          </cell>
          <cell r="G355">
            <v>827388</v>
          </cell>
          <cell r="H355">
            <v>352</v>
          </cell>
          <cell r="I355">
            <v>2125510</v>
          </cell>
          <cell r="J355">
            <v>6996570</v>
          </cell>
          <cell r="K355">
            <v>352</v>
          </cell>
          <cell r="L355">
            <v>26292100</v>
          </cell>
          <cell r="M355">
            <v>93141100</v>
          </cell>
          <cell r="N355">
            <v>352</v>
          </cell>
          <cell r="O355">
            <v>226177000</v>
          </cell>
          <cell r="P355">
            <v>748503000</v>
          </cell>
        </row>
        <row r="356">
          <cell r="B356">
            <v>353</v>
          </cell>
          <cell r="C356">
            <v>21261</v>
          </cell>
          <cell r="D356">
            <v>76206</v>
          </cell>
          <cell r="E356">
            <v>353</v>
          </cell>
          <cell r="F356">
            <v>260202</v>
          </cell>
          <cell r="G356">
            <v>837745</v>
          </cell>
          <cell r="H356">
            <v>353</v>
          </cell>
          <cell r="I356">
            <v>2130300</v>
          </cell>
          <cell r="J356">
            <v>7085790</v>
          </cell>
          <cell r="K356">
            <v>353</v>
          </cell>
          <cell r="L356">
            <v>30081400</v>
          </cell>
          <cell r="M356">
            <v>78299500</v>
          </cell>
          <cell r="N356">
            <v>353</v>
          </cell>
          <cell r="O356">
            <v>258585000</v>
          </cell>
          <cell r="P356">
            <v>765590000</v>
          </cell>
        </row>
        <row r="357">
          <cell r="B357">
            <v>354</v>
          </cell>
          <cell r="C357">
            <v>21788</v>
          </cell>
          <cell r="D357">
            <v>68553</v>
          </cell>
          <cell r="E357">
            <v>354</v>
          </cell>
          <cell r="F357">
            <v>253083</v>
          </cell>
          <cell r="G357">
            <v>654398</v>
          </cell>
          <cell r="H357">
            <v>354</v>
          </cell>
          <cell r="I357">
            <v>2137330</v>
          </cell>
          <cell r="J357">
            <v>7299920</v>
          </cell>
          <cell r="K357">
            <v>354</v>
          </cell>
          <cell r="L357">
            <v>23710800</v>
          </cell>
          <cell r="M357">
            <v>85343300</v>
          </cell>
          <cell r="N357">
            <v>354</v>
          </cell>
          <cell r="O357">
            <v>238136000</v>
          </cell>
          <cell r="P357">
            <v>817110000</v>
          </cell>
        </row>
        <row r="358">
          <cell r="B358">
            <v>355</v>
          </cell>
          <cell r="C358">
            <v>21301</v>
          </cell>
          <cell r="D358">
            <v>114519</v>
          </cell>
          <cell r="E358">
            <v>355</v>
          </cell>
          <cell r="F358">
            <v>212860</v>
          </cell>
          <cell r="G358">
            <v>722320</v>
          </cell>
          <cell r="H358">
            <v>355</v>
          </cell>
          <cell r="I358">
            <v>2643260</v>
          </cell>
          <cell r="J358">
            <v>7612290</v>
          </cell>
          <cell r="K358">
            <v>355</v>
          </cell>
          <cell r="L358">
            <v>22728900</v>
          </cell>
          <cell r="M358">
            <v>77139500</v>
          </cell>
          <cell r="N358">
            <v>355</v>
          </cell>
          <cell r="O358">
            <v>234412000</v>
          </cell>
          <cell r="P358">
            <v>791192000</v>
          </cell>
        </row>
        <row r="359">
          <cell r="B359">
            <v>356</v>
          </cell>
          <cell r="C359">
            <v>21342</v>
          </cell>
          <cell r="D359">
            <v>74729</v>
          </cell>
          <cell r="E359">
            <v>356</v>
          </cell>
          <cell r="F359">
            <v>212626</v>
          </cell>
          <cell r="G359">
            <v>866208</v>
          </cell>
          <cell r="H359">
            <v>356</v>
          </cell>
          <cell r="I359">
            <v>2139180</v>
          </cell>
          <cell r="J359">
            <v>6988120</v>
          </cell>
          <cell r="K359">
            <v>356</v>
          </cell>
          <cell r="L359">
            <v>26595300</v>
          </cell>
          <cell r="M359">
            <v>83143500</v>
          </cell>
          <cell r="N359">
            <v>356</v>
          </cell>
          <cell r="O359">
            <v>237998000</v>
          </cell>
          <cell r="P359">
            <v>755963000</v>
          </cell>
        </row>
        <row r="360">
          <cell r="B360">
            <v>357</v>
          </cell>
          <cell r="C360">
            <v>21340</v>
          </cell>
          <cell r="D360">
            <v>71401</v>
          </cell>
          <cell r="E360">
            <v>357</v>
          </cell>
          <cell r="F360">
            <v>213979</v>
          </cell>
          <cell r="G360">
            <v>703348</v>
          </cell>
          <cell r="H360">
            <v>357</v>
          </cell>
          <cell r="I360">
            <v>2130840</v>
          </cell>
          <cell r="J360">
            <v>6677150</v>
          </cell>
          <cell r="K360">
            <v>357</v>
          </cell>
          <cell r="L360">
            <v>27019700</v>
          </cell>
          <cell r="M360">
            <v>77420000</v>
          </cell>
          <cell r="N360">
            <v>357</v>
          </cell>
          <cell r="O360">
            <v>232426000</v>
          </cell>
          <cell r="P360">
            <v>818360000</v>
          </cell>
        </row>
        <row r="361">
          <cell r="B361">
            <v>358</v>
          </cell>
          <cell r="C361">
            <v>21297</v>
          </cell>
          <cell r="D361">
            <v>71460</v>
          </cell>
          <cell r="E361">
            <v>358</v>
          </cell>
          <cell r="F361">
            <v>277219</v>
          </cell>
          <cell r="G361">
            <v>751455</v>
          </cell>
          <cell r="H361">
            <v>358</v>
          </cell>
          <cell r="I361">
            <v>2170150</v>
          </cell>
          <cell r="J361">
            <v>7372260</v>
          </cell>
          <cell r="K361">
            <v>358</v>
          </cell>
          <cell r="L361">
            <v>23368700</v>
          </cell>
          <cell r="M361">
            <v>77940700</v>
          </cell>
          <cell r="N361">
            <v>358</v>
          </cell>
          <cell r="O361">
            <v>228617000</v>
          </cell>
          <cell r="P361">
            <v>768664000</v>
          </cell>
        </row>
        <row r="362">
          <cell r="B362">
            <v>359</v>
          </cell>
          <cell r="C362">
            <v>21326</v>
          </cell>
          <cell r="D362">
            <v>71258</v>
          </cell>
          <cell r="E362">
            <v>359</v>
          </cell>
          <cell r="F362">
            <v>213872</v>
          </cell>
          <cell r="G362">
            <v>700197</v>
          </cell>
          <cell r="H362">
            <v>359</v>
          </cell>
          <cell r="I362">
            <v>2154270</v>
          </cell>
          <cell r="J362">
            <v>6720900</v>
          </cell>
          <cell r="K362">
            <v>359</v>
          </cell>
          <cell r="L362">
            <v>25503600</v>
          </cell>
          <cell r="M362">
            <v>82893600</v>
          </cell>
          <cell r="N362">
            <v>359</v>
          </cell>
          <cell r="O362">
            <v>225237000</v>
          </cell>
          <cell r="P362">
            <v>780651000</v>
          </cell>
        </row>
        <row r="363">
          <cell r="B363">
            <v>360</v>
          </cell>
          <cell r="C363">
            <v>21287</v>
          </cell>
          <cell r="D363">
            <v>73793</v>
          </cell>
          <cell r="E363">
            <v>360</v>
          </cell>
          <cell r="F363">
            <v>216448</v>
          </cell>
          <cell r="G363">
            <v>861109</v>
          </cell>
          <cell r="H363">
            <v>360</v>
          </cell>
          <cell r="I363">
            <v>2271110</v>
          </cell>
          <cell r="J363">
            <v>6569850</v>
          </cell>
          <cell r="K363">
            <v>360</v>
          </cell>
          <cell r="L363">
            <v>26332200</v>
          </cell>
          <cell r="M363">
            <v>97549700</v>
          </cell>
          <cell r="N363">
            <v>360</v>
          </cell>
          <cell r="O363">
            <v>224159000</v>
          </cell>
          <cell r="P363">
            <v>796539000</v>
          </cell>
        </row>
        <row r="364">
          <cell r="B364">
            <v>361</v>
          </cell>
          <cell r="C364">
            <v>22513</v>
          </cell>
          <cell r="D364">
            <v>67833</v>
          </cell>
          <cell r="E364">
            <v>361</v>
          </cell>
          <cell r="F364">
            <v>266080</v>
          </cell>
          <cell r="G364">
            <v>848945</v>
          </cell>
          <cell r="H364">
            <v>361</v>
          </cell>
          <cell r="I364">
            <v>2450120</v>
          </cell>
          <cell r="J364">
            <v>7040720</v>
          </cell>
          <cell r="K364">
            <v>361</v>
          </cell>
          <cell r="L364">
            <v>23299000</v>
          </cell>
          <cell r="M364">
            <v>72655200</v>
          </cell>
          <cell r="N364">
            <v>361</v>
          </cell>
          <cell r="O364">
            <v>223465000</v>
          </cell>
          <cell r="P364">
            <v>796502000</v>
          </cell>
        </row>
        <row r="365">
          <cell r="B365">
            <v>362</v>
          </cell>
          <cell r="C365">
            <v>21308</v>
          </cell>
          <cell r="D365">
            <v>72145</v>
          </cell>
          <cell r="E365">
            <v>362</v>
          </cell>
          <cell r="F365">
            <v>266095</v>
          </cell>
          <cell r="G365">
            <v>832465</v>
          </cell>
          <cell r="H365">
            <v>362</v>
          </cell>
          <cell r="I365">
            <v>2251350</v>
          </cell>
          <cell r="J365">
            <v>6549130</v>
          </cell>
          <cell r="K365">
            <v>362</v>
          </cell>
          <cell r="L365">
            <v>24168200</v>
          </cell>
          <cell r="M365">
            <v>71946900</v>
          </cell>
          <cell r="N365">
            <v>362</v>
          </cell>
          <cell r="O365">
            <v>240401000</v>
          </cell>
          <cell r="P365">
            <v>777320000</v>
          </cell>
        </row>
        <row r="366">
          <cell r="B366">
            <v>363</v>
          </cell>
          <cell r="C366">
            <v>21275</v>
          </cell>
          <cell r="D366">
            <v>71338</v>
          </cell>
          <cell r="E366">
            <v>363</v>
          </cell>
          <cell r="F366">
            <v>266807</v>
          </cell>
          <cell r="G366">
            <v>853953</v>
          </cell>
          <cell r="H366">
            <v>363</v>
          </cell>
          <cell r="I366">
            <v>2188940</v>
          </cell>
          <cell r="J366">
            <v>7456750</v>
          </cell>
          <cell r="K366">
            <v>363</v>
          </cell>
          <cell r="L366">
            <v>24848300</v>
          </cell>
          <cell r="M366">
            <v>76834800</v>
          </cell>
          <cell r="N366">
            <v>363</v>
          </cell>
          <cell r="O366">
            <v>235346000</v>
          </cell>
          <cell r="P366">
            <v>780604000</v>
          </cell>
        </row>
        <row r="367">
          <cell r="B367">
            <v>364</v>
          </cell>
          <cell r="C367">
            <v>21282</v>
          </cell>
          <cell r="D367">
            <v>71605</v>
          </cell>
          <cell r="E367">
            <v>364</v>
          </cell>
          <cell r="F367">
            <v>320411</v>
          </cell>
          <cell r="G367">
            <v>858668</v>
          </cell>
          <cell r="H367">
            <v>364</v>
          </cell>
          <cell r="I367">
            <v>2157420</v>
          </cell>
          <cell r="J367">
            <v>6741630</v>
          </cell>
          <cell r="K367">
            <v>364</v>
          </cell>
          <cell r="L367">
            <v>23500600</v>
          </cell>
          <cell r="M367">
            <v>73639700</v>
          </cell>
          <cell r="N367">
            <v>364</v>
          </cell>
          <cell r="O367">
            <v>248470000</v>
          </cell>
          <cell r="P367">
            <v>798477000</v>
          </cell>
        </row>
        <row r="368">
          <cell r="B368">
            <v>365</v>
          </cell>
          <cell r="C368">
            <v>22456</v>
          </cell>
          <cell r="D368">
            <v>84747</v>
          </cell>
          <cell r="E368">
            <v>365</v>
          </cell>
          <cell r="F368">
            <v>248107</v>
          </cell>
          <cell r="G368">
            <v>925404</v>
          </cell>
          <cell r="H368">
            <v>365</v>
          </cell>
          <cell r="I368">
            <v>2149940</v>
          </cell>
          <cell r="J368">
            <v>7800480</v>
          </cell>
          <cell r="K368">
            <v>365</v>
          </cell>
          <cell r="L368">
            <v>25947300</v>
          </cell>
          <cell r="M368">
            <v>79779000</v>
          </cell>
          <cell r="N368">
            <v>365</v>
          </cell>
          <cell r="O368">
            <v>236773000</v>
          </cell>
          <cell r="P368">
            <v>805565000</v>
          </cell>
        </row>
        <row r="369">
          <cell r="B369">
            <v>366</v>
          </cell>
          <cell r="C369">
            <v>24458</v>
          </cell>
          <cell r="D369">
            <v>90602</v>
          </cell>
          <cell r="E369">
            <v>366</v>
          </cell>
          <cell r="F369">
            <v>253987</v>
          </cell>
          <cell r="G369">
            <v>839305</v>
          </cell>
          <cell r="H369">
            <v>366</v>
          </cell>
          <cell r="I369">
            <v>2344790</v>
          </cell>
          <cell r="J369">
            <v>7079210</v>
          </cell>
          <cell r="K369">
            <v>366</v>
          </cell>
          <cell r="L369">
            <v>24735800</v>
          </cell>
          <cell r="M369">
            <v>77582200</v>
          </cell>
          <cell r="N369">
            <v>366</v>
          </cell>
          <cell r="O369">
            <v>231181000</v>
          </cell>
          <cell r="P369">
            <v>798366000</v>
          </cell>
        </row>
        <row r="370">
          <cell r="B370">
            <v>367</v>
          </cell>
          <cell r="C370">
            <v>23007</v>
          </cell>
          <cell r="D370">
            <v>71196</v>
          </cell>
          <cell r="E370">
            <v>367</v>
          </cell>
          <cell r="F370">
            <v>254373</v>
          </cell>
          <cell r="G370">
            <v>850799</v>
          </cell>
          <cell r="H370">
            <v>367</v>
          </cell>
          <cell r="I370">
            <v>2207040</v>
          </cell>
          <cell r="J370">
            <v>6843220</v>
          </cell>
          <cell r="K370">
            <v>367</v>
          </cell>
          <cell r="L370">
            <v>24453100</v>
          </cell>
          <cell r="M370">
            <v>75688000</v>
          </cell>
          <cell r="N370">
            <v>367</v>
          </cell>
          <cell r="O370">
            <v>229197000</v>
          </cell>
          <cell r="P370">
            <v>775941000</v>
          </cell>
        </row>
        <row r="371">
          <cell r="B371">
            <v>368</v>
          </cell>
          <cell r="C371">
            <v>21311</v>
          </cell>
          <cell r="D371">
            <v>71260</v>
          </cell>
          <cell r="E371">
            <v>368</v>
          </cell>
          <cell r="F371">
            <v>249593</v>
          </cell>
          <cell r="G371">
            <v>835747</v>
          </cell>
          <cell r="H371">
            <v>368</v>
          </cell>
          <cell r="I371">
            <v>2186910</v>
          </cell>
          <cell r="J371">
            <v>7748180</v>
          </cell>
          <cell r="K371">
            <v>368</v>
          </cell>
          <cell r="L371">
            <v>22273400</v>
          </cell>
          <cell r="M371">
            <v>72972200</v>
          </cell>
          <cell r="N371">
            <v>368</v>
          </cell>
          <cell r="O371">
            <v>231533000</v>
          </cell>
          <cell r="P371">
            <v>764888000</v>
          </cell>
        </row>
        <row r="372">
          <cell r="B372">
            <v>369</v>
          </cell>
          <cell r="C372">
            <v>21266</v>
          </cell>
          <cell r="D372">
            <v>71397</v>
          </cell>
          <cell r="E372">
            <v>369</v>
          </cell>
          <cell r="F372">
            <v>253555</v>
          </cell>
          <cell r="G372">
            <v>860706</v>
          </cell>
          <cell r="H372">
            <v>369</v>
          </cell>
          <cell r="I372">
            <v>2360260</v>
          </cell>
          <cell r="J372">
            <v>10096400</v>
          </cell>
          <cell r="K372">
            <v>369</v>
          </cell>
          <cell r="L372">
            <v>21787400</v>
          </cell>
          <cell r="M372">
            <v>69428000</v>
          </cell>
          <cell r="N372">
            <v>369</v>
          </cell>
          <cell r="O372">
            <v>236321000</v>
          </cell>
          <cell r="P372">
            <v>792570000</v>
          </cell>
        </row>
        <row r="373">
          <cell r="B373">
            <v>370</v>
          </cell>
          <cell r="C373">
            <v>21243</v>
          </cell>
          <cell r="D373">
            <v>71764</v>
          </cell>
          <cell r="E373">
            <v>370</v>
          </cell>
          <cell r="F373">
            <v>255175</v>
          </cell>
          <cell r="G373">
            <v>838313</v>
          </cell>
          <cell r="H373">
            <v>370</v>
          </cell>
          <cell r="I373">
            <v>5756850</v>
          </cell>
          <cell r="J373">
            <v>7970430</v>
          </cell>
          <cell r="K373">
            <v>370</v>
          </cell>
          <cell r="L373">
            <v>22080700</v>
          </cell>
          <cell r="M373">
            <v>71434400</v>
          </cell>
          <cell r="N373">
            <v>370</v>
          </cell>
          <cell r="O373">
            <v>239065000</v>
          </cell>
          <cell r="P373">
            <v>747163000</v>
          </cell>
        </row>
        <row r="374">
          <cell r="B374">
            <v>371</v>
          </cell>
          <cell r="C374">
            <v>21258</v>
          </cell>
          <cell r="D374">
            <v>71666</v>
          </cell>
          <cell r="E374">
            <v>371</v>
          </cell>
          <cell r="F374">
            <v>256633</v>
          </cell>
          <cell r="G374">
            <v>786957</v>
          </cell>
          <cell r="H374">
            <v>371</v>
          </cell>
          <cell r="I374">
            <v>3493370</v>
          </cell>
          <cell r="J374">
            <v>10958000</v>
          </cell>
          <cell r="K374">
            <v>371</v>
          </cell>
          <cell r="L374">
            <v>22429800</v>
          </cell>
          <cell r="M374">
            <v>70899300</v>
          </cell>
          <cell r="N374">
            <v>371</v>
          </cell>
          <cell r="O374">
            <v>226900000</v>
          </cell>
          <cell r="P374">
            <v>763847000</v>
          </cell>
        </row>
        <row r="375">
          <cell r="B375">
            <v>372</v>
          </cell>
          <cell r="C375">
            <v>21252</v>
          </cell>
          <cell r="D375">
            <v>67802</v>
          </cell>
          <cell r="E375">
            <v>372</v>
          </cell>
          <cell r="F375">
            <v>262934</v>
          </cell>
          <cell r="G375">
            <v>749685</v>
          </cell>
          <cell r="H375">
            <v>372</v>
          </cell>
          <cell r="I375">
            <v>2486130</v>
          </cell>
          <cell r="J375">
            <v>7931880</v>
          </cell>
          <cell r="K375">
            <v>372</v>
          </cell>
          <cell r="L375">
            <v>21871300</v>
          </cell>
          <cell r="M375">
            <v>70297600</v>
          </cell>
          <cell r="N375">
            <v>372</v>
          </cell>
          <cell r="O375">
            <v>228319000</v>
          </cell>
          <cell r="P375">
            <v>776270000</v>
          </cell>
        </row>
        <row r="376">
          <cell r="B376">
            <v>373</v>
          </cell>
          <cell r="C376">
            <v>21253</v>
          </cell>
          <cell r="D376">
            <v>66344</v>
          </cell>
          <cell r="E376">
            <v>373</v>
          </cell>
          <cell r="F376">
            <v>250075</v>
          </cell>
          <cell r="G376">
            <v>847126</v>
          </cell>
          <cell r="H376">
            <v>373</v>
          </cell>
          <cell r="I376">
            <v>2546800</v>
          </cell>
          <cell r="J376">
            <v>8744600</v>
          </cell>
          <cell r="K376">
            <v>373</v>
          </cell>
          <cell r="L376">
            <v>26430200</v>
          </cell>
          <cell r="M376">
            <v>78420300</v>
          </cell>
          <cell r="N376">
            <v>373</v>
          </cell>
          <cell r="O376">
            <v>247297000</v>
          </cell>
          <cell r="P376">
            <v>754367000</v>
          </cell>
        </row>
        <row r="377">
          <cell r="B377">
            <v>374</v>
          </cell>
          <cell r="C377">
            <v>23225</v>
          </cell>
          <cell r="D377">
            <v>71542</v>
          </cell>
          <cell r="E377">
            <v>374</v>
          </cell>
          <cell r="F377">
            <v>249259</v>
          </cell>
          <cell r="G377">
            <v>800840</v>
          </cell>
          <cell r="H377">
            <v>374</v>
          </cell>
          <cell r="I377">
            <v>2182300</v>
          </cell>
          <cell r="J377">
            <v>7112160</v>
          </cell>
          <cell r="K377">
            <v>374</v>
          </cell>
          <cell r="L377">
            <v>22198700</v>
          </cell>
          <cell r="M377">
            <v>72825600</v>
          </cell>
          <cell r="N377">
            <v>374</v>
          </cell>
          <cell r="O377">
            <v>234946000</v>
          </cell>
          <cell r="P377">
            <v>740327000</v>
          </cell>
        </row>
        <row r="378">
          <cell r="B378">
            <v>375</v>
          </cell>
          <cell r="C378">
            <v>21291</v>
          </cell>
          <cell r="D378">
            <v>71596</v>
          </cell>
          <cell r="E378">
            <v>375</v>
          </cell>
          <cell r="F378">
            <v>290246</v>
          </cell>
          <cell r="G378">
            <v>688438</v>
          </cell>
          <cell r="H378">
            <v>375</v>
          </cell>
          <cell r="I378">
            <v>2129920</v>
          </cell>
          <cell r="J378">
            <v>6997060</v>
          </cell>
          <cell r="K378">
            <v>375</v>
          </cell>
          <cell r="L378">
            <v>22259700</v>
          </cell>
          <cell r="M378">
            <v>76217500</v>
          </cell>
          <cell r="N378">
            <v>375</v>
          </cell>
          <cell r="O378">
            <v>258412000</v>
          </cell>
          <cell r="P378">
            <v>820508000</v>
          </cell>
        </row>
        <row r="379">
          <cell r="B379">
            <v>376</v>
          </cell>
          <cell r="C379">
            <v>21259</v>
          </cell>
          <cell r="D379">
            <v>70923</v>
          </cell>
          <cell r="E379">
            <v>376</v>
          </cell>
          <cell r="F379">
            <v>218670</v>
          </cell>
          <cell r="G379">
            <v>656748</v>
          </cell>
          <cell r="H379">
            <v>376</v>
          </cell>
          <cell r="I379">
            <v>2164990</v>
          </cell>
          <cell r="J379">
            <v>7147170</v>
          </cell>
          <cell r="K379">
            <v>376</v>
          </cell>
          <cell r="L379">
            <v>24200000</v>
          </cell>
          <cell r="M379">
            <v>84382600</v>
          </cell>
          <cell r="N379">
            <v>376</v>
          </cell>
          <cell r="O379">
            <v>233665000</v>
          </cell>
          <cell r="P379">
            <v>774524000</v>
          </cell>
        </row>
        <row r="380">
          <cell r="B380">
            <v>377</v>
          </cell>
          <cell r="C380">
            <v>21271</v>
          </cell>
          <cell r="D380">
            <v>70730</v>
          </cell>
          <cell r="E380">
            <v>377</v>
          </cell>
          <cell r="F380">
            <v>223229</v>
          </cell>
          <cell r="G380">
            <v>698452</v>
          </cell>
          <cell r="H380">
            <v>377</v>
          </cell>
          <cell r="I380">
            <v>2125190</v>
          </cell>
          <cell r="J380">
            <v>6951210</v>
          </cell>
          <cell r="K380">
            <v>377</v>
          </cell>
          <cell r="L380">
            <v>22258400</v>
          </cell>
          <cell r="M380">
            <v>71591600</v>
          </cell>
          <cell r="N380">
            <v>377</v>
          </cell>
          <cell r="O380">
            <v>233147000</v>
          </cell>
          <cell r="P380">
            <v>782392000</v>
          </cell>
        </row>
        <row r="381">
          <cell r="B381">
            <v>378</v>
          </cell>
          <cell r="C381">
            <v>21270</v>
          </cell>
          <cell r="D381">
            <v>71063</v>
          </cell>
          <cell r="E381">
            <v>378</v>
          </cell>
          <cell r="F381">
            <v>226459</v>
          </cell>
          <cell r="G381">
            <v>886482</v>
          </cell>
          <cell r="H381">
            <v>378</v>
          </cell>
          <cell r="I381">
            <v>2150240</v>
          </cell>
          <cell r="J381">
            <v>6937100</v>
          </cell>
          <cell r="K381">
            <v>378</v>
          </cell>
          <cell r="L381">
            <v>21852900</v>
          </cell>
          <cell r="M381">
            <v>70740800</v>
          </cell>
          <cell r="N381">
            <v>378</v>
          </cell>
          <cell r="O381">
            <v>237552000</v>
          </cell>
          <cell r="P381">
            <v>738218000</v>
          </cell>
        </row>
        <row r="382">
          <cell r="B382">
            <v>379</v>
          </cell>
          <cell r="C382">
            <v>21268</v>
          </cell>
          <cell r="D382">
            <v>70787</v>
          </cell>
          <cell r="E382">
            <v>379</v>
          </cell>
          <cell r="F382">
            <v>213225</v>
          </cell>
          <cell r="G382">
            <v>661706</v>
          </cell>
          <cell r="H382">
            <v>379</v>
          </cell>
          <cell r="I382">
            <v>2412060</v>
          </cell>
          <cell r="J382">
            <v>7925620</v>
          </cell>
          <cell r="K382">
            <v>379</v>
          </cell>
          <cell r="L382">
            <v>22053500</v>
          </cell>
          <cell r="M382">
            <v>73218700</v>
          </cell>
          <cell r="N382">
            <v>379</v>
          </cell>
          <cell r="O382">
            <v>228615000</v>
          </cell>
          <cell r="P382">
            <v>769119000</v>
          </cell>
        </row>
        <row r="383">
          <cell r="B383">
            <v>380</v>
          </cell>
          <cell r="C383">
            <v>21283</v>
          </cell>
          <cell r="D383">
            <v>74739</v>
          </cell>
          <cell r="E383">
            <v>380</v>
          </cell>
          <cell r="F383">
            <v>212684</v>
          </cell>
          <cell r="G383">
            <v>645759</v>
          </cell>
          <cell r="H383">
            <v>380</v>
          </cell>
          <cell r="I383">
            <v>2463500</v>
          </cell>
          <cell r="J383">
            <v>7606390</v>
          </cell>
          <cell r="K383">
            <v>380</v>
          </cell>
          <cell r="L383">
            <v>22623600</v>
          </cell>
          <cell r="M383">
            <v>70616200</v>
          </cell>
          <cell r="N383">
            <v>380</v>
          </cell>
          <cell r="O383">
            <v>239601000</v>
          </cell>
          <cell r="P383">
            <v>762349000</v>
          </cell>
        </row>
        <row r="384">
          <cell r="B384">
            <v>381</v>
          </cell>
          <cell r="C384">
            <v>22945</v>
          </cell>
          <cell r="D384">
            <v>72755</v>
          </cell>
          <cell r="E384">
            <v>381</v>
          </cell>
          <cell r="F384">
            <v>213169</v>
          </cell>
          <cell r="G384">
            <v>669231</v>
          </cell>
          <cell r="H384">
            <v>381</v>
          </cell>
          <cell r="I384">
            <v>2432990</v>
          </cell>
          <cell r="J384">
            <v>8049330</v>
          </cell>
          <cell r="K384">
            <v>381</v>
          </cell>
          <cell r="L384">
            <v>23880600</v>
          </cell>
          <cell r="M384">
            <v>75969100</v>
          </cell>
          <cell r="N384">
            <v>381</v>
          </cell>
          <cell r="O384">
            <v>243033000</v>
          </cell>
          <cell r="P384">
            <v>792852000</v>
          </cell>
        </row>
        <row r="385">
          <cell r="B385">
            <v>382</v>
          </cell>
          <cell r="C385">
            <v>21262</v>
          </cell>
          <cell r="D385">
            <v>72035</v>
          </cell>
          <cell r="E385">
            <v>382</v>
          </cell>
          <cell r="F385">
            <v>213048</v>
          </cell>
          <cell r="G385">
            <v>671744</v>
          </cell>
          <cell r="H385">
            <v>382</v>
          </cell>
          <cell r="I385">
            <v>2144250</v>
          </cell>
          <cell r="J385">
            <v>6754560</v>
          </cell>
          <cell r="K385">
            <v>382</v>
          </cell>
          <cell r="L385">
            <v>24384300</v>
          </cell>
          <cell r="M385">
            <v>68615900</v>
          </cell>
          <cell r="N385">
            <v>382</v>
          </cell>
          <cell r="O385">
            <v>227725000</v>
          </cell>
          <cell r="P385">
            <v>890572000</v>
          </cell>
        </row>
        <row r="386">
          <cell r="B386">
            <v>383</v>
          </cell>
          <cell r="C386">
            <v>21260</v>
          </cell>
          <cell r="D386">
            <v>66670</v>
          </cell>
          <cell r="E386">
            <v>383</v>
          </cell>
          <cell r="F386">
            <v>212662</v>
          </cell>
          <cell r="G386">
            <v>645229</v>
          </cell>
          <cell r="H386">
            <v>383</v>
          </cell>
          <cell r="I386">
            <v>2150840</v>
          </cell>
          <cell r="J386">
            <v>6650880</v>
          </cell>
          <cell r="K386">
            <v>383</v>
          </cell>
          <cell r="L386">
            <v>25941900</v>
          </cell>
          <cell r="M386">
            <v>85682200</v>
          </cell>
          <cell r="N386">
            <v>383</v>
          </cell>
          <cell r="O386">
            <v>226667000</v>
          </cell>
          <cell r="P386">
            <v>762172000</v>
          </cell>
        </row>
        <row r="387">
          <cell r="B387">
            <v>384</v>
          </cell>
          <cell r="C387">
            <v>21272</v>
          </cell>
          <cell r="D387">
            <v>70653</v>
          </cell>
          <cell r="E387">
            <v>384</v>
          </cell>
          <cell r="F387">
            <v>306205</v>
          </cell>
          <cell r="G387">
            <v>662033</v>
          </cell>
          <cell r="H387">
            <v>384</v>
          </cell>
          <cell r="I387">
            <v>2128320</v>
          </cell>
          <cell r="J387">
            <v>7444040</v>
          </cell>
          <cell r="K387">
            <v>384</v>
          </cell>
          <cell r="L387">
            <v>30734900</v>
          </cell>
          <cell r="M387">
            <v>78314700</v>
          </cell>
          <cell r="N387">
            <v>384</v>
          </cell>
          <cell r="O387">
            <v>232272000</v>
          </cell>
          <cell r="P387">
            <v>766491000</v>
          </cell>
        </row>
        <row r="388">
          <cell r="B388">
            <v>385</v>
          </cell>
          <cell r="C388">
            <v>21278</v>
          </cell>
          <cell r="D388">
            <v>71514</v>
          </cell>
          <cell r="E388">
            <v>385</v>
          </cell>
          <cell r="F388">
            <v>215734</v>
          </cell>
          <cell r="G388">
            <v>787677</v>
          </cell>
          <cell r="H388">
            <v>385</v>
          </cell>
          <cell r="I388">
            <v>2218810</v>
          </cell>
          <cell r="J388">
            <v>6478650</v>
          </cell>
          <cell r="K388">
            <v>385</v>
          </cell>
          <cell r="L388">
            <v>25032600</v>
          </cell>
          <cell r="M388">
            <v>82960200</v>
          </cell>
          <cell r="N388">
            <v>385</v>
          </cell>
          <cell r="O388">
            <v>251616000</v>
          </cell>
          <cell r="P388">
            <v>754182000</v>
          </cell>
        </row>
        <row r="389">
          <cell r="B389">
            <v>386</v>
          </cell>
          <cell r="C389">
            <v>21283</v>
          </cell>
          <cell r="D389">
            <v>69556</v>
          </cell>
          <cell r="E389">
            <v>386</v>
          </cell>
          <cell r="F389">
            <v>212919</v>
          </cell>
          <cell r="G389">
            <v>819776</v>
          </cell>
          <cell r="H389">
            <v>386</v>
          </cell>
          <cell r="I389">
            <v>2207900</v>
          </cell>
          <cell r="J389">
            <v>6687280</v>
          </cell>
          <cell r="K389">
            <v>386</v>
          </cell>
          <cell r="L389">
            <v>23865400</v>
          </cell>
          <cell r="M389">
            <v>87006300</v>
          </cell>
          <cell r="N389">
            <v>386</v>
          </cell>
          <cell r="O389">
            <v>255836000</v>
          </cell>
          <cell r="P389">
            <v>806049000</v>
          </cell>
        </row>
        <row r="390">
          <cell r="B390">
            <v>387</v>
          </cell>
          <cell r="C390">
            <v>21284</v>
          </cell>
          <cell r="D390">
            <v>70028</v>
          </cell>
          <cell r="E390">
            <v>387</v>
          </cell>
          <cell r="F390">
            <v>212732</v>
          </cell>
          <cell r="G390">
            <v>670671</v>
          </cell>
          <cell r="H390">
            <v>387</v>
          </cell>
          <cell r="I390">
            <v>2328460</v>
          </cell>
          <cell r="J390">
            <v>6620860</v>
          </cell>
          <cell r="K390">
            <v>387</v>
          </cell>
          <cell r="L390">
            <v>24309300</v>
          </cell>
          <cell r="M390">
            <v>80227000</v>
          </cell>
          <cell r="N390">
            <v>387</v>
          </cell>
          <cell r="O390">
            <v>227180000</v>
          </cell>
          <cell r="P390">
            <v>784339000</v>
          </cell>
        </row>
        <row r="391">
          <cell r="B391">
            <v>388</v>
          </cell>
          <cell r="C391">
            <v>21284</v>
          </cell>
          <cell r="D391">
            <v>71001</v>
          </cell>
          <cell r="E391">
            <v>388</v>
          </cell>
          <cell r="F391">
            <v>212573</v>
          </cell>
          <cell r="G391">
            <v>633305</v>
          </cell>
          <cell r="H391">
            <v>388</v>
          </cell>
          <cell r="I391">
            <v>2128710</v>
          </cell>
          <cell r="J391">
            <v>7049510</v>
          </cell>
          <cell r="K391">
            <v>388</v>
          </cell>
          <cell r="L391">
            <v>22642600</v>
          </cell>
          <cell r="M391">
            <v>70798300</v>
          </cell>
          <cell r="N391">
            <v>388</v>
          </cell>
          <cell r="O391">
            <v>229348000</v>
          </cell>
          <cell r="P391">
            <v>775128000</v>
          </cell>
        </row>
        <row r="392">
          <cell r="B392">
            <v>389</v>
          </cell>
          <cell r="C392">
            <v>21274</v>
          </cell>
          <cell r="D392">
            <v>66723</v>
          </cell>
          <cell r="E392">
            <v>389</v>
          </cell>
          <cell r="F392">
            <v>223177</v>
          </cell>
          <cell r="G392">
            <v>641129</v>
          </cell>
          <cell r="H392">
            <v>389</v>
          </cell>
          <cell r="I392">
            <v>2156190</v>
          </cell>
          <cell r="J392">
            <v>6656310</v>
          </cell>
          <cell r="K392">
            <v>389</v>
          </cell>
          <cell r="L392">
            <v>24509500</v>
          </cell>
          <cell r="M392">
            <v>83169200</v>
          </cell>
          <cell r="N392">
            <v>389</v>
          </cell>
          <cell r="O392">
            <v>231282000</v>
          </cell>
          <cell r="P392">
            <v>776060000</v>
          </cell>
        </row>
        <row r="393">
          <cell r="B393">
            <v>390</v>
          </cell>
          <cell r="C393">
            <v>21254</v>
          </cell>
          <cell r="D393">
            <v>71166</v>
          </cell>
          <cell r="E393">
            <v>390</v>
          </cell>
          <cell r="F393">
            <v>223570</v>
          </cell>
          <cell r="G393">
            <v>651067</v>
          </cell>
          <cell r="H393">
            <v>390</v>
          </cell>
          <cell r="I393">
            <v>2365510</v>
          </cell>
          <cell r="J393">
            <v>6648360</v>
          </cell>
          <cell r="K393">
            <v>390</v>
          </cell>
          <cell r="L393">
            <v>29008000</v>
          </cell>
          <cell r="M393">
            <v>88268200</v>
          </cell>
          <cell r="N393">
            <v>390</v>
          </cell>
          <cell r="O393">
            <v>238242000</v>
          </cell>
          <cell r="P393">
            <v>749539000</v>
          </cell>
        </row>
        <row r="394">
          <cell r="B394">
            <v>391</v>
          </cell>
          <cell r="C394">
            <v>21258</v>
          </cell>
          <cell r="D394">
            <v>71066</v>
          </cell>
          <cell r="E394">
            <v>391</v>
          </cell>
          <cell r="F394">
            <v>212553</v>
          </cell>
          <cell r="G394">
            <v>660428</v>
          </cell>
          <cell r="H394">
            <v>391</v>
          </cell>
          <cell r="I394">
            <v>2125500</v>
          </cell>
          <cell r="J394">
            <v>6795310</v>
          </cell>
          <cell r="K394">
            <v>391</v>
          </cell>
          <cell r="L394">
            <v>26485200</v>
          </cell>
          <cell r="M394">
            <v>85116100</v>
          </cell>
          <cell r="N394">
            <v>391</v>
          </cell>
          <cell r="O394">
            <v>228693000</v>
          </cell>
          <cell r="P394">
            <v>738142000</v>
          </cell>
        </row>
        <row r="395">
          <cell r="B395">
            <v>392</v>
          </cell>
          <cell r="C395">
            <v>21260</v>
          </cell>
          <cell r="D395">
            <v>70354</v>
          </cell>
          <cell r="E395">
            <v>392</v>
          </cell>
          <cell r="F395">
            <v>212909</v>
          </cell>
          <cell r="G395">
            <v>658022</v>
          </cell>
          <cell r="H395">
            <v>392</v>
          </cell>
          <cell r="I395">
            <v>2218700</v>
          </cell>
          <cell r="J395">
            <v>6723550</v>
          </cell>
          <cell r="K395">
            <v>392</v>
          </cell>
          <cell r="L395">
            <v>25091400</v>
          </cell>
          <cell r="M395">
            <v>75420300</v>
          </cell>
          <cell r="N395">
            <v>392</v>
          </cell>
          <cell r="O395">
            <v>240859000</v>
          </cell>
          <cell r="P395">
            <v>787300000</v>
          </cell>
        </row>
        <row r="396">
          <cell r="B396">
            <v>393</v>
          </cell>
          <cell r="C396">
            <v>21295</v>
          </cell>
          <cell r="D396">
            <v>71325</v>
          </cell>
          <cell r="E396">
            <v>393</v>
          </cell>
          <cell r="F396">
            <v>213217</v>
          </cell>
          <cell r="G396">
            <v>688103</v>
          </cell>
          <cell r="H396">
            <v>393</v>
          </cell>
          <cell r="I396">
            <v>2147560</v>
          </cell>
          <cell r="J396">
            <v>7053220</v>
          </cell>
          <cell r="K396">
            <v>393</v>
          </cell>
          <cell r="L396">
            <v>23738400</v>
          </cell>
          <cell r="M396">
            <v>73812000</v>
          </cell>
          <cell r="N396">
            <v>393</v>
          </cell>
          <cell r="O396">
            <v>234059000</v>
          </cell>
          <cell r="P396">
            <v>835043000</v>
          </cell>
        </row>
        <row r="397">
          <cell r="B397">
            <v>394</v>
          </cell>
          <cell r="C397">
            <v>21258</v>
          </cell>
          <cell r="D397">
            <v>65257</v>
          </cell>
          <cell r="E397">
            <v>394</v>
          </cell>
          <cell r="F397">
            <v>212618</v>
          </cell>
          <cell r="G397">
            <v>663310</v>
          </cell>
          <cell r="H397">
            <v>394</v>
          </cell>
          <cell r="I397">
            <v>2136470</v>
          </cell>
          <cell r="J397">
            <v>6491780</v>
          </cell>
          <cell r="K397">
            <v>394</v>
          </cell>
          <cell r="L397">
            <v>22555600</v>
          </cell>
          <cell r="M397">
            <v>73330900</v>
          </cell>
          <cell r="N397">
            <v>394</v>
          </cell>
          <cell r="O397">
            <v>237403000</v>
          </cell>
          <cell r="P397">
            <v>809709000</v>
          </cell>
        </row>
        <row r="398">
          <cell r="B398">
            <v>395</v>
          </cell>
          <cell r="C398">
            <v>21281</v>
          </cell>
          <cell r="D398">
            <v>69640</v>
          </cell>
          <cell r="E398">
            <v>395</v>
          </cell>
          <cell r="F398">
            <v>213094</v>
          </cell>
          <cell r="G398">
            <v>657962</v>
          </cell>
          <cell r="H398">
            <v>395</v>
          </cell>
          <cell r="I398">
            <v>2346850</v>
          </cell>
          <cell r="J398">
            <v>7118020</v>
          </cell>
          <cell r="K398">
            <v>395</v>
          </cell>
          <cell r="L398">
            <v>22308300</v>
          </cell>
          <cell r="M398">
            <v>73505000</v>
          </cell>
          <cell r="N398">
            <v>395</v>
          </cell>
          <cell r="O398">
            <v>233258000</v>
          </cell>
          <cell r="P398">
            <v>742181000</v>
          </cell>
        </row>
        <row r="399">
          <cell r="B399">
            <v>396</v>
          </cell>
          <cell r="C399">
            <v>21263</v>
          </cell>
          <cell r="D399">
            <v>70799</v>
          </cell>
          <cell r="E399">
            <v>396</v>
          </cell>
          <cell r="F399">
            <v>213008</v>
          </cell>
          <cell r="G399">
            <v>857403</v>
          </cell>
          <cell r="H399">
            <v>396</v>
          </cell>
          <cell r="I399">
            <v>2215360</v>
          </cell>
          <cell r="J399">
            <v>7057540</v>
          </cell>
          <cell r="K399">
            <v>396</v>
          </cell>
          <cell r="L399">
            <v>22070900</v>
          </cell>
          <cell r="M399">
            <v>69754200</v>
          </cell>
          <cell r="N399">
            <v>396</v>
          </cell>
          <cell r="O399">
            <v>230004000</v>
          </cell>
          <cell r="P399">
            <v>829133000</v>
          </cell>
        </row>
        <row r="400">
          <cell r="B400">
            <v>397</v>
          </cell>
          <cell r="C400">
            <v>21312</v>
          </cell>
          <cell r="D400">
            <v>66075</v>
          </cell>
          <cell r="E400">
            <v>397</v>
          </cell>
          <cell r="F400">
            <v>213022</v>
          </cell>
          <cell r="G400">
            <v>706597</v>
          </cell>
          <cell r="H400">
            <v>397</v>
          </cell>
          <cell r="I400">
            <v>2408530</v>
          </cell>
          <cell r="J400">
            <v>6729460</v>
          </cell>
          <cell r="K400">
            <v>397</v>
          </cell>
          <cell r="L400">
            <v>24140200</v>
          </cell>
          <cell r="M400">
            <v>72818400</v>
          </cell>
          <cell r="N400">
            <v>397</v>
          </cell>
          <cell r="O400">
            <v>241151000</v>
          </cell>
          <cell r="P400">
            <v>794626000</v>
          </cell>
        </row>
        <row r="401">
          <cell r="B401">
            <v>398</v>
          </cell>
          <cell r="C401">
            <v>21270</v>
          </cell>
          <cell r="D401">
            <v>66544</v>
          </cell>
          <cell r="E401">
            <v>398</v>
          </cell>
          <cell r="F401">
            <v>213061</v>
          </cell>
          <cell r="G401">
            <v>642944</v>
          </cell>
          <cell r="H401">
            <v>398</v>
          </cell>
          <cell r="I401">
            <v>2132420</v>
          </cell>
          <cell r="J401">
            <v>6932750</v>
          </cell>
          <cell r="K401">
            <v>398</v>
          </cell>
          <cell r="L401">
            <v>22810500</v>
          </cell>
          <cell r="M401">
            <v>80487800</v>
          </cell>
          <cell r="N401">
            <v>398</v>
          </cell>
          <cell r="O401">
            <v>243648000</v>
          </cell>
          <cell r="P401">
            <v>762884000</v>
          </cell>
        </row>
        <row r="402">
          <cell r="B402">
            <v>399</v>
          </cell>
          <cell r="C402">
            <v>21309</v>
          </cell>
          <cell r="D402">
            <v>66919</v>
          </cell>
          <cell r="E402">
            <v>399</v>
          </cell>
          <cell r="F402">
            <v>223828</v>
          </cell>
          <cell r="G402">
            <v>652847</v>
          </cell>
          <cell r="H402">
            <v>399</v>
          </cell>
          <cell r="I402">
            <v>2164580</v>
          </cell>
          <cell r="J402">
            <v>6782920</v>
          </cell>
          <cell r="K402">
            <v>399</v>
          </cell>
          <cell r="L402">
            <v>22147700</v>
          </cell>
          <cell r="M402">
            <v>77595700</v>
          </cell>
          <cell r="N402">
            <v>399</v>
          </cell>
          <cell r="O402">
            <v>236195000</v>
          </cell>
          <cell r="P402">
            <v>798133000</v>
          </cell>
        </row>
        <row r="403">
          <cell r="B403">
            <v>400</v>
          </cell>
          <cell r="C403">
            <v>21267</v>
          </cell>
          <cell r="D403">
            <v>67230</v>
          </cell>
          <cell r="E403">
            <v>400</v>
          </cell>
          <cell r="F403">
            <v>232980</v>
          </cell>
          <cell r="G403">
            <v>656799</v>
          </cell>
          <cell r="H403">
            <v>400</v>
          </cell>
          <cell r="I403">
            <v>2364320</v>
          </cell>
          <cell r="J403">
            <v>6716530</v>
          </cell>
          <cell r="K403">
            <v>400</v>
          </cell>
          <cell r="L403">
            <v>24851600</v>
          </cell>
          <cell r="M403">
            <v>79734900</v>
          </cell>
          <cell r="N403">
            <v>400</v>
          </cell>
          <cell r="O403">
            <v>227422000</v>
          </cell>
          <cell r="P403">
            <v>762990000</v>
          </cell>
        </row>
        <row r="404">
          <cell r="B404">
            <v>401</v>
          </cell>
          <cell r="C404">
            <v>21250</v>
          </cell>
          <cell r="D404">
            <v>71101</v>
          </cell>
          <cell r="E404">
            <v>401</v>
          </cell>
          <cell r="F404">
            <v>231293</v>
          </cell>
          <cell r="G404">
            <v>897328</v>
          </cell>
          <cell r="H404">
            <v>401</v>
          </cell>
          <cell r="I404">
            <v>2148960</v>
          </cell>
          <cell r="J404">
            <v>7163940</v>
          </cell>
          <cell r="K404">
            <v>401</v>
          </cell>
          <cell r="L404">
            <v>24386400</v>
          </cell>
          <cell r="M404">
            <v>77549500</v>
          </cell>
          <cell r="N404">
            <v>401</v>
          </cell>
          <cell r="O404">
            <v>234543000</v>
          </cell>
          <cell r="P404">
            <v>735684000</v>
          </cell>
        </row>
        <row r="405">
          <cell r="B405">
            <v>402</v>
          </cell>
          <cell r="C405">
            <v>21238</v>
          </cell>
          <cell r="D405">
            <v>69794</v>
          </cell>
          <cell r="E405">
            <v>402</v>
          </cell>
          <cell r="F405">
            <v>270310</v>
          </cell>
          <cell r="G405">
            <v>901780</v>
          </cell>
          <cell r="H405">
            <v>402</v>
          </cell>
          <cell r="I405">
            <v>2130620</v>
          </cell>
          <cell r="J405">
            <v>6598580</v>
          </cell>
          <cell r="K405">
            <v>402</v>
          </cell>
          <cell r="L405">
            <v>23021400</v>
          </cell>
          <cell r="M405">
            <v>76394600</v>
          </cell>
          <cell r="N405">
            <v>402</v>
          </cell>
          <cell r="O405">
            <v>244500000</v>
          </cell>
          <cell r="P405">
            <v>792923000</v>
          </cell>
        </row>
        <row r="406">
          <cell r="B406">
            <v>403</v>
          </cell>
          <cell r="C406">
            <v>21284</v>
          </cell>
          <cell r="D406">
            <v>72348</v>
          </cell>
          <cell r="E406">
            <v>403</v>
          </cell>
          <cell r="F406">
            <v>230938</v>
          </cell>
          <cell r="G406">
            <v>648164</v>
          </cell>
          <cell r="H406">
            <v>403</v>
          </cell>
          <cell r="I406">
            <v>2148700</v>
          </cell>
          <cell r="J406">
            <v>7283100</v>
          </cell>
          <cell r="K406">
            <v>403</v>
          </cell>
          <cell r="L406">
            <v>24078900</v>
          </cell>
          <cell r="M406">
            <v>78540900</v>
          </cell>
          <cell r="N406">
            <v>403</v>
          </cell>
          <cell r="O406">
            <v>224259000</v>
          </cell>
          <cell r="P406">
            <v>779896000</v>
          </cell>
        </row>
        <row r="407">
          <cell r="B407">
            <v>404</v>
          </cell>
          <cell r="C407">
            <v>21242</v>
          </cell>
          <cell r="D407">
            <v>71083</v>
          </cell>
          <cell r="E407">
            <v>404</v>
          </cell>
          <cell r="F407">
            <v>224919</v>
          </cell>
          <cell r="G407">
            <v>680219</v>
          </cell>
          <cell r="H407">
            <v>404</v>
          </cell>
          <cell r="I407">
            <v>2186700</v>
          </cell>
          <cell r="J407">
            <v>7557120</v>
          </cell>
          <cell r="K407">
            <v>404</v>
          </cell>
          <cell r="L407">
            <v>23952900</v>
          </cell>
          <cell r="M407">
            <v>74081900</v>
          </cell>
          <cell r="N407">
            <v>404</v>
          </cell>
          <cell r="O407">
            <v>232633000</v>
          </cell>
          <cell r="P407">
            <v>774806000</v>
          </cell>
        </row>
        <row r="408">
          <cell r="B408">
            <v>405</v>
          </cell>
          <cell r="C408">
            <v>21249</v>
          </cell>
          <cell r="D408">
            <v>70924</v>
          </cell>
          <cell r="E408">
            <v>405</v>
          </cell>
          <cell r="F408">
            <v>232217</v>
          </cell>
          <cell r="G408">
            <v>771881</v>
          </cell>
          <cell r="H408">
            <v>405</v>
          </cell>
          <cell r="I408">
            <v>2364150</v>
          </cell>
          <cell r="J408">
            <v>10293100</v>
          </cell>
          <cell r="K408">
            <v>405</v>
          </cell>
          <cell r="L408">
            <v>23816200</v>
          </cell>
          <cell r="M408">
            <v>76078200</v>
          </cell>
          <cell r="N408">
            <v>405</v>
          </cell>
          <cell r="O408">
            <v>228119000</v>
          </cell>
          <cell r="P408">
            <v>810407000</v>
          </cell>
        </row>
        <row r="409">
          <cell r="B409">
            <v>406</v>
          </cell>
          <cell r="C409">
            <v>21256</v>
          </cell>
          <cell r="D409">
            <v>72225</v>
          </cell>
          <cell r="E409">
            <v>406</v>
          </cell>
          <cell r="F409">
            <v>238240</v>
          </cell>
          <cell r="G409">
            <v>885492</v>
          </cell>
          <cell r="H409">
            <v>406</v>
          </cell>
          <cell r="I409">
            <v>2449050</v>
          </cell>
          <cell r="J409">
            <v>8384890</v>
          </cell>
          <cell r="K409">
            <v>406</v>
          </cell>
          <cell r="L409">
            <v>22282800</v>
          </cell>
          <cell r="M409">
            <v>70763300</v>
          </cell>
          <cell r="N409">
            <v>406</v>
          </cell>
          <cell r="O409">
            <v>225754000</v>
          </cell>
          <cell r="P409">
            <v>787877000</v>
          </cell>
        </row>
        <row r="410">
          <cell r="B410">
            <v>407</v>
          </cell>
          <cell r="C410">
            <v>21242</v>
          </cell>
          <cell r="D410">
            <v>71901</v>
          </cell>
          <cell r="E410">
            <v>407</v>
          </cell>
          <cell r="F410">
            <v>341001</v>
          </cell>
          <cell r="G410">
            <v>688318</v>
          </cell>
          <cell r="H410">
            <v>407</v>
          </cell>
          <cell r="I410">
            <v>2681380</v>
          </cell>
          <cell r="J410">
            <v>7130740</v>
          </cell>
          <cell r="K410">
            <v>407</v>
          </cell>
          <cell r="L410">
            <v>24339200</v>
          </cell>
          <cell r="M410">
            <v>76786000</v>
          </cell>
          <cell r="N410">
            <v>407</v>
          </cell>
          <cell r="O410">
            <v>237139000</v>
          </cell>
          <cell r="P410">
            <v>784126000</v>
          </cell>
        </row>
        <row r="411">
          <cell r="B411">
            <v>408</v>
          </cell>
          <cell r="C411">
            <v>26891</v>
          </cell>
          <cell r="D411">
            <v>78346</v>
          </cell>
          <cell r="E411">
            <v>408</v>
          </cell>
          <cell r="F411">
            <v>239352</v>
          </cell>
          <cell r="G411">
            <v>675934</v>
          </cell>
          <cell r="H411">
            <v>408</v>
          </cell>
          <cell r="I411">
            <v>2126240</v>
          </cell>
          <cell r="J411">
            <v>6712780</v>
          </cell>
          <cell r="K411">
            <v>408</v>
          </cell>
          <cell r="L411">
            <v>22791000</v>
          </cell>
          <cell r="M411">
            <v>71045600</v>
          </cell>
          <cell r="N411">
            <v>408</v>
          </cell>
          <cell r="O411">
            <v>253040000</v>
          </cell>
          <cell r="P411">
            <v>734382000</v>
          </cell>
        </row>
        <row r="412">
          <cell r="B412">
            <v>409</v>
          </cell>
          <cell r="C412">
            <v>22856</v>
          </cell>
          <cell r="D412">
            <v>86230</v>
          </cell>
          <cell r="E412">
            <v>409</v>
          </cell>
          <cell r="F412">
            <v>220356</v>
          </cell>
          <cell r="G412">
            <v>664015</v>
          </cell>
          <cell r="H412">
            <v>409</v>
          </cell>
          <cell r="I412">
            <v>2141110</v>
          </cell>
          <cell r="J412">
            <v>6711380</v>
          </cell>
          <cell r="K412">
            <v>409</v>
          </cell>
          <cell r="L412">
            <v>23222200</v>
          </cell>
          <cell r="M412">
            <v>72369600</v>
          </cell>
          <cell r="N412">
            <v>409</v>
          </cell>
          <cell r="O412">
            <v>236380000</v>
          </cell>
          <cell r="P412">
            <v>775232000</v>
          </cell>
        </row>
        <row r="413">
          <cell r="B413">
            <v>410</v>
          </cell>
          <cell r="C413">
            <v>30581</v>
          </cell>
          <cell r="D413">
            <v>83848</v>
          </cell>
          <cell r="E413">
            <v>410</v>
          </cell>
          <cell r="F413">
            <v>251587</v>
          </cell>
          <cell r="G413">
            <v>658590</v>
          </cell>
          <cell r="H413">
            <v>410</v>
          </cell>
          <cell r="I413">
            <v>2125360</v>
          </cell>
          <cell r="J413">
            <v>6681650</v>
          </cell>
          <cell r="K413">
            <v>410</v>
          </cell>
          <cell r="L413">
            <v>22157400</v>
          </cell>
          <cell r="M413">
            <v>71412800</v>
          </cell>
          <cell r="N413">
            <v>410</v>
          </cell>
          <cell r="O413">
            <v>225292000</v>
          </cell>
          <cell r="P413">
            <v>784638000</v>
          </cell>
        </row>
        <row r="414">
          <cell r="B414">
            <v>411</v>
          </cell>
          <cell r="C414">
            <v>23900</v>
          </cell>
          <cell r="D414">
            <v>86368</v>
          </cell>
          <cell r="E414">
            <v>411</v>
          </cell>
          <cell r="F414">
            <v>224554</v>
          </cell>
          <cell r="G414">
            <v>781897</v>
          </cell>
          <cell r="H414">
            <v>411</v>
          </cell>
          <cell r="I414">
            <v>2143600</v>
          </cell>
          <cell r="J414">
            <v>7355710</v>
          </cell>
          <cell r="K414">
            <v>411</v>
          </cell>
          <cell r="L414">
            <v>22012700</v>
          </cell>
          <cell r="M414">
            <v>69817600</v>
          </cell>
          <cell r="N414">
            <v>411</v>
          </cell>
          <cell r="O414">
            <v>230884000</v>
          </cell>
          <cell r="P414">
            <v>785296000</v>
          </cell>
        </row>
        <row r="415">
          <cell r="B415">
            <v>412</v>
          </cell>
          <cell r="C415">
            <v>24659</v>
          </cell>
          <cell r="D415">
            <v>83684</v>
          </cell>
          <cell r="E415">
            <v>412</v>
          </cell>
          <cell r="F415">
            <v>257080</v>
          </cell>
          <cell r="G415">
            <v>826718</v>
          </cell>
          <cell r="H415">
            <v>412</v>
          </cell>
          <cell r="I415">
            <v>2128430</v>
          </cell>
          <cell r="J415">
            <v>7515150</v>
          </cell>
          <cell r="K415">
            <v>412</v>
          </cell>
          <cell r="L415">
            <v>21899900</v>
          </cell>
          <cell r="M415">
            <v>73574600</v>
          </cell>
          <cell r="N415">
            <v>412</v>
          </cell>
          <cell r="O415">
            <v>231326000</v>
          </cell>
          <cell r="P415">
            <v>748676000</v>
          </cell>
        </row>
        <row r="416">
          <cell r="B416">
            <v>413</v>
          </cell>
          <cell r="C416">
            <v>24490</v>
          </cell>
          <cell r="D416">
            <v>87392</v>
          </cell>
          <cell r="E416">
            <v>413</v>
          </cell>
          <cell r="F416">
            <v>255786</v>
          </cell>
          <cell r="G416">
            <v>822978</v>
          </cell>
          <cell r="H416">
            <v>413</v>
          </cell>
          <cell r="I416">
            <v>2457900</v>
          </cell>
          <cell r="J416">
            <v>6770060</v>
          </cell>
          <cell r="K416">
            <v>413</v>
          </cell>
          <cell r="L416">
            <v>22705400</v>
          </cell>
          <cell r="M416">
            <v>84926000</v>
          </cell>
          <cell r="N416">
            <v>413</v>
          </cell>
          <cell r="O416">
            <v>227410000</v>
          </cell>
          <cell r="P416">
            <v>755512000</v>
          </cell>
        </row>
        <row r="417">
          <cell r="B417">
            <v>414</v>
          </cell>
          <cell r="C417">
            <v>23886</v>
          </cell>
          <cell r="D417">
            <v>87601</v>
          </cell>
          <cell r="E417">
            <v>414</v>
          </cell>
          <cell r="F417">
            <v>252490</v>
          </cell>
          <cell r="G417">
            <v>866842</v>
          </cell>
          <cell r="H417">
            <v>414</v>
          </cell>
          <cell r="I417">
            <v>2209520</v>
          </cell>
          <cell r="J417">
            <v>7262180</v>
          </cell>
          <cell r="K417">
            <v>414</v>
          </cell>
          <cell r="L417">
            <v>24601000</v>
          </cell>
          <cell r="M417">
            <v>91521800</v>
          </cell>
          <cell r="N417">
            <v>414</v>
          </cell>
          <cell r="O417">
            <v>235049000</v>
          </cell>
          <cell r="P417">
            <v>778141000</v>
          </cell>
        </row>
        <row r="418">
          <cell r="B418">
            <v>415</v>
          </cell>
          <cell r="C418">
            <v>23479</v>
          </cell>
          <cell r="D418">
            <v>91627</v>
          </cell>
          <cell r="E418">
            <v>415</v>
          </cell>
          <cell r="F418">
            <v>249713</v>
          </cell>
          <cell r="G418">
            <v>845165</v>
          </cell>
          <cell r="H418">
            <v>415</v>
          </cell>
          <cell r="I418">
            <v>2247430</v>
          </cell>
          <cell r="J418">
            <v>6961610</v>
          </cell>
          <cell r="K418">
            <v>415</v>
          </cell>
          <cell r="L418">
            <v>23277100</v>
          </cell>
          <cell r="M418">
            <v>71885400</v>
          </cell>
          <cell r="N418">
            <v>415</v>
          </cell>
          <cell r="O418">
            <v>226790000</v>
          </cell>
          <cell r="P418">
            <v>767048000</v>
          </cell>
        </row>
        <row r="419">
          <cell r="B419">
            <v>416</v>
          </cell>
          <cell r="C419">
            <v>23965</v>
          </cell>
          <cell r="D419">
            <v>83928</v>
          </cell>
          <cell r="E419">
            <v>416</v>
          </cell>
          <cell r="F419">
            <v>330568</v>
          </cell>
          <cell r="G419">
            <v>883624</v>
          </cell>
          <cell r="H419">
            <v>416</v>
          </cell>
          <cell r="I419">
            <v>2693820</v>
          </cell>
          <cell r="J419">
            <v>13596900</v>
          </cell>
          <cell r="K419">
            <v>416</v>
          </cell>
          <cell r="L419">
            <v>22702800</v>
          </cell>
          <cell r="M419">
            <v>73924500</v>
          </cell>
          <cell r="N419">
            <v>416</v>
          </cell>
          <cell r="O419">
            <v>225420000</v>
          </cell>
          <cell r="P419">
            <v>774634000</v>
          </cell>
        </row>
        <row r="420">
          <cell r="B420">
            <v>417</v>
          </cell>
          <cell r="C420">
            <v>23132</v>
          </cell>
          <cell r="D420">
            <v>90296</v>
          </cell>
          <cell r="E420">
            <v>417</v>
          </cell>
          <cell r="F420">
            <v>237362</v>
          </cell>
          <cell r="G420">
            <v>844287</v>
          </cell>
          <cell r="H420">
            <v>417</v>
          </cell>
          <cell r="I420">
            <v>2677240</v>
          </cell>
          <cell r="J420">
            <v>8160330</v>
          </cell>
          <cell r="K420">
            <v>417</v>
          </cell>
          <cell r="L420">
            <v>24157100</v>
          </cell>
          <cell r="M420">
            <v>76622200</v>
          </cell>
          <cell r="N420">
            <v>417</v>
          </cell>
          <cell r="O420">
            <v>234521000</v>
          </cell>
          <cell r="P420">
            <v>765781000</v>
          </cell>
        </row>
        <row r="421">
          <cell r="B421">
            <v>418</v>
          </cell>
          <cell r="C421">
            <v>45904</v>
          </cell>
          <cell r="D421">
            <v>94056</v>
          </cell>
          <cell r="E421">
            <v>418</v>
          </cell>
          <cell r="F421">
            <v>250890</v>
          </cell>
          <cell r="G421">
            <v>835505</v>
          </cell>
          <cell r="H421">
            <v>418</v>
          </cell>
          <cell r="I421">
            <v>2592200</v>
          </cell>
          <cell r="J421">
            <v>8179100</v>
          </cell>
          <cell r="K421">
            <v>418</v>
          </cell>
          <cell r="L421">
            <v>22376000</v>
          </cell>
          <cell r="M421">
            <v>76753100</v>
          </cell>
          <cell r="N421">
            <v>418</v>
          </cell>
          <cell r="O421">
            <v>234323000</v>
          </cell>
          <cell r="P421">
            <v>804613000</v>
          </cell>
        </row>
        <row r="422">
          <cell r="B422">
            <v>419</v>
          </cell>
          <cell r="C422">
            <v>24861</v>
          </cell>
          <cell r="D422">
            <v>88932</v>
          </cell>
          <cell r="E422">
            <v>419</v>
          </cell>
          <cell r="F422">
            <v>293838</v>
          </cell>
          <cell r="G422">
            <v>847078</v>
          </cell>
          <cell r="H422">
            <v>419</v>
          </cell>
          <cell r="I422">
            <v>2152410</v>
          </cell>
          <cell r="J422">
            <v>6882060</v>
          </cell>
          <cell r="K422">
            <v>419</v>
          </cell>
          <cell r="L422">
            <v>23164200</v>
          </cell>
          <cell r="M422">
            <v>68926300</v>
          </cell>
          <cell r="N422">
            <v>419</v>
          </cell>
          <cell r="O422">
            <v>254570000</v>
          </cell>
          <cell r="P422">
            <v>758487000</v>
          </cell>
        </row>
        <row r="423">
          <cell r="B423">
            <v>420</v>
          </cell>
          <cell r="C423">
            <v>31140</v>
          </cell>
          <cell r="D423">
            <v>81196</v>
          </cell>
          <cell r="E423">
            <v>420</v>
          </cell>
          <cell r="F423">
            <v>244417</v>
          </cell>
          <cell r="G423">
            <v>827527</v>
          </cell>
          <cell r="H423">
            <v>420</v>
          </cell>
          <cell r="I423">
            <v>2129230</v>
          </cell>
          <cell r="J423">
            <v>7111930</v>
          </cell>
          <cell r="K423">
            <v>420</v>
          </cell>
          <cell r="L423">
            <v>21908700</v>
          </cell>
          <cell r="M423">
            <v>69817100</v>
          </cell>
          <cell r="N423">
            <v>420</v>
          </cell>
          <cell r="O423">
            <v>232077000</v>
          </cell>
          <cell r="P423">
            <v>763320000</v>
          </cell>
        </row>
        <row r="424">
          <cell r="B424">
            <v>421</v>
          </cell>
          <cell r="C424">
            <v>21703</v>
          </cell>
          <cell r="D424">
            <v>72836</v>
          </cell>
          <cell r="E424">
            <v>421</v>
          </cell>
          <cell r="F424">
            <v>251016</v>
          </cell>
          <cell r="G424">
            <v>877888</v>
          </cell>
          <cell r="H424">
            <v>421</v>
          </cell>
          <cell r="I424">
            <v>2147880</v>
          </cell>
          <cell r="J424">
            <v>6668640</v>
          </cell>
          <cell r="K424">
            <v>421</v>
          </cell>
          <cell r="L424">
            <v>22130800</v>
          </cell>
          <cell r="M424">
            <v>71384900</v>
          </cell>
          <cell r="N424">
            <v>421</v>
          </cell>
          <cell r="O424">
            <v>232099000</v>
          </cell>
          <cell r="P424">
            <v>766319000</v>
          </cell>
        </row>
        <row r="425">
          <cell r="B425">
            <v>422</v>
          </cell>
          <cell r="C425">
            <v>21279</v>
          </cell>
          <cell r="D425">
            <v>70752</v>
          </cell>
          <cell r="E425">
            <v>422</v>
          </cell>
          <cell r="F425">
            <v>252809</v>
          </cell>
          <cell r="G425">
            <v>853594</v>
          </cell>
          <cell r="H425">
            <v>422</v>
          </cell>
          <cell r="I425">
            <v>2351450</v>
          </cell>
          <cell r="J425">
            <v>6628740</v>
          </cell>
          <cell r="K425">
            <v>422</v>
          </cell>
          <cell r="L425">
            <v>24691000</v>
          </cell>
          <cell r="M425">
            <v>76472200</v>
          </cell>
          <cell r="N425">
            <v>422</v>
          </cell>
          <cell r="O425">
            <v>234477000</v>
          </cell>
          <cell r="P425">
            <v>780294000</v>
          </cell>
        </row>
        <row r="426">
          <cell r="B426">
            <v>423</v>
          </cell>
          <cell r="C426">
            <v>21338</v>
          </cell>
          <cell r="D426">
            <v>72391</v>
          </cell>
          <cell r="E426">
            <v>423</v>
          </cell>
          <cell r="F426">
            <v>260962</v>
          </cell>
          <cell r="G426">
            <v>716491</v>
          </cell>
          <cell r="H426">
            <v>423</v>
          </cell>
          <cell r="I426">
            <v>2157540</v>
          </cell>
          <cell r="J426">
            <v>7005440</v>
          </cell>
          <cell r="K426">
            <v>423</v>
          </cell>
          <cell r="L426">
            <v>21941900</v>
          </cell>
          <cell r="M426">
            <v>73218200</v>
          </cell>
          <cell r="N426">
            <v>423</v>
          </cell>
          <cell r="O426">
            <v>233252000</v>
          </cell>
          <cell r="P426">
            <v>738687000</v>
          </cell>
        </row>
        <row r="427">
          <cell r="B427">
            <v>424</v>
          </cell>
          <cell r="C427">
            <v>21284</v>
          </cell>
          <cell r="D427">
            <v>73273</v>
          </cell>
          <cell r="E427">
            <v>424</v>
          </cell>
          <cell r="F427">
            <v>212528</v>
          </cell>
          <cell r="G427">
            <v>722736</v>
          </cell>
          <cell r="H427">
            <v>424</v>
          </cell>
          <cell r="I427">
            <v>2294060</v>
          </cell>
          <cell r="J427">
            <v>6678760</v>
          </cell>
          <cell r="K427">
            <v>424</v>
          </cell>
          <cell r="L427">
            <v>22906400</v>
          </cell>
          <cell r="M427">
            <v>75081900</v>
          </cell>
          <cell r="N427">
            <v>424</v>
          </cell>
          <cell r="O427">
            <v>271479000</v>
          </cell>
          <cell r="P427">
            <v>781416000</v>
          </cell>
        </row>
        <row r="428">
          <cell r="B428">
            <v>425</v>
          </cell>
          <cell r="C428">
            <v>21276</v>
          </cell>
          <cell r="D428">
            <v>70385</v>
          </cell>
          <cell r="E428">
            <v>425</v>
          </cell>
          <cell r="F428">
            <v>264995</v>
          </cell>
          <cell r="G428">
            <v>819474</v>
          </cell>
          <cell r="H428">
            <v>425</v>
          </cell>
          <cell r="I428">
            <v>2137290</v>
          </cell>
          <cell r="J428">
            <v>6500260</v>
          </cell>
          <cell r="K428">
            <v>425</v>
          </cell>
          <cell r="L428">
            <v>24476500</v>
          </cell>
          <cell r="M428">
            <v>76795600</v>
          </cell>
          <cell r="N428">
            <v>425</v>
          </cell>
          <cell r="O428">
            <v>231486000</v>
          </cell>
          <cell r="P428">
            <v>731231000</v>
          </cell>
        </row>
        <row r="429">
          <cell r="B429">
            <v>426</v>
          </cell>
          <cell r="C429">
            <v>21305</v>
          </cell>
          <cell r="D429">
            <v>72391</v>
          </cell>
          <cell r="E429">
            <v>426</v>
          </cell>
          <cell r="F429">
            <v>323228</v>
          </cell>
          <cell r="G429">
            <v>792070</v>
          </cell>
          <cell r="H429">
            <v>426</v>
          </cell>
          <cell r="I429">
            <v>2178900</v>
          </cell>
          <cell r="J429">
            <v>6555810</v>
          </cell>
          <cell r="K429">
            <v>426</v>
          </cell>
          <cell r="L429">
            <v>22255300</v>
          </cell>
          <cell r="M429">
            <v>72314000</v>
          </cell>
          <cell r="N429">
            <v>426</v>
          </cell>
          <cell r="O429">
            <v>236120000</v>
          </cell>
          <cell r="P429">
            <v>807364000</v>
          </cell>
        </row>
        <row r="430">
          <cell r="B430">
            <v>427</v>
          </cell>
          <cell r="C430">
            <v>21329</v>
          </cell>
          <cell r="D430">
            <v>70481</v>
          </cell>
          <cell r="E430">
            <v>427</v>
          </cell>
          <cell r="F430">
            <v>224862</v>
          </cell>
          <cell r="G430">
            <v>791403</v>
          </cell>
          <cell r="H430">
            <v>427</v>
          </cell>
          <cell r="I430">
            <v>2151820</v>
          </cell>
          <cell r="J430">
            <v>6882530</v>
          </cell>
          <cell r="K430">
            <v>427</v>
          </cell>
          <cell r="L430">
            <v>22415400</v>
          </cell>
          <cell r="M430">
            <v>74388200</v>
          </cell>
          <cell r="N430">
            <v>427</v>
          </cell>
          <cell r="O430">
            <v>228006000</v>
          </cell>
          <cell r="P430">
            <v>749505000</v>
          </cell>
        </row>
        <row r="431">
          <cell r="B431">
            <v>428</v>
          </cell>
          <cell r="C431">
            <v>27188</v>
          </cell>
          <cell r="D431">
            <v>87557</v>
          </cell>
          <cell r="E431">
            <v>428</v>
          </cell>
          <cell r="F431">
            <v>221640</v>
          </cell>
          <cell r="G431">
            <v>762843</v>
          </cell>
          <cell r="H431">
            <v>428</v>
          </cell>
          <cell r="I431">
            <v>2285230</v>
          </cell>
          <cell r="J431">
            <v>6590640</v>
          </cell>
          <cell r="K431">
            <v>428</v>
          </cell>
          <cell r="L431">
            <v>22329200</v>
          </cell>
          <cell r="M431">
            <v>74845100</v>
          </cell>
          <cell r="N431">
            <v>428</v>
          </cell>
          <cell r="O431">
            <v>235546000</v>
          </cell>
          <cell r="P431">
            <v>836780000</v>
          </cell>
        </row>
        <row r="432">
          <cell r="B432">
            <v>429</v>
          </cell>
          <cell r="C432">
            <v>22919</v>
          </cell>
          <cell r="D432">
            <v>70833</v>
          </cell>
          <cell r="E432">
            <v>429</v>
          </cell>
          <cell r="F432">
            <v>218418</v>
          </cell>
          <cell r="G432">
            <v>659312</v>
          </cell>
          <cell r="H432">
            <v>429</v>
          </cell>
          <cell r="I432">
            <v>2243380</v>
          </cell>
          <cell r="J432">
            <v>6580510</v>
          </cell>
          <cell r="K432">
            <v>429</v>
          </cell>
          <cell r="L432">
            <v>22175000</v>
          </cell>
          <cell r="M432">
            <v>76421900</v>
          </cell>
          <cell r="N432">
            <v>429</v>
          </cell>
          <cell r="O432">
            <v>286014000</v>
          </cell>
          <cell r="P432">
            <v>768688000</v>
          </cell>
        </row>
        <row r="433">
          <cell r="B433">
            <v>430</v>
          </cell>
          <cell r="C433">
            <v>21299</v>
          </cell>
          <cell r="D433">
            <v>73311</v>
          </cell>
          <cell r="E433">
            <v>430</v>
          </cell>
          <cell r="F433">
            <v>219342</v>
          </cell>
          <cell r="G433">
            <v>739508</v>
          </cell>
          <cell r="H433">
            <v>430</v>
          </cell>
          <cell r="I433">
            <v>2150400</v>
          </cell>
          <cell r="J433">
            <v>7819460</v>
          </cell>
          <cell r="K433">
            <v>430</v>
          </cell>
          <cell r="L433">
            <v>22304800</v>
          </cell>
          <cell r="M433">
            <v>76829800</v>
          </cell>
          <cell r="N433">
            <v>430</v>
          </cell>
          <cell r="O433">
            <v>223194000</v>
          </cell>
          <cell r="P433">
            <v>848798000</v>
          </cell>
        </row>
        <row r="434">
          <cell r="B434">
            <v>431</v>
          </cell>
          <cell r="C434">
            <v>21308</v>
          </cell>
          <cell r="D434">
            <v>71423</v>
          </cell>
          <cell r="E434">
            <v>431</v>
          </cell>
          <cell r="F434">
            <v>220637</v>
          </cell>
          <cell r="G434">
            <v>693691</v>
          </cell>
          <cell r="H434">
            <v>431</v>
          </cell>
          <cell r="I434">
            <v>2147780</v>
          </cell>
          <cell r="J434">
            <v>7121660</v>
          </cell>
          <cell r="K434">
            <v>431</v>
          </cell>
          <cell r="L434">
            <v>22737800</v>
          </cell>
          <cell r="M434">
            <v>77792900</v>
          </cell>
          <cell r="N434">
            <v>431</v>
          </cell>
          <cell r="O434">
            <v>224231000</v>
          </cell>
          <cell r="P434">
            <v>741725000</v>
          </cell>
        </row>
        <row r="435">
          <cell r="B435">
            <v>432</v>
          </cell>
          <cell r="C435">
            <v>23348</v>
          </cell>
          <cell r="D435">
            <v>79751</v>
          </cell>
          <cell r="E435">
            <v>432</v>
          </cell>
          <cell r="F435">
            <v>250252</v>
          </cell>
          <cell r="G435">
            <v>803933</v>
          </cell>
          <cell r="H435">
            <v>432</v>
          </cell>
          <cell r="I435">
            <v>2183020</v>
          </cell>
          <cell r="J435">
            <v>7074790</v>
          </cell>
          <cell r="K435">
            <v>432</v>
          </cell>
          <cell r="L435">
            <v>22502000</v>
          </cell>
          <cell r="M435">
            <v>69347700</v>
          </cell>
          <cell r="N435">
            <v>432</v>
          </cell>
          <cell r="O435">
            <v>238203000</v>
          </cell>
          <cell r="P435">
            <v>752800000</v>
          </cell>
        </row>
        <row r="436">
          <cell r="B436">
            <v>433</v>
          </cell>
          <cell r="C436">
            <v>23814</v>
          </cell>
          <cell r="D436">
            <v>85087</v>
          </cell>
          <cell r="E436">
            <v>433</v>
          </cell>
          <cell r="F436">
            <v>261430</v>
          </cell>
          <cell r="G436">
            <v>796180</v>
          </cell>
          <cell r="H436">
            <v>433</v>
          </cell>
          <cell r="I436">
            <v>2131300</v>
          </cell>
          <cell r="J436">
            <v>6838200</v>
          </cell>
          <cell r="K436">
            <v>433</v>
          </cell>
          <cell r="L436">
            <v>21752300</v>
          </cell>
          <cell r="M436">
            <v>72961200</v>
          </cell>
          <cell r="N436">
            <v>433</v>
          </cell>
          <cell r="O436">
            <v>253173000</v>
          </cell>
          <cell r="P436">
            <v>779509000</v>
          </cell>
        </row>
        <row r="437">
          <cell r="B437">
            <v>434</v>
          </cell>
          <cell r="C437">
            <v>22863</v>
          </cell>
          <cell r="D437">
            <v>87268</v>
          </cell>
          <cell r="E437">
            <v>434</v>
          </cell>
          <cell r="F437">
            <v>272742</v>
          </cell>
          <cell r="G437">
            <v>807231</v>
          </cell>
          <cell r="H437">
            <v>434</v>
          </cell>
          <cell r="I437">
            <v>2179520</v>
          </cell>
          <cell r="J437">
            <v>6673120</v>
          </cell>
          <cell r="K437">
            <v>434</v>
          </cell>
          <cell r="L437">
            <v>23388400</v>
          </cell>
          <cell r="M437">
            <v>76103100</v>
          </cell>
          <cell r="N437">
            <v>434</v>
          </cell>
          <cell r="O437">
            <v>230722000</v>
          </cell>
          <cell r="P437">
            <v>751326000</v>
          </cell>
        </row>
        <row r="438">
          <cell r="B438">
            <v>435</v>
          </cell>
          <cell r="C438">
            <v>24335</v>
          </cell>
          <cell r="D438">
            <v>85314</v>
          </cell>
          <cell r="E438">
            <v>435</v>
          </cell>
          <cell r="F438">
            <v>268616</v>
          </cell>
          <cell r="G438">
            <v>900264</v>
          </cell>
          <cell r="H438">
            <v>435</v>
          </cell>
          <cell r="I438">
            <v>2141500</v>
          </cell>
          <cell r="J438">
            <v>6522820</v>
          </cell>
          <cell r="K438">
            <v>435</v>
          </cell>
          <cell r="L438">
            <v>22413000</v>
          </cell>
          <cell r="M438">
            <v>73539100</v>
          </cell>
          <cell r="N438">
            <v>435</v>
          </cell>
          <cell r="O438">
            <v>229678000</v>
          </cell>
          <cell r="P438">
            <v>755792000</v>
          </cell>
        </row>
        <row r="439">
          <cell r="B439">
            <v>436</v>
          </cell>
          <cell r="C439">
            <v>25213</v>
          </cell>
          <cell r="D439">
            <v>83372</v>
          </cell>
          <cell r="E439">
            <v>436</v>
          </cell>
          <cell r="F439">
            <v>353959</v>
          </cell>
          <cell r="G439">
            <v>834186</v>
          </cell>
          <cell r="H439">
            <v>436</v>
          </cell>
          <cell r="I439">
            <v>2165250</v>
          </cell>
          <cell r="J439">
            <v>6531520</v>
          </cell>
          <cell r="K439">
            <v>436</v>
          </cell>
          <cell r="L439">
            <v>26674500</v>
          </cell>
          <cell r="M439">
            <v>72985400</v>
          </cell>
          <cell r="N439">
            <v>436</v>
          </cell>
          <cell r="O439">
            <v>228694000</v>
          </cell>
          <cell r="P439">
            <v>767759000</v>
          </cell>
        </row>
        <row r="440">
          <cell r="B440">
            <v>437</v>
          </cell>
          <cell r="C440">
            <v>22359</v>
          </cell>
          <cell r="D440">
            <v>84736</v>
          </cell>
          <cell r="E440">
            <v>437</v>
          </cell>
          <cell r="F440">
            <v>263996</v>
          </cell>
          <cell r="G440">
            <v>810911</v>
          </cell>
          <cell r="H440">
            <v>437</v>
          </cell>
          <cell r="I440">
            <v>2197950</v>
          </cell>
          <cell r="J440">
            <v>6846590</v>
          </cell>
          <cell r="K440">
            <v>437</v>
          </cell>
          <cell r="L440">
            <v>21805900</v>
          </cell>
          <cell r="M440">
            <v>69559600</v>
          </cell>
          <cell r="N440">
            <v>437</v>
          </cell>
          <cell r="O440">
            <v>229159000</v>
          </cell>
          <cell r="P440">
            <v>795164000</v>
          </cell>
        </row>
        <row r="441">
          <cell r="B441">
            <v>438</v>
          </cell>
          <cell r="C441">
            <v>22508</v>
          </cell>
          <cell r="D441">
            <v>90926</v>
          </cell>
          <cell r="E441">
            <v>438</v>
          </cell>
          <cell r="F441">
            <v>261163</v>
          </cell>
          <cell r="G441">
            <v>817836</v>
          </cell>
          <cell r="H441">
            <v>438</v>
          </cell>
          <cell r="I441">
            <v>2215970</v>
          </cell>
          <cell r="J441">
            <v>6681620</v>
          </cell>
          <cell r="K441">
            <v>438</v>
          </cell>
          <cell r="L441">
            <v>21839300</v>
          </cell>
          <cell r="M441">
            <v>70480000</v>
          </cell>
          <cell r="N441">
            <v>438</v>
          </cell>
          <cell r="O441">
            <v>237174000</v>
          </cell>
          <cell r="P441">
            <v>773657000</v>
          </cell>
        </row>
        <row r="442">
          <cell r="B442">
            <v>439</v>
          </cell>
          <cell r="C442">
            <v>23322</v>
          </cell>
          <cell r="D442">
            <v>87475</v>
          </cell>
          <cell r="E442">
            <v>439</v>
          </cell>
          <cell r="F442">
            <v>264384</v>
          </cell>
          <cell r="G442">
            <v>803675</v>
          </cell>
          <cell r="H442">
            <v>439</v>
          </cell>
          <cell r="I442">
            <v>2156010</v>
          </cell>
          <cell r="J442">
            <v>8910390</v>
          </cell>
          <cell r="K442">
            <v>439</v>
          </cell>
          <cell r="L442">
            <v>21709000</v>
          </cell>
          <cell r="M442">
            <v>73931500</v>
          </cell>
          <cell r="N442">
            <v>439</v>
          </cell>
          <cell r="O442">
            <v>237904000</v>
          </cell>
          <cell r="P442">
            <v>738748000</v>
          </cell>
        </row>
        <row r="443">
          <cell r="B443">
            <v>440</v>
          </cell>
          <cell r="C443">
            <v>22813</v>
          </cell>
          <cell r="D443">
            <v>71211</v>
          </cell>
          <cell r="E443">
            <v>440</v>
          </cell>
          <cell r="F443">
            <v>262968</v>
          </cell>
          <cell r="G443">
            <v>885420</v>
          </cell>
          <cell r="H443">
            <v>440</v>
          </cell>
          <cell r="I443">
            <v>2144310</v>
          </cell>
          <cell r="J443">
            <v>6736920</v>
          </cell>
          <cell r="K443">
            <v>440</v>
          </cell>
          <cell r="L443">
            <v>21923200</v>
          </cell>
          <cell r="M443">
            <v>85617200</v>
          </cell>
          <cell r="N443">
            <v>440</v>
          </cell>
          <cell r="O443">
            <v>244874000</v>
          </cell>
          <cell r="P443">
            <v>763467000</v>
          </cell>
        </row>
        <row r="444">
          <cell r="B444">
            <v>441</v>
          </cell>
          <cell r="C444">
            <v>24038</v>
          </cell>
          <cell r="D444">
            <v>80083</v>
          </cell>
          <cell r="E444">
            <v>441</v>
          </cell>
          <cell r="F444">
            <v>252021</v>
          </cell>
          <cell r="G444">
            <v>790546</v>
          </cell>
          <cell r="H444">
            <v>441</v>
          </cell>
          <cell r="I444">
            <v>2136530</v>
          </cell>
          <cell r="J444">
            <v>6702700</v>
          </cell>
          <cell r="K444">
            <v>441</v>
          </cell>
          <cell r="L444">
            <v>27185700</v>
          </cell>
          <cell r="M444">
            <v>78870100</v>
          </cell>
          <cell r="N444">
            <v>441</v>
          </cell>
          <cell r="O444">
            <v>239150000</v>
          </cell>
          <cell r="P444">
            <v>776081000</v>
          </cell>
        </row>
        <row r="445">
          <cell r="B445">
            <v>442</v>
          </cell>
          <cell r="C445">
            <v>23283</v>
          </cell>
          <cell r="D445">
            <v>70934</v>
          </cell>
          <cell r="E445">
            <v>442</v>
          </cell>
          <cell r="F445">
            <v>262713</v>
          </cell>
          <cell r="G445">
            <v>831978</v>
          </cell>
          <cell r="H445">
            <v>442</v>
          </cell>
          <cell r="I445">
            <v>2128310</v>
          </cell>
          <cell r="J445">
            <v>6795060</v>
          </cell>
          <cell r="K445">
            <v>442</v>
          </cell>
          <cell r="L445">
            <v>22170700</v>
          </cell>
          <cell r="M445">
            <v>82247200</v>
          </cell>
          <cell r="N445">
            <v>442</v>
          </cell>
          <cell r="O445">
            <v>226986000</v>
          </cell>
          <cell r="P445">
            <v>767388000</v>
          </cell>
        </row>
        <row r="446">
          <cell r="B446">
            <v>443</v>
          </cell>
          <cell r="C446">
            <v>21308</v>
          </cell>
          <cell r="D446">
            <v>70794</v>
          </cell>
          <cell r="E446">
            <v>443</v>
          </cell>
          <cell r="F446">
            <v>243483</v>
          </cell>
          <cell r="G446">
            <v>705209</v>
          </cell>
          <cell r="H446">
            <v>443</v>
          </cell>
          <cell r="I446">
            <v>2129570</v>
          </cell>
          <cell r="J446">
            <v>6646600</v>
          </cell>
          <cell r="K446">
            <v>443</v>
          </cell>
          <cell r="L446">
            <v>23378600</v>
          </cell>
          <cell r="M446">
            <v>75159500</v>
          </cell>
          <cell r="N446">
            <v>443</v>
          </cell>
          <cell r="O446">
            <v>234231000</v>
          </cell>
          <cell r="P446">
            <v>779395000</v>
          </cell>
        </row>
        <row r="447">
          <cell r="B447">
            <v>444</v>
          </cell>
          <cell r="C447">
            <v>21270</v>
          </cell>
          <cell r="D447">
            <v>99944</v>
          </cell>
          <cell r="E447">
            <v>444</v>
          </cell>
          <cell r="F447">
            <v>212920</v>
          </cell>
          <cell r="G447">
            <v>659765</v>
          </cell>
          <cell r="H447">
            <v>444</v>
          </cell>
          <cell r="I447">
            <v>2126220</v>
          </cell>
          <cell r="J447">
            <v>6756510</v>
          </cell>
          <cell r="K447">
            <v>444</v>
          </cell>
          <cell r="L447">
            <v>22834800</v>
          </cell>
          <cell r="M447">
            <v>71808500</v>
          </cell>
          <cell r="N447">
            <v>444</v>
          </cell>
          <cell r="O447">
            <v>233339000</v>
          </cell>
          <cell r="P447">
            <v>791233000</v>
          </cell>
        </row>
        <row r="448">
          <cell r="B448">
            <v>445</v>
          </cell>
          <cell r="C448">
            <v>21594</v>
          </cell>
          <cell r="D448">
            <v>66405</v>
          </cell>
          <cell r="E448">
            <v>445</v>
          </cell>
          <cell r="F448">
            <v>212730</v>
          </cell>
          <cell r="G448">
            <v>707486</v>
          </cell>
          <cell r="H448">
            <v>445</v>
          </cell>
          <cell r="I448">
            <v>2142900</v>
          </cell>
          <cell r="J448">
            <v>6626640</v>
          </cell>
          <cell r="K448">
            <v>445</v>
          </cell>
          <cell r="L448">
            <v>23194400</v>
          </cell>
          <cell r="M448">
            <v>89232400</v>
          </cell>
          <cell r="N448">
            <v>445</v>
          </cell>
          <cell r="O448">
            <v>234873000</v>
          </cell>
          <cell r="P448">
            <v>757502000</v>
          </cell>
        </row>
        <row r="449">
          <cell r="B449">
            <v>446</v>
          </cell>
          <cell r="C449">
            <v>23008</v>
          </cell>
          <cell r="D449">
            <v>80700</v>
          </cell>
          <cell r="E449">
            <v>446</v>
          </cell>
          <cell r="F449">
            <v>216011</v>
          </cell>
          <cell r="G449">
            <v>641861</v>
          </cell>
          <cell r="H449">
            <v>446</v>
          </cell>
          <cell r="I449">
            <v>2199660</v>
          </cell>
          <cell r="J449">
            <v>6609370</v>
          </cell>
          <cell r="K449">
            <v>446</v>
          </cell>
          <cell r="L449">
            <v>22086300</v>
          </cell>
          <cell r="M449">
            <v>69968800</v>
          </cell>
          <cell r="N449">
            <v>446</v>
          </cell>
          <cell r="O449">
            <v>250614000</v>
          </cell>
          <cell r="P449">
            <v>748073000</v>
          </cell>
        </row>
        <row r="450">
          <cell r="B450">
            <v>447</v>
          </cell>
          <cell r="C450">
            <v>21356</v>
          </cell>
          <cell r="D450">
            <v>72627</v>
          </cell>
          <cell r="E450">
            <v>447</v>
          </cell>
          <cell r="F450">
            <v>212727</v>
          </cell>
          <cell r="G450">
            <v>642086</v>
          </cell>
          <cell r="H450">
            <v>447</v>
          </cell>
          <cell r="I450">
            <v>2151680</v>
          </cell>
          <cell r="J450">
            <v>6732400</v>
          </cell>
          <cell r="K450">
            <v>447</v>
          </cell>
          <cell r="L450">
            <v>22888900</v>
          </cell>
          <cell r="M450">
            <v>79007300</v>
          </cell>
          <cell r="N450">
            <v>447</v>
          </cell>
          <cell r="O450">
            <v>240432000</v>
          </cell>
          <cell r="P450">
            <v>757552000</v>
          </cell>
        </row>
        <row r="451">
          <cell r="B451">
            <v>448</v>
          </cell>
          <cell r="C451">
            <v>21479</v>
          </cell>
          <cell r="D451">
            <v>71287</v>
          </cell>
          <cell r="E451">
            <v>448</v>
          </cell>
          <cell r="F451">
            <v>212553</v>
          </cell>
          <cell r="G451">
            <v>754029</v>
          </cell>
          <cell r="H451">
            <v>448</v>
          </cell>
          <cell r="I451">
            <v>2220770</v>
          </cell>
          <cell r="J451">
            <v>6829800</v>
          </cell>
          <cell r="K451">
            <v>448</v>
          </cell>
          <cell r="L451">
            <v>22821200</v>
          </cell>
          <cell r="M451">
            <v>74648100</v>
          </cell>
          <cell r="N451">
            <v>448</v>
          </cell>
          <cell r="O451">
            <v>235314000</v>
          </cell>
          <cell r="P451">
            <v>764825000</v>
          </cell>
        </row>
        <row r="452">
          <cell r="B452">
            <v>449</v>
          </cell>
          <cell r="C452">
            <v>21291</v>
          </cell>
          <cell r="D452">
            <v>70967</v>
          </cell>
          <cell r="E452">
            <v>449</v>
          </cell>
          <cell r="F452">
            <v>237326</v>
          </cell>
          <cell r="G452">
            <v>655471</v>
          </cell>
          <cell r="H452">
            <v>449</v>
          </cell>
          <cell r="I452">
            <v>2138630</v>
          </cell>
          <cell r="J452">
            <v>6765710</v>
          </cell>
          <cell r="K452">
            <v>449</v>
          </cell>
          <cell r="L452">
            <v>22439200</v>
          </cell>
          <cell r="M452">
            <v>80904200</v>
          </cell>
          <cell r="N452">
            <v>449</v>
          </cell>
          <cell r="O452">
            <v>228134000</v>
          </cell>
          <cell r="P452">
            <v>755337000</v>
          </cell>
        </row>
        <row r="453">
          <cell r="B453">
            <v>450</v>
          </cell>
          <cell r="C453">
            <v>21349</v>
          </cell>
          <cell r="D453">
            <v>71154</v>
          </cell>
          <cell r="E453">
            <v>450</v>
          </cell>
          <cell r="F453">
            <v>212518</v>
          </cell>
          <cell r="G453">
            <v>646063</v>
          </cell>
          <cell r="H453">
            <v>450</v>
          </cell>
          <cell r="I453">
            <v>2125910</v>
          </cell>
          <cell r="J453">
            <v>6540100</v>
          </cell>
          <cell r="K453">
            <v>450</v>
          </cell>
          <cell r="L453">
            <v>22335400</v>
          </cell>
          <cell r="M453">
            <v>75264600</v>
          </cell>
          <cell r="N453">
            <v>450</v>
          </cell>
          <cell r="O453">
            <v>229232000</v>
          </cell>
          <cell r="P453">
            <v>779594000</v>
          </cell>
        </row>
        <row r="454">
          <cell r="B454">
            <v>451</v>
          </cell>
          <cell r="C454">
            <v>21292</v>
          </cell>
          <cell r="D454">
            <v>70543</v>
          </cell>
          <cell r="E454">
            <v>451</v>
          </cell>
          <cell r="F454">
            <v>212559</v>
          </cell>
          <cell r="G454">
            <v>647558</v>
          </cell>
          <cell r="H454">
            <v>451</v>
          </cell>
          <cell r="I454">
            <v>2130120</v>
          </cell>
          <cell r="J454">
            <v>6683890</v>
          </cell>
          <cell r="K454">
            <v>451</v>
          </cell>
          <cell r="L454">
            <v>23692100</v>
          </cell>
          <cell r="M454">
            <v>78940200</v>
          </cell>
          <cell r="N454">
            <v>451</v>
          </cell>
          <cell r="O454">
            <v>247211000</v>
          </cell>
          <cell r="P454">
            <v>764414000</v>
          </cell>
        </row>
        <row r="455">
          <cell r="B455">
            <v>452</v>
          </cell>
          <cell r="C455">
            <v>21282</v>
          </cell>
          <cell r="D455">
            <v>65453</v>
          </cell>
          <cell r="E455">
            <v>452</v>
          </cell>
          <cell r="F455">
            <v>212520</v>
          </cell>
          <cell r="G455">
            <v>642778</v>
          </cell>
          <cell r="H455">
            <v>452</v>
          </cell>
          <cell r="I455">
            <v>2288980</v>
          </cell>
          <cell r="J455">
            <v>6658180</v>
          </cell>
          <cell r="K455">
            <v>452</v>
          </cell>
          <cell r="L455">
            <v>23829000</v>
          </cell>
          <cell r="M455">
            <v>75651900</v>
          </cell>
          <cell r="N455">
            <v>452</v>
          </cell>
          <cell r="O455">
            <v>235143000</v>
          </cell>
          <cell r="P455">
            <v>778210000</v>
          </cell>
        </row>
        <row r="456">
          <cell r="B456">
            <v>453</v>
          </cell>
          <cell r="C456">
            <v>21261</v>
          </cell>
          <cell r="D456">
            <v>67984</v>
          </cell>
          <cell r="E456">
            <v>453</v>
          </cell>
          <cell r="F456">
            <v>212543</v>
          </cell>
          <cell r="G456">
            <v>664217</v>
          </cell>
          <cell r="H456">
            <v>453</v>
          </cell>
          <cell r="I456">
            <v>2145690</v>
          </cell>
          <cell r="J456">
            <v>7241930</v>
          </cell>
          <cell r="K456">
            <v>453</v>
          </cell>
          <cell r="L456">
            <v>22277500</v>
          </cell>
          <cell r="M456">
            <v>73705700</v>
          </cell>
          <cell r="N456">
            <v>453</v>
          </cell>
          <cell r="O456">
            <v>232269000</v>
          </cell>
          <cell r="P456">
            <v>760514000</v>
          </cell>
        </row>
        <row r="457">
          <cell r="B457">
            <v>454</v>
          </cell>
          <cell r="C457">
            <v>21280</v>
          </cell>
          <cell r="D457">
            <v>71113</v>
          </cell>
          <cell r="E457">
            <v>454</v>
          </cell>
          <cell r="F457">
            <v>212849</v>
          </cell>
          <cell r="G457">
            <v>640048</v>
          </cell>
          <cell r="H457">
            <v>454</v>
          </cell>
          <cell r="I457">
            <v>2160040</v>
          </cell>
          <cell r="J457">
            <v>6953600</v>
          </cell>
          <cell r="K457">
            <v>454</v>
          </cell>
          <cell r="L457">
            <v>23539100</v>
          </cell>
          <cell r="M457">
            <v>78002600</v>
          </cell>
          <cell r="N457">
            <v>454</v>
          </cell>
          <cell r="O457">
            <v>248984000</v>
          </cell>
          <cell r="P457">
            <v>736105000</v>
          </cell>
        </row>
        <row r="458">
          <cell r="B458">
            <v>455</v>
          </cell>
          <cell r="C458">
            <v>21306</v>
          </cell>
          <cell r="D458">
            <v>71093</v>
          </cell>
          <cell r="E458">
            <v>455</v>
          </cell>
          <cell r="F458">
            <v>212547</v>
          </cell>
          <cell r="G458">
            <v>642282</v>
          </cell>
          <cell r="H458">
            <v>455</v>
          </cell>
          <cell r="I458">
            <v>2320530</v>
          </cell>
          <cell r="J458">
            <v>7148000</v>
          </cell>
          <cell r="K458">
            <v>455</v>
          </cell>
          <cell r="L458">
            <v>25712200</v>
          </cell>
          <cell r="M458">
            <v>80814200</v>
          </cell>
          <cell r="N458">
            <v>455</v>
          </cell>
          <cell r="O458">
            <v>229496000</v>
          </cell>
          <cell r="P458">
            <v>737334000</v>
          </cell>
        </row>
        <row r="459">
          <cell r="B459">
            <v>456</v>
          </cell>
          <cell r="C459">
            <v>21322</v>
          </cell>
          <cell r="D459">
            <v>225203</v>
          </cell>
          <cell r="E459">
            <v>456</v>
          </cell>
          <cell r="F459">
            <v>212456</v>
          </cell>
          <cell r="G459">
            <v>762009</v>
          </cell>
          <cell r="H459">
            <v>456</v>
          </cell>
          <cell r="I459">
            <v>2141740</v>
          </cell>
          <cell r="J459">
            <v>6537640</v>
          </cell>
          <cell r="K459">
            <v>456</v>
          </cell>
          <cell r="L459">
            <v>26859600</v>
          </cell>
          <cell r="M459">
            <v>69784300</v>
          </cell>
          <cell r="N459">
            <v>456</v>
          </cell>
          <cell r="O459">
            <v>296286000</v>
          </cell>
          <cell r="P459">
            <v>763487000</v>
          </cell>
        </row>
        <row r="460">
          <cell r="B460">
            <v>457</v>
          </cell>
          <cell r="C460">
            <v>21422</v>
          </cell>
          <cell r="D460">
            <v>70493</v>
          </cell>
          <cell r="E460">
            <v>457</v>
          </cell>
          <cell r="F460">
            <v>320048</v>
          </cell>
          <cell r="G460">
            <v>655192</v>
          </cell>
          <cell r="H460">
            <v>457</v>
          </cell>
          <cell r="I460">
            <v>2229850</v>
          </cell>
          <cell r="J460">
            <v>7022880</v>
          </cell>
          <cell r="K460">
            <v>457</v>
          </cell>
          <cell r="L460">
            <v>21855900</v>
          </cell>
          <cell r="M460">
            <v>68728700</v>
          </cell>
          <cell r="N460">
            <v>457</v>
          </cell>
          <cell r="O460">
            <v>224793000</v>
          </cell>
          <cell r="P460">
            <v>750151000</v>
          </cell>
        </row>
        <row r="461">
          <cell r="B461">
            <v>458</v>
          </cell>
          <cell r="C461">
            <v>21335</v>
          </cell>
          <cell r="D461">
            <v>70078</v>
          </cell>
          <cell r="E461">
            <v>458</v>
          </cell>
          <cell r="F461">
            <v>212590</v>
          </cell>
          <cell r="G461">
            <v>651627</v>
          </cell>
          <cell r="H461">
            <v>458</v>
          </cell>
          <cell r="I461">
            <v>2438650</v>
          </cell>
          <cell r="J461">
            <v>7980900</v>
          </cell>
          <cell r="K461">
            <v>458</v>
          </cell>
          <cell r="L461">
            <v>22531100</v>
          </cell>
          <cell r="M461">
            <v>76729800</v>
          </cell>
          <cell r="N461">
            <v>458</v>
          </cell>
          <cell r="O461">
            <v>244506000</v>
          </cell>
          <cell r="P461">
            <v>767208000</v>
          </cell>
        </row>
        <row r="462">
          <cell r="B462">
            <v>459</v>
          </cell>
          <cell r="C462">
            <v>21329</v>
          </cell>
          <cell r="D462">
            <v>70581</v>
          </cell>
          <cell r="E462">
            <v>459</v>
          </cell>
          <cell r="F462">
            <v>212530</v>
          </cell>
          <cell r="G462">
            <v>641846</v>
          </cell>
          <cell r="H462">
            <v>459</v>
          </cell>
          <cell r="I462">
            <v>2232330</v>
          </cell>
          <cell r="J462">
            <v>6818980</v>
          </cell>
          <cell r="K462">
            <v>459</v>
          </cell>
          <cell r="L462">
            <v>21957300</v>
          </cell>
          <cell r="M462">
            <v>75652900</v>
          </cell>
          <cell r="N462">
            <v>459</v>
          </cell>
          <cell r="O462">
            <v>240339000</v>
          </cell>
          <cell r="P462">
            <v>744399000</v>
          </cell>
        </row>
        <row r="463">
          <cell r="B463">
            <v>460</v>
          </cell>
          <cell r="C463">
            <v>21285</v>
          </cell>
          <cell r="D463">
            <v>66717</v>
          </cell>
          <cell r="E463">
            <v>460</v>
          </cell>
          <cell r="F463">
            <v>212521</v>
          </cell>
          <cell r="G463">
            <v>654500</v>
          </cell>
          <cell r="H463">
            <v>460</v>
          </cell>
          <cell r="I463">
            <v>2270330</v>
          </cell>
          <cell r="J463">
            <v>6908770</v>
          </cell>
          <cell r="K463">
            <v>460</v>
          </cell>
          <cell r="L463">
            <v>23797500</v>
          </cell>
          <cell r="M463">
            <v>70731900</v>
          </cell>
          <cell r="N463">
            <v>460</v>
          </cell>
          <cell r="O463">
            <v>233955000</v>
          </cell>
          <cell r="P463">
            <v>754396000</v>
          </cell>
        </row>
        <row r="464">
          <cell r="B464">
            <v>461</v>
          </cell>
          <cell r="C464">
            <v>21270</v>
          </cell>
          <cell r="D464">
            <v>76419</v>
          </cell>
          <cell r="E464">
            <v>461</v>
          </cell>
          <cell r="F464">
            <v>212799</v>
          </cell>
          <cell r="G464">
            <v>656914</v>
          </cell>
          <cell r="H464">
            <v>461</v>
          </cell>
          <cell r="I464">
            <v>2247900</v>
          </cell>
          <cell r="J464">
            <v>8000020</v>
          </cell>
          <cell r="K464">
            <v>461</v>
          </cell>
          <cell r="L464">
            <v>23798400</v>
          </cell>
          <cell r="M464">
            <v>71010700</v>
          </cell>
          <cell r="N464">
            <v>461</v>
          </cell>
          <cell r="O464">
            <v>236848000</v>
          </cell>
          <cell r="P464">
            <v>790612000</v>
          </cell>
        </row>
        <row r="465">
          <cell r="B465">
            <v>462</v>
          </cell>
          <cell r="C465">
            <v>22860</v>
          </cell>
          <cell r="D465">
            <v>71066</v>
          </cell>
          <cell r="E465">
            <v>462</v>
          </cell>
          <cell r="F465">
            <v>212558</v>
          </cell>
          <cell r="G465">
            <v>644210</v>
          </cell>
          <cell r="H465">
            <v>462</v>
          </cell>
          <cell r="I465">
            <v>2509040</v>
          </cell>
          <cell r="J465">
            <v>8314030</v>
          </cell>
          <cell r="K465">
            <v>462</v>
          </cell>
          <cell r="L465">
            <v>22389700</v>
          </cell>
          <cell r="M465">
            <v>84417700</v>
          </cell>
          <cell r="N465">
            <v>462</v>
          </cell>
          <cell r="O465">
            <v>232587000</v>
          </cell>
          <cell r="P465">
            <v>758064000</v>
          </cell>
        </row>
        <row r="466">
          <cell r="B466">
            <v>463</v>
          </cell>
          <cell r="C466">
            <v>21253</v>
          </cell>
          <cell r="D466">
            <v>76594</v>
          </cell>
          <cell r="E466">
            <v>463</v>
          </cell>
          <cell r="F466">
            <v>212522</v>
          </cell>
          <cell r="G466">
            <v>656048</v>
          </cell>
          <cell r="H466">
            <v>463</v>
          </cell>
          <cell r="I466">
            <v>2331240</v>
          </cell>
          <cell r="J466">
            <v>7069360</v>
          </cell>
          <cell r="K466">
            <v>463</v>
          </cell>
          <cell r="L466">
            <v>24103400</v>
          </cell>
          <cell r="M466">
            <v>75973200</v>
          </cell>
          <cell r="N466">
            <v>463</v>
          </cell>
          <cell r="O466">
            <v>239143000</v>
          </cell>
          <cell r="P466">
            <v>752361000</v>
          </cell>
        </row>
        <row r="467">
          <cell r="B467">
            <v>464</v>
          </cell>
          <cell r="C467">
            <v>21248</v>
          </cell>
          <cell r="D467">
            <v>72034</v>
          </cell>
          <cell r="E467">
            <v>464</v>
          </cell>
          <cell r="F467">
            <v>225353</v>
          </cell>
          <cell r="G467">
            <v>640330</v>
          </cell>
          <cell r="H467">
            <v>464</v>
          </cell>
          <cell r="I467">
            <v>2262120</v>
          </cell>
          <cell r="J467">
            <v>6444940</v>
          </cell>
          <cell r="K467">
            <v>464</v>
          </cell>
          <cell r="L467">
            <v>22704200</v>
          </cell>
          <cell r="M467">
            <v>78747500</v>
          </cell>
          <cell r="N467">
            <v>464</v>
          </cell>
          <cell r="O467">
            <v>244639000</v>
          </cell>
          <cell r="P467">
            <v>747946000</v>
          </cell>
        </row>
        <row r="468">
          <cell r="B468">
            <v>465</v>
          </cell>
          <cell r="C468">
            <v>21262</v>
          </cell>
          <cell r="D468">
            <v>70412</v>
          </cell>
          <cell r="E468">
            <v>465</v>
          </cell>
          <cell r="F468">
            <v>213040</v>
          </cell>
          <cell r="G468">
            <v>718429</v>
          </cell>
          <cell r="H468">
            <v>465</v>
          </cell>
          <cell r="I468">
            <v>2137920</v>
          </cell>
          <cell r="J468">
            <v>6618510</v>
          </cell>
          <cell r="K468">
            <v>465</v>
          </cell>
          <cell r="L468">
            <v>22436100</v>
          </cell>
          <cell r="M468">
            <v>83055200</v>
          </cell>
          <cell r="N468">
            <v>465</v>
          </cell>
          <cell r="O468">
            <v>226881000</v>
          </cell>
          <cell r="P468">
            <v>813142000</v>
          </cell>
        </row>
        <row r="469">
          <cell r="B469">
            <v>466</v>
          </cell>
          <cell r="C469">
            <v>21240</v>
          </cell>
          <cell r="D469">
            <v>70724</v>
          </cell>
          <cell r="E469">
            <v>466</v>
          </cell>
          <cell r="F469">
            <v>243026</v>
          </cell>
          <cell r="G469">
            <v>670667</v>
          </cell>
          <cell r="H469">
            <v>466</v>
          </cell>
          <cell r="I469">
            <v>2139900</v>
          </cell>
          <cell r="J469">
            <v>6626940</v>
          </cell>
          <cell r="K469">
            <v>466</v>
          </cell>
          <cell r="L469">
            <v>24018500</v>
          </cell>
          <cell r="M469">
            <v>73865900</v>
          </cell>
          <cell r="N469">
            <v>466</v>
          </cell>
          <cell r="O469">
            <v>236046000</v>
          </cell>
          <cell r="P469">
            <v>783916000</v>
          </cell>
        </row>
        <row r="470">
          <cell r="B470">
            <v>467</v>
          </cell>
          <cell r="C470">
            <v>21243</v>
          </cell>
          <cell r="D470">
            <v>69593</v>
          </cell>
          <cell r="E470">
            <v>467</v>
          </cell>
          <cell r="F470">
            <v>225587</v>
          </cell>
          <cell r="G470">
            <v>755260</v>
          </cell>
          <cell r="H470">
            <v>467</v>
          </cell>
          <cell r="I470">
            <v>2249120</v>
          </cell>
          <cell r="J470">
            <v>6773130</v>
          </cell>
          <cell r="K470">
            <v>467</v>
          </cell>
          <cell r="L470">
            <v>23053300</v>
          </cell>
          <cell r="M470">
            <v>71177200</v>
          </cell>
          <cell r="N470">
            <v>467</v>
          </cell>
          <cell r="O470">
            <v>233992000</v>
          </cell>
          <cell r="P470">
            <v>779655000</v>
          </cell>
        </row>
        <row r="471">
          <cell r="B471">
            <v>468</v>
          </cell>
          <cell r="C471">
            <v>21284</v>
          </cell>
          <cell r="D471">
            <v>70860</v>
          </cell>
          <cell r="E471">
            <v>468</v>
          </cell>
          <cell r="F471">
            <v>251100</v>
          </cell>
          <cell r="G471">
            <v>833240</v>
          </cell>
          <cell r="H471">
            <v>468</v>
          </cell>
          <cell r="I471">
            <v>2130550</v>
          </cell>
          <cell r="J471">
            <v>6713640</v>
          </cell>
          <cell r="K471">
            <v>468</v>
          </cell>
          <cell r="L471">
            <v>24398400</v>
          </cell>
          <cell r="M471">
            <v>82773900</v>
          </cell>
          <cell r="N471">
            <v>468</v>
          </cell>
          <cell r="O471">
            <v>235355000</v>
          </cell>
          <cell r="P471">
            <v>791740000</v>
          </cell>
        </row>
        <row r="472">
          <cell r="B472">
            <v>469</v>
          </cell>
          <cell r="C472">
            <v>21263</v>
          </cell>
          <cell r="D472">
            <v>70901</v>
          </cell>
          <cell r="E472">
            <v>469</v>
          </cell>
          <cell r="F472">
            <v>257940</v>
          </cell>
          <cell r="G472">
            <v>767820</v>
          </cell>
          <cell r="H472">
            <v>469</v>
          </cell>
          <cell r="I472">
            <v>2143830</v>
          </cell>
          <cell r="J472">
            <v>6637440</v>
          </cell>
          <cell r="K472">
            <v>469</v>
          </cell>
          <cell r="L472">
            <v>25003000</v>
          </cell>
          <cell r="M472">
            <v>70656900</v>
          </cell>
          <cell r="N472">
            <v>469</v>
          </cell>
          <cell r="O472">
            <v>280715000</v>
          </cell>
          <cell r="P472">
            <v>755471000</v>
          </cell>
        </row>
        <row r="473">
          <cell r="B473">
            <v>470</v>
          </cell>
          <cell r="C473">
            <v>21266</v>
          </cell>
          <cell r="D473">
            <v>66054</v>
          </cell>
          <cell r="E473">
            <v>470</v>
          </cell>
          <cell r="F473">
            <v>258648</v>
          </cell>
          <cell r="G473">
            <v>841286</v>
          </cell>
          <cell r="H473">
            <v>470</v>
          </cell>
          <cell r="I473">
            <v>2145630</v>
          </cell>
          <cell r="J473">
            <v>6800440</v>
          </cell>
          <cell r="K473">
            <v>470</v>
          </cell>
          <cell r="L473">
            <v>24791400</v>
          </cell>
          <cell r="M473">
            <v>74718800</v>
          </cell>
          <cell r="N473">
            <v>470</v>
          </cell>
          <cell r="O473">
            <v>234441000</v>
          </cell>
          <cell r="P473">
            <v>772640000</v>
          </cell>
        </row>
        <row r="474">
          <cell r="B474">
            <v>471</v>
          </cell>
          <cell r="C474">
            <v>21279</v>
          </cell>
          <cell r="D474">
            <v>72325</v>
          </cell>
          <cell r="E474">
            <v>471</v>
          </cell>
          <cell r="F474">
            <v>258003</v>
          </cell>
          <cell r="G474">
            <v>827757</v>
          </cell>
          <cell r="H474">
            <v>471</v>
          </cell>
          <cell r="I474">
            <v>2182820</v>
          </cell>
          <cell r="J474">
            <v>6529820</v>
          </cell>
          <cell r="K474">
            <v>471</v>
          </cell>
          <cell r="L474">
            <v>24077200</v>
          </cell>
          <cell r="M474">
            <v>77170700</v>
          </cell>
          <cell r="N474">
            <v>471</v>
          </cell>
          <cell r="O474">
            <v>256652000</v>
          </cell>
          <cell r="P474">
            <v>760805000</v>
          </cell>
        </row>
        <row r="475">
          <cell r="B475">
            <v>472</v>
          </cell>
          <cell r="C475">
            <v>21275</v>
          </cell>
          <cell r="D475">
            <v>71162</v>
          </cell>
          <cell r="E475">
            <v>472</v>
          </cell>
          <cell r="F475">
            <v>245990</v>
          </cell>
          <cell r="G475">
            <v>779645</v>
          </cell>
          <cell r="H475">
            <v>472</v>
          </cell>
          <cell r="I475">
            <v>2461780</v>
          </cell>
          <cell r="J475">
            <v>6912240</v>
          </cell>
          <cell r="K475">
            <v>472</v>
          </cell>
          <cell r="L475">
            <v>22320000</v>
          </cell>
          <cell r="M475">
            <v>71490500</v>
          </cell>
          <cell r="N475">
            <v>472</v>
          </cell>
          <cell r="O475">
            <v>253066000</v>
          </cell>
          <cell r="P475">
            <v>775745000</v>
          </cell>
        </row>
        <row r="476">
          <cell r="B476">
            <v>473</v>
          </cell>
          <cell r="C476">
            <v>21305</v>
          </cell>
          <cell r="D476">
            <v>70388</v>
          </cell>
          <cell r="E476">
            <v>473</v>
          </cell>
          <cell r="F476">
            <v>305553</v>
          </cell>
          <cell r="G476">
            <v>844140</v>
          </cell>
          <cell r="H476">
            <v>473</v>
          </cell>
          <cell r="I476">
            <v>2192820</v>
          </cell>
          <cell r="J476">
            <v>6908330</v>
          </cell>
          <cell r="K476">
            <v>473</v>
          </cell>
          <cell r="L476">
            <v>22143200</v>
          </cell>
          <cell r="M476">
            <v>70045100</v>
          </cell>
          <cell r="N476">
            <v>473</v>
          </cell>
          <cell r="O476">
            <v>236127000</v>
          </cell>
          <cell r="P476">
            <v>757300000</v>
          </cell>
        </row>
        <row r="477">
          <cell r="B477">
            <v>474</v>
          </cell>
          <cell r="C477">
            <v>21339</v>
          </cell>
          <cell r="D477">
            <v>71903</v>
          </cell>
          <cell r="E477">
            <v>474</v>
          </cell>
          <cell r="F477">
            <v>283442</v>
          </cell>
          <cell r="G477">
            <v>853383</v>
          </cell>
          <cell r="H477">
            <v>474</v>
          </cell>
          <cell r="I477">
            <v>2159030</v>
          </cell>
          <cell r="J477">
            <v>6566510</v>
          </cell>
          <cell r="K477">
            <v>474</v>
          </cell>
          <cell r="L477">
            <v>21978400</v>
          </cell>
          <cell r="M477">
            <v>86494700</v>
          </cell>
          <cell r="N477">
            <v>474</v>
          </cell>
          <cell r="O477">
            <v>235260000</v>
          </cell>
          <cell r="P477">
            <v>755908000</v>
          </cell>
        </row>
        <row r="478">
          <cell r="B478">
            <v>475</v>
          </cell>
          <cell r="C478">
            <v>21277</v>
          </cell>
          <cell r="D478">
            <v>70941</v>
          </cell>
          <cell r="E478">
            <v>475</v>
          </cell>
          <cell r="F478">
            <v>263562</v>
          </cell>
          <cell r="G478">
            <v>940767</v>
          </cell>
          <cell r="H478">
            <v>475</v>
          </cell>
          <cell r="I478">
            <v>2142160</v>
          </cell>
          <cell r="J478">
            <v>7714440</v>
          </cell>
          <cell r="K478">
            <v>475</v>
          </cell>
          <cell r="L478">
            <v>28404400</v>
          </cell>
          <cell r="M478">
            <v>94490700</v>
          </cell>
          <cell r="N478">
            <v>475</v>
          </cell>
          <cell r="O478">
            <v>237744000</v>
          </cell>
          <cell r="P478">
            <v>795942000</v>
          </cell>
        </row>
        <row r="479">
          <cell r="B479">
            <v>476</v>
          </cell>
          <cell r="C479">
            <v>21277</v>
          </cell>
          <cell r="D479">
            <v>70784</v>
          </cell>
          <cell r="E479">
            <v>476</v>
          </cell>
          <cell r="F479">
            <v>251331</v>
          </cell>
          <cell r="G479">
            <v>987854</v>
          </cell>
          <cell r="H479">
            <v>476</v>
          </cell>
          <cell r="I479">
            <v>2433100</v>
          </cell>
          <cell r="J479">
            <v>7955620</v>
          </cell>
          <cell r="K479">
            <v>476</v>
          </cell>
          <cell r="L479">
            <v>24450500</v>
          </cell>
          <cell r="M479">
            <v>69782100</v>
          </cell>
          <cell r="N479">
            <v>476</v>
          </cell>
          <cell r="O479">
            <v>253670000</v>
          </cell>
          <cell r="P479">
            <v>737918000</v>
          </cell>
        </row>
        <row r="480">
          <cell r="B480">
            <v>477</v>
          </cell>
          <cell r="C480">
            <v>21306</v>
          </cell>
          <cell r="D480">
            <v>72232</v>
          </cell>
          <cell r="E480">
            <v>477</v>
          </cell>
          <cell r="F480">
            <v>277176</v>
          </cell>
          <cell r="G480">
            <v>1023840</v>
          </cell>
          <cell r="H480">
            <v>477</v>
          </cell>
          <cell r="I480">
            <v>2206840</v>
          </cell>
          <cell r="J480">
            <v>6635580</v>
          </cell>
          <cell r="K480">
            <v>477</v>
          </cell>
          <cell r="L480">
            <v>22068200</v>
          </cell>
          <cell r="M480">
            <v>69850200</v>
          </cell>
          <cell r="N480">
            <v>477</v>
          </cell>
          <cell r="O480">
            <v>224598000</v>
          </cell>
          <cell r="P480">
            <v>763940000</v>
          </cell>
        </row>
        <row r="481">
          <cell r="B481">
            <v>478</v>
          </cell>
          <cell r="C481">
            <v>21285</v>
          </cell>
          <cell r="D481">
            <v>71701</v>
          </cell>
          <cell r="E481">
            <v>478</v>
          </cell>
          <cell r="F481">
            <v>288198</v>
          </cell>
          <cell r="G481">
            <v>889429</v>
          </cell>
          <cell r="H481">
            <v>478</v>
          </cell>
          <cell r="I481">
            <v>2150880</v>
          </cell>
          <cell r="J481">
            <v>6922400</v>
          </cell>
          <cell r="K481">
            <v>478</v>
          </cell>
          <cell r="L481">
            <v>24946200</v>
          </cell>
          <cell r="M481">
            <v>74675300</v>
          </cell>
          <cell r="N481">
            <v>478</v>
          </cell>
          <cell r="O481">
            <v>256150000</v>
          </cell>
          <cell r="P481">
            <v>753021000</v>
          </cell>
        </row>
        <row r="482">
          <cell r="B482">
            <v>479</v>
          </cell>
          <cell r="C482">
            <v>21276</v>
          </cell>
          <cell r="D482">
            <v>70455</v>
          </cell>
          <cell r="E482">
            <v>479</v>
          </cell>
          <cell r="F482">
            <v>255232</v>
          </cell>
          <cell r="G482">
            <v>867670</v>
          </cell>
          <cell r="H482">
            <v>479</v>
          </cell>
          <cell r="I482">
            <v>2160290</v>
          </cell>
          <cell r="J482">
            <v>7645520</v>
          </cell>
          <cell r="K482">
            <v>479</v>
          </cell>
          <cell r="L482">
            <v>23455400</v>
          </cell>
          <cell r="M482">
            <v>75046100</v>
          </cell>
          <cell r="N482">
            <v>479</v>
          </cell>
          <cell r="O482">
            <v>233388000</v>
          </cell>
          <cell r="P482">
            <v>754286000</v>
          </cell>
        </row>
        <row r="483">
          <cell r="B483">
            <v>480</v>
          </cell>
          <cell r="C483">
            <v>21270</v>
          </cell>
          <cell r="D483">
            <v>71449</v>
          </cell>
          <cell r="E483">
            <v>480</v>
          </cell>
          <cell r="F483">
            <v>253534</v>
          </cell>
          <cell r="G483">
            <v>880499</v>
          </cell>
          <cell r="H483">
            <v>480</v>
          </cell>
          <cell r="I483">
            <v>2266040</v>
          </cell>
          <cell r="J483">
            <v>6627250</v>
          </cell>
          <cell r="K483">
            <v>480</v>
          </cell>
          <cell r="L483">
            <v>22516600</v>
          </cell>
          <cell r="M483">
            <v>71650800</v>
          </cell>
          <cell r="N483">
            <v>480</v>
          </cell>
          <cell r="O483">
            <v>229126000</v>
          </cell>
          <cell r="P483">
            <v>765405000</v>
          </cell>
        </row>
        <row r="484">
          <cell r="B484">
            <v>481</v>
          </cell>
          <cell r="C484">
            <v>21282</v>
          </cell>
          <cell r="D484">
            <v>66667</v>
          </cell>
          <cell r="E484">
            <v>481</v>
          </cell>
          <cell r="F484">
            <v>255426</v>
          </cell>
          <cell r="G484">
            <v>971636</v>
          </cell>
          <cell r="H484">
            <v>481</v>
          </cell>
          <cell r="I484">
            <v>2198300</v>
          </cell>
          <cell r="J484">
            <v>7356300</v>
          </cell>
          <cell r="K484">
            <v>481</v>
          </cell>
          <cell r="L484">
            <v>23642200</v>
          </cell>
          <cell r="M484">
            <v>72596000</v>
          </cell>
          <cell r="N484">
            <v>481</v>
          </cell>
          <cell r="O484">
            <v>227576000</v>
          </cell>
          <cell r="P484">
            <v>772621000</v>
          </cell>
        </row>
        <row r="485">
          <cell r="B485">
            <v>482</v>
          </cell>
          <cell r="C485">
            <v>21254</v>
          </cell>
          <cell r="D485">
            <v>71055</v>
          </cell>
          <cell r="E485">
            <v>482</v>
          </cell>
          <cell r="F485">
            <v>258586</v>
          </cell>
          <cell r="G485">
            <v>860054</v>
          </cell>
          <cell r="H485">
            <v>482</v>
          </cell>
          <cell r="I485">
            <v>2128360</v>
          </cell>
          <cell r="J485">
            <v>6674460</v>
          </cell>
          <cell r="K485">
            <v>482</v>
          </cell>
          <cell r="L485">
            <v>23108600</v>
          </cell>
          <cell r="M485">
            <v>71611600</v>
          </cell>
          <cell r="N485">
            <v>482</v>
          </cell>
          <cell r="O485">
            <v>233320000</v>
          </cell>
          <cell r="P485">
            <v>796188000</v>
          </cell>
        </row>
        <row r="486">
          <cell r="B486">
            <v>483</v>
          </cell>
          <cell r="C486">
            <v>21255</v>
          </cell>
          <cell r="D486">
            <v>69354</v>
          </cell>
          <cell r="E486">
            <v>483</v>
          </cell>
          <cell r="F486">
            <v>259420</v>
          </cell>
          <cell r="G486">
            <v>855446</v>
          </cell>
          <cell r="H486">
            <v>483</v>
          </cell>
          <cell r="I486">
            <v>2142350</v>
          </cell>
          <cell r="J486">
            <v>7927490</v>
          </cell>
          <cell r="K486">
            <v>483</v>
          </cell>
          <cell r="L486">
            <v>23834100</v>
          </cell>
          <cell r="M486">
            <v>79169300</v>
          </cell>
          <cell r="N486">
            <v>483</v>
          </cell>
          <cell r="O486">
            <v>246037000</v>
          </cell>
          <cell r="P486">
            <v>749394000</v>
          </cell>
        </row>
        <row r="487">
          <cell r="B487">
            <v>484</v>
          </cell>
          <cell r="C487">
            <v>21267</v>
          </cell>
          <cell r="D487">
            <v>70353</v>
          </cell>
          <cell r="E487">
            <v>484</v>
          </cell>
          <cell r="F487">
            <v>251925</v>
          </cell>
          <cell r="G487">
            <v>660231</v>
          </cell>
          <cell r="H487">
            <v>484</v>
          </cell>
          <cell r="I487">
            <v>2264450</v>
          </cell>
          <cell r="J487">
            <v>6876350</v>
          </cell>
          <cell r="K487">
            <v>484</v>
          </cell>
          <cell r="L487">
            <v>22309800</v>
          </cell>
          <cell r="M487">
            <v>73511000</v>
          </cell>
          <cell r="N487">
            <v>484</v>
          </cell>
          <cell r="O487">
            <v>236530000</v>
          </cell>
          <cell r="P487">
            <v>776764000</v>
          </cell>
        </row>
        <row r="488">
          <cell r="B488">
            <v>485</v>
          </cell>
          <cell r="C488">
            <v>21253</v>
          </cell>
          <cell r="D488">
            <v>83430</v>
          </cell>
          <cell r="E488">
            <v>485</v>
          </cell>
          <cell r="F488">
            <v>212874</v>
          </cell>
          <cell r="G488">
            <v>816277</v>
          </cell>
          <cell r="H488">
            <v>485</v>
          </cell>
          <cell r="I488">
            <v>2159200</v>
          </cell>
          <cell r="J488">
            <v>6526090</v>
          </cell>
          <cell r="K488">
            <v>485</v>
          </cell>
          <cell r="L488">
            <v>22981700</v>
          </cell>
          <cell r="M488">
            <v>72618400</v>
          </cell>
          <cell r="N488">
            <v>485</v>
          </cell>
          <cell r="O488">
            <v>236601000</v>
          </cell>
          <cell r="P488">
            <v>798505000</v>
          </cell>
        </row>
        <row r="489">
          <cell r="B489">
            <v>486</v>
          </cell>
          <cell r="C489">
            <v>21382</v>
          </cell>
          <cell r="D489">
            <v>67214</v>
          </cell>
          <cell r="E489">
            <v>486</v>
          </cell>
          <cell r="F489">
            <v>253521</v>
          </cell>
          <cell r="G489">
            <v>852450</v>
          </cell>
          <cell r="H489">
            <v>486</v>
          </cell>
          <cell r="I489">
            <v>2822500</v>
          </cell>
          <cell r="J489">
            <v>7012960</v>
          </cell>
          <cell r="K489">
            <v>486</v>
          </cell>
          <cell r="L489">
            <v>26455500</v>
          </cell>
          <cell r="M489">
            <v>69020200</v>
          </cell>
          <cell r="N489">
            <v>486</v>
          </cell>
          <cell r="O489">
            <v>232782000</v>
          </cell>
          <cell r="P489">
            <v>758205000</v>
          </cell>
        </row>
        <row r="490">
          <cell r="B490">
            <v>487</v>
          </cell>
          <cell r="C490">
            <v>21287</v>
          </cell>
          <cell r="D490">
            <v>70729</v>
          </cell>
          <cell r="E490">
            <v>487</v>
          </cell>
          <cell r="F490">
            <v>269244</v>
          </cell>
          <cell r="G490">
            <v>827183</v>
          </cell>
          <cell r="H490">
            <v>487</v>
          </cell>
          <cell r="I490">
            <v>2253150</v>
          </cell>
          <cell r="J490">
            <v>6663400</v>
          </cell>
          <cell r="K490">
            <v>487</v>
          </cell>
          <cell r="L490">
            <v>21902300</v>
          </cell>
          <cell r="M490">
            <v>69887500</v>
          </cell>
          <cell r="N490">
            <v>487</v>
          </cell>
          <cell r="O490">
            <v>228281000</v>
          </cell>
          <cell r="P490">
            <v>774095000</v>
          </cell>
        </row>
        <row r="491">
          <cell r="B491">
            <v>488</v>
          </cell>
          <cell r="C491">
            <v>21276</v>
          </cell>
          <cell r="D491">
            <v>70271</v>
          </cell>
          <cell r="E491">
            <v>488</v>
          </cell>
          <cell r="F491">
            <v>241126</v>
          </cell>
          <cell r="G491">
            <v>828703</v>
          </cell>
          <cell r="H491">
            <v>488</v>
          </cell>
          <cell r="I491">
            <v>2128800</v>
          </cell>
          <cell r="J491">
            <v>6586880</v>
          </cell>
          <cell r="K491">
            <v>488</v>
          </cell>
          <cell r="L491">
            <v>22038100</v>
          </cell>
          <cell r="M491">
            <v>70909100</v>
          </cell>
          <cell r="N491">
            <v>488</v>
          </cell>
          <cell r="O491">
            <v>254131000</v>
          </cell>
          <cell r="P491">
            <v>761032000</v>
          </cell>
        </row>
        <row r="492">
          <cell r="B492">
            <v>489</v>
          </cell>
          <cell r="C492">
            <v>21279</v>
          </cell>
          <cell r="D492">
            <v>70407</v>
          </cell>
          <cell r="E492">
            <v>489</v>
          </cell>
          <cell r="F492">
            <v>240945</v>
          </cell>
          <cell r="G492">
            <v>844086</v>
          </cell>
          <cell r="H492">
            <v>489</v>
          </cell>
          <cell r="I492">
            <v>2125740</v>
          </cell>
          <cell r="J492">
            <v>6790890</v>
          </cell>
          <cell r="K492">
            <v>489</v>
          </cell>
          <cell r="L492">
            <v>21918900</v>
          </cell>
          <cell r="M492">
            <v>79659900</v>
          </cell>
          <cell r="N492">
            <v>489</v>
          </cell>
          <cell r="O492">
            <v>236369000</v>
          </cell>
          <cell r="P492">
            <v>783839000</v>
          </cell>
        </row>
        <row r="493">
          <cell r="B493">
            <v>490</v>
          </cell>
          <cell r="C493">
            <v>21261</v>
          </cell>
          <cell r="D493">
            <v>72121</v>
          </cell>
          <cell r="E493">
            <v>490</v>
          </cell>
          <cell r="F493">
            <v>242282</v>
          </cell>
          <cell r="G493">
            <v>844753</v>
          </cell>
          <cell r="H493">
            <v>490</v>
          </cell>
          <cell r="I493">
            <v>2151260</v>
          </cell>
          <cell r="J493">
            <v>6872090</v>
          </cell>
          <cell r="K493">
            <v>490</v>
          </cell>
          <cell r="L493">
            <v>22582400</v>
          </cell>
          <cell r="M493">
            <v>73879800</v>
          </cell>
          <cell r="N493">
            <v>490</v>
          </cell>
          <cell r="O493">
            <v>228802000</v>
          </cell>
          <cell r="P493">
            <v>811859000</v>
          </cell>
        </row>
        <row r="494">
          <cell r="B494">
            <v>491</v>
          </cell>
          <cell r="C494">
            <v>21266</v>
          </cell>
          <cell r="D494">
            <v>71316</v>
          </cell>
          <cell r="E494">
            <v>491</v>
          </cell>
          <cell r="F494">
            <v>269463</v>
          </cell>
          <cell r="G494">
            <v>847080</v>
          </cell>
          <cell r="H494">
            <v>491</v>
          </cell>
          <cell r="I494">
            <v>2128590</v>
          </cell>
          <cell r="J494">
            <v>6953230</v>
          </cell>
          <cell r="K494">
            <v>491</v>
          </cell>
          <cell r="L494">
            <v>24346700</v>
          </cell>
          <cell r="M494">
            <v>92802300</v>
          </cell>
          <cell r="N494">
            <v>491</v>
          </cell>
          <cell r="O494">
            <v>238690000</v>
          </cell>
          <cell r="P494">
            <v>784283000</v>
          </cell>
        </row>
        <row r="495">
          <cell r="B495">
            <v>492</v>
          </cell>
          <cell r="C495">
            <v>21259</v>
          </cell>
          <cell r="D495">
            <v>71951</v>
          </cell>
          <cell r="E495">
            <v>492</v>
          </cell>
          <cell r="F495">
            <v>236093</v>
          </cell>
          <cell r="G495">
            <v>894520</v>
          </cell>
          <cell r="H495">
            <v>492</v>
          </cell>
          <cell r="I495">
            <v>2259590</v>
          </cell>
          <cell r="J495">
            <v>7597400</v>
          </cell>
          <cell r="K495">
            <v>492</v>
          </cell>
          <cell r="L495">
            <v>27051800</v>
          </cell>
          <cell r="M495">
            <v>71780500</v>
          </cell>
          <cell r="N495">
            <v>492</v>
          </cell>
          <cell r="O495">
            <v>230113000</v>
          </cell>
          <cell r="P495">
            <v>773976000</v>
          </cell>
        </row>
        <row r="496">
          <cell r="B496">
            <v>493</v>
          </cell>
          <cell r="C496">
            <v>21303</v>
          </cell>
          <cell r="D496">
            <v>71230</v>
          </cell>
          <cell r="E496">
            <v>493</v>
          </cell>
          <cell r="F496">
            <v>240005</v>
          </cell>
          <cell r="G496">
            <v>876337</v>
          </cell>
          <cell r="H496">
            <v>493</v>
          </cell>
          <cell r="I496">
            <v>2579060</v>
          </cell>
          <cell r="J496">
            <v>8042570</v>
          </cell>
          <cell r="K496">
            <v>493</v>
          </cell>
          <cell r="L496">
            <v>24346200</v>
          </cell>
          <cell r="M496">
            <v>73506000</v>
          </cell>
          <cell r="N496">
            <v>493</v>
          </cell>
          <cell r="O496">
            <v>233211000</v>
          </cell>
          <cell r="P496">
            <v>798588000</v>
          </cell>
        </row>
        <row r="497">
          <cell r="B497">
            <v>494</v>
          </cell>
          <cell r="C497">
            <v>21258</v>
          </cell>
          <cell r="D497">
            <v>71018</v>
          </cell>
          <cell r="E497">
            <v>494</v>
          </cell>
          <cell r="F497">
            <v>244014</v>
          </cell>
          <cell r="G497">
            <v>1003350</v>
          </cell>
          <cell r="H497">
            <v>494</v>
          </cell>
          <cell r="I497">
            <v>2128650</v>
          </cell>
          <cell r="J497">
            <v>6845510</v>
          </cell>
          <cell r="K497">
            <v>494</v>
          </cell>
          <cell r="L497">
            <v>22475200</v>
          </cell>
          <cell r="M497">
            <v>72570600</v>
          </cell>
          <cell r="N497">
            <v>494</v>
          </cell>
          <cell r="O497">
            <v>237635000</v>
          </cell>
          <cell r="P497">
            <v>745585000</v>
          </cell>
        </row>
        <row r="498">
          <cell r="B498">
            <v>495</v>
          </cell>
          <cell r="C498">
            <v>21291</v>
          </cell>
          <cell r="D498">
            <v>66519</v>
          </cell>
          <cell r="E498">
            <v>495</v>
          </cell>
          <cell r="F498">
            <v>239340</v>
          </cell>
          <cell r="G498">
            <v>951908</v>
          </cell>
          <cell r="H498">
            <v>495</v>
          </cell>
          <cell r="I498">
            <v>2128570</v>
          </cell>
          <cell r="J498">
            <v>6596330</v>
          </cell>
          <cell r="K498">
            <v>495</v>
          </cell>
          <cell r="L498">
            <v>22030600</v>
          </cell>
          <cell r="M498">
            <v>73466700</v>
          </cell>
          <cell r="N498">
            <v>495</v>
          </cell>
          <cell r="O498">
            <v>251420000</v>
          </cell>
          <cell r="P498">
            <v>789527000</v>
          </cell>
        </row>
        <row r="499">
          <cell r="B499">
            <v>496</v>
          </cell>
          <cell r="C499">
            <v>21277</v>
          </cell>
          <cell r="D499">
            <v>71257</v>
          </cell>
          <cell r="E499">
            <v>496</v>
          </cell>
          <cell r="F499">
            <v>240748</v>
          </cell>
          <cell r="G499">
            <v>973568</v>
          </cell>
          <cell r="H499">
            <v>496</v>
          </cell>
          <cell r="I499">
            <v>2134290</v>
          </cell>
          <cell r="J499">
            <v>6748530</v>
          </cell>
          <cell r="K499">
            <v>496</v>
          </cell>
          <cell r="L499">
            <v>27200200</v>
          </cell>
          <cell r="M499">
            <v>72054500</v>
          </cell>
          <cell r="N499">
            <v>496</v>
          </cell>
          <cell r="O499">
            <v>307102000</v>
          </cell>
          <cell r="P499">
            <v>763186000</v>
          </cell>
        </row>
        <row r="500">
          <cell r="B500">
            <v>497</v>
          </cell>
          <cell r="C500">
            <v>21278</v>
          </cell>
          <cell r="D500">
            <v>67179</v>
          </cell>
          <cell r="E500">
            <v>497</v>
          </cell>
          <cell r="F500">
            <v>240956</v>
          </cell>
          <cell r="G500">
            <v>887959</v>
          </cell>
          <cell r="H500">
            <v>497</v>
          </cell>
          <cell r="I500">
            <v>2133250</v>
          </cell>
          <cell r="J500">
            <v>6579990</v>
          </cell>
          <cell r="K500">
            <v>497</v>
          </cell>
          <cell r="L500">
            <v>21835800</v>
          </cell>
          <cell r="M500">
            <v>71229300</v>
          </cell>
          <cell r="N500">
            <v>497</v>
          </cell>
          <cell r="O500">
            <v>228894000</v>
          </cell>
          <cell r="P500">
            <v>813143000</v>
          </cell>
        </row>
        <row r="501">
          <cell r="B501">
            <v>498</v>
          </cell>
          <cell r="C501">
            <v>21281</v>
          </cell>
          <cell r="D501">
            <v>66417</v>
          </cell>
          <cell r="E501">
            <v>498</v>
          </cell>
          <cell r="F501">
            <v>239925</v>
          </cell>
          <cell r="G501">
            <v>881976</v>
          </cell>
          <cell r="H501">
            <v>498</v>
          </cell>
          <cell r="I501">
            <v>2458640</v>
          </cell>
          <cell r="J501">
            <v>6708820</v>
          </cell>
          <cell r="K501">
            <v>498</v>
          </cell>
          <cell r="L501">
            <v>22007100</v>
          </cell>
          <cell r="M501">
            <v>69177000</v>
          </cell>
          <cell r="N501">
            <v>498</v>
          </cell>
          <cell r="O501">
            <v>230739000</v>
          </cell>
          <cell r="P501">
            <v>744646000</v>
          </cell>
        </row>
        <row r="502">
          <cell r="B502">
            <v>499</v>
          </cell>
          <cell r="C502">
            <v>21276</v>
          </cell>
          <cell r="D502">
            <v>71620</v>
          </cell>
          <cell r="E502">
            <v>499</v>
          </cell>
          <cell r="F502">
            <v>245637</v>
          </cell>
          <cell r="G502">
            <v>973346</v>
          </cell>
          <cell r="H502">
            <v>499</v>
          </cell>
          <cell r="I502">
            <v>2251080</v>
          </cell>
          <cell r="J502">
            <v>6853650</v>
          </cell>
          <cell r="K502">
            <v>499</v>
          </cell>
          <cell r="L502">
            <v>21838000</v>
          </cell>
          <cell r="M502">
            <v>72250800</v>
          </cell>
          <cell r="N502">
            <v>499</v>
          </cell>
          <cell r="O502">
            <v>225760000</v>
          </cell>
          <cell r="P502">
            <v>774261000</v>
          </cell>
        </row>
        <row r="503">
          <cell r="B503">
            <v>500</v>
          </cell>
          <cell r="C503">
            <v>21275</v>
          </cell>
          <cell r="D503">
            <v>70964</v>
          </cell>
          <cell r="E503">
            <v>500</v>
          </cell>
          <cell r="F503">
            <v>253485</v>
          </cell>
          <cell r="G503">
            <v>750833</v>
          </cell>
          <cell r="H503">
            <v>500</v>
          </cell>
          <cell r="I503">
            <v>2312960</v>
          </cell>
          <cell r="J503">
            <v>6679350</v>
          </cell>
          <cell r="K503">
            <v>500</v>
          </cell>
          <cell r="L503">
            <v>21931400</v>
          </cell>
          <cell r="M503">
            <v>69274800</v>
          </cell>
          <cell r="N503">
            <v>500</v>
          </cell>
          <cell r="O503">
            <v>248071000</v>
          </cell>
          <cell r="P503">
            <v>777215000</v>
          </cell>
        </row>
        <row r="507">
          <cell r="S507" t="str">
            <v>Arreglo_Lineal</v>
          </cell>
          <cell r="T507" t="str">
            <v>Arreglo_Normal</v>
          </cell>
          <cell r="W507" t="str">
            <v>Arreglo_Lineal</v>
          </cell>
          <cell r="X507" t="str">
            <v>Arreglo_Normal</v>
          </cell>
        </row>
        <row r="508">
          <cell r="R508" t="str">
            <v>10^4</v>
          </cell>
          <cell r="S508">
            <v>24376.05</v>
          </cell>
          <cell r="T508">
            <v>81274.240000000005</v>
          </cell>
          <cell r="V508" t="str">
            <v>10^4</v>
          </cell>
          <cell r="W508">
            <v>11</v>
          </cell>
          <cell r="X508">
            <v>7</v>
          </cell>
        </row>
        <row r="509">
          <cell r="R509" t="str">
            <v>10^5</v>
          </cell>
          <cell r="S509">
            <v>236057.196</v>
          </cell>
          <cell r="T509">
            <v>740451.09600000002</v>
          </cell>
          <cell r="V509" t="str">
            <v>10^5</v>
          </cell>
          <cell r="W509">
            <v>11</v>
          </cell>
          <cell r="X509">
            <v>4</v>
          </cell>
        </row>
        <row r="510">
          <cell r="R510" t="str">
            <v>10^5</v>
          </cell>
          <cell r="S510">
            <v>2280895.52</v>
          </cell>
          <cell r="T510">
            <v>7078209.4199999999</v>
          </cell>
          <cell r="V510" t="str">
            <v>10^5</v>
          </cell>
          <cell r="W510">
            <v>52</v>
          </cell>
          <cell r="X510">
            <v>44</v>
          </cell>
        </row>
        <row r="511">
          <cell r="R511" t="str">
            <v>10^6</v>
          </cell>
          <cell r="S511">
            <v>23538853.800000001</v>
          </cell>
          <cell r="T511">
            <v>76012480.799999997</v>
          </cell>
          <cell r="V511" t="str">
            <v>10^6</v>
          </cell>
          <cell r="W511">
            <v>15</v>
          </cell>
          <cell r="X511">
            <v>23</v>
          </cell>
        </row>
        <row r="512">
          <cell r="R512" t="str">
            <v>10^7</v>
          </cell>
          <cell r="S512">
            <v>238617604</v>
          </cell>
          <cell r="T512">
            <v>777195896</v>
          </cell>
          <cell r="V512" t="str">
            <v>10^7</v>
          </cell>
          <cell r="W512">
            <v>20</v>
          </cell>
          <cell r="X512">
            <v>16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51180A-EBC0-4E38-9530-6D0973CF1586}" name="Tabla1912" displayName="Tabla1912" ref="B3:D503" totalsRowShown="0" headerRowBorderDxfId="14" tableBorderDxfId="15">
  <autoFilter ref="B3:D503" xr:uid="{260949B6-6210-4C5E-9E87-FD523B95BE7F}"/>
  <tableColumns count="3">
    <tableColumn id="1" xr3:uid="{6053DAAC-7A8A-483D-B136-11318DB0143B}" name="Iteracion"/>
    <tableColumn id="2" xr3:uid="{584DC335-5690-4B6A-A50F-C6ECAA8DE0EB}" name="Tiempo_lineal (ns)"/>
    <tableColumn id="3" xr3:uid="{8EB12964-50F7-45E6-A37D-18149B40F616}" name="Tiempo_normal (n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5F3A07-B20D-4B84-A2AF-9899E6B47120}" name="Tabla61311" displayName="Tabla61311" ref="N3:P503" totalsRowShown="0" headerRowBorderDxfId="18" tableBorderDxfId="19">
  <autoFilter ref="N3:P503" xr:uid="{6035EF7A-24D9-4BB1-871B-E01CA0F00437}"/>
  <tableColumns count="3">
    <tableColumn id="1" xr3:uid="{654D00D8-5741-44CD-B4A6-4138480373F1}" name="Iteracion"/>
    <tableColumn id="2" xr3:uid="{5DA556C9-0933-4B47-B0C4-EFD47EC8443E}" name="Tiempo_lineal (ns)" dataDxfId="17"/>
    <tableColumn id="3" xr3:uid="{23020E0E-D6ED-44DC-B0F6-5A468675EE41}" name="Tiempo_normal (ns)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E9406-99EE-46AA-AE89-397C1B528711}" name="Tabla19" displayName="Tabla19" ref="B3:D503" totalsRowShown="0" headerRowBorderDxfId="46" tableBorderDxfId="47">
  <autoFilter ref="B3:D503" xr:uid="{260949B6-6210-4C5E-9E87-FD523B95BE7F}"/>
  <tableColumns count="3">
    <tableColumn id="1" xr3:uid="{7BB8185D-847E-44F5-BD70-13B7D05EB2F9}" name="Iteracion"/>
    <tableColumn id="2" xr3:uid="{49B2DFDE-0A2A-4E43-8D3A-495D089AD385}" name="Tiempo_lineal (ns)"/>
    <tableColumn id="3" xr3:uid="{9FE7633E-F934-461E-A992-94B48D97D978}" name="Tiempo_normal (n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B2571-0F74-46E2-80B2-878393920D66}" name="Tabla310" displayName="Tabla310" ref="E3:G503" totalsRowShown="0" headerRowBorderDxfId="44" tableBorderDxfId="45">
  <autoFilter ref="E3:G503" xr:uid="{8ACC1E8A-5DAD-49F9-8213-EEDE66FD5254}"/>
  <tableColumns count="3">
    <tableColumn id="1" xr3:uid="{2E84544F-57DB-4CBC-B46F-5782B10DCC50}" name="Iteracion"/>
    <tableColumn id="2" xr3:uid="{642DF684-4CDA-42AB-AD8F-34228D2B2295}" name="Tiempo_lineal (ns)"/>
    <tableColumn id="3" xr3:uid="{6C8B24CE-4E90-4C93-ADDA-6CA6761F3F94}" name="Tiempo_normal (n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7C62A-BD4A-4878-A477-8310895BC38D}" name="Tabla411" displayName="Tabla411" ref="H3:J503" totalsRowShown="0" headerRowBorderDxfId="42" tableBorderDxfId="43">
  <autoFilter ref="H3:J503" xr:uid="{F6F48E2E-70AC-452B-9065-143521C9A88C}"/>
  <tableColumns count="3">
    <tableColumn id="1" xr3:uid="{BD484A65-6902-4F59-A4B9-40E1E04BC37C}" name="Iteracion"/>
    <tableColumn id="2" xr3:uid="{6534199E-4AE8-4A86-B0AE-6D9B773EB322}" name="Tiempo_lineal (ns)" dataDxfId="41"/>
    <tableColumn id="3" xr3:uid="{1A90864A-3CA9-452A-BCA8-5FB599893967}" name="Tiempo_normal (ns)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27514-2232-40E0-BBA9-B1E5EAF489D5}" name="Tabla512" displayName="Tabla512" ref="K3:M503" totalsRowShown="0" headerRowBorderDxfId="38" tableBorderDxfId="39">
  <autoFilter ref="K3:M503" xr:uid="{EE34B42E-B34A-4C18-B10B-B160EA66A56E}"/>
  <tableColumns count="3">
    <tableColumn id="1" xr3:uid="{6344F91D-D6A2-4FD0-9465-C3CBAD2DD88A}" name="Iteracion"/>
    <tableColumn id="2" xr3:uid="{D60DC006-1743-411E-8ECF-9ED25C59F033}" name="Tiempo_lineal (ns)" dataDxfId="37"/>
    <tableColumn id="3" xr3:uid="{57764232-D304-4069-ADED-0B26CEE0379D}" name="Tiempo_normal (ns)" dataDxfId="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537566-91B7-41DD-99AE-6356505C4338}" name="Tabla613" displayName="Tabla613" ref="N3:P503" totalsRowShown="0" headerRowBorderDxfId="34" tableBorderDxfId="35">
  <autoFilter ref="N3:P503" xr:uid="{6035EF7A-24D9-4BB1-871B-E01CA0F00437}"/>
  <tableColumns count="3">
    <tableColumn id="1" xr3:uid="{7F3A2945-F17F-49D7-B7D9-E762E7AAABD7}" name="Iteracion"/>
    <tableColumn id="2" xr3:uid="{348E7F61-7ADC-4C08-A545-F5E01F84E7B9}" name="Tiempo_lineal (ns)" dataDxfId="33"/>
    <tableColumn id="3" xr3:uid="{605E63C8-DDA5-4073-A7B7-06ECBD38BCAA}" name="Tiempo_normal (ns)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BCF4EE-6764-4292-ADAD-5D6F1B58E95F}" name="Tabla31013" displayName="Tabla31013" ref="E3:G503" totalsRowShown="0" headerRowBorderDxfId="12" tableBorderDxfId="13">
  <autoFilter ref="E3:G503" xr:uid="{8ACC1E8A-5DAD-49F9-8213-EEDE66FD5254}"/>
  <tableColumns count="3">
    <tableColumn id="1" xr3:uid="{C60FA0D0-E22D-4581-9364-DC8FD60811EE}" name="Iteracion"/>
    <tableColumn id="2" xr3:uid="{09C5F43A-4643-4D03-B7CF-6B30AB8B95BE}" name="Tiempo_lineal (ns)"/>
    <tableColumn id="3" xr3:uid="{24E82AD6-09C3-4E6A-BD87-7959D223E1D5}" name="Tiempo_normal (n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5D1361-6B8A-4E6F-B67D-F264ECAA2C5F}" name="Tabla41114" displayName="Tabla41114" ref="H3:J503" totalsRowShown="0" headerRowBorderDxfId="10" tableBorderDxfId="11">
  <autoFilter ref="H3:J503" xr:uid="{F6F48E2E-70AC-452B-9065-143521C9A88C}"/>
  <tableColumns count="3">
    <tableColumn id="1" xr3:uid="{6BC7A0C2-EDE9-4524-8749-D75E46A64E6A}" name="Iteracion"/>
    <tableColumn id="2" xr3:uid="{AA11FF0B-583E-4D4D-A3F4-8FD98630E5F0}" name="Tiempo_lineal (ns)" dataDxfId="9"/>
    <tableColumn id="3" xr3:uid="{DC319AD9-FB1C-48F1-8F2B-81AE89121970}" name="Tiempo_normal (ns)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A1C172-6C0B-460A-884A-14BFF1D438B8}" name="Tabla51215" displayName="Tabla51215" ref="K3:M503" totalsRowShown="0" headerRowBorderDxfId="6" tableBorderDxfId="7">
  <autoFilter ref="K3:M503" xr:uid="{EE34B42E-B34A-4C18-B10B-B160EA66A56E}"/>
  <tableColumns count="3">
    <tableColumn id="1" xr3:uid="{D6C710D7-3F58-482E-A1DD-41BFD885B5CC}" name="Iteracion"/>
    <tableColumn id="2" xr3:uid="{67B56028-0036-44B6-AE13-364894CF3570}" name="Tiempo_lineal (ns)" dataDxfId="5"/>
    <tableColumn id="3" xr3:uid="{406C89AB-5398-4209-A25C-F83FECA803E4}" name="Tiempo_normal (ns)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FFB69B-1D11-4858-A5D4-D961F933C79C}" name="Tabla61316" displayName="Tabla61316" ref="N3:P503" totalsRowShown="0" headerRowBorderDxfId="2" tableBorderDxfId="3">
  <autoFilter ref="N3:P503" xr:uid="{6035EF7A-24D9-4BB1-871B-E01CA0F00437}"/>
  <tableColumns count="3">
    <tableColumn id="1" xr3:uid="{3E5B3A10-35D3-466A-A6C7-C339346084F6}" name="Iteracion"/>
    <tableColumn id="2" xr3:uid="{5912B00B-A87B-4377-899F-C4768167EFA6}" name="Tiempo_lineal (ns)" dataDxfId="1"/>
    <tableColumn id="3" xr3:uid="{C482BDD3-97D2-417E-8D0F-80BBC10C8AA6}" name="Tiempo_normal (ns)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0A2C7D-B331-4EEE-A371-F28D4DC25561}" name="Tabla197" displayName="Tabla197" ref="B3:D503" totalsRowShown="0" headerRowBorderDxfId="30" tableBorderDxfId="31">
  <autoFilter ref="B3:D503" xr:uid="{260949B6-6210-4C5E-9E87-FD523B95BE7F}"/>
  <tableColumns count="3">
    <tableColumn id="1" xr3:uid="{5A3E7F4B-6C0C-480A-A651-4753100FCCA8}" name="Iteracion"/>
    <tableColumn id="2" xr3:uid="{DA1D9F19-6A5C-42E1-A378-0B5869784BA7}" name="Tiempo_lineal (ns)"/>
    <tableColumn id="3" xr3:uid="{6BEC5193-CEEA-4BCF-95E9-F08C822A96BA}" name="Tiempo_normal (n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B14E2D-99FF-4E76-8823-039CCFD79393}" name="Tabla3108" displayName="Tabla3108" ref="E3:G503" totalsRowShown="0" headerRowBorderDxfId="28" tableBorderDxfId="29">
  <autoFilter ref="E3:G503" xr:uid="{8ACC1E8A-5DAD-49F9-8213-EEDE66FD5254}"/>
  <tableColumns count="3">
    <tableColumn id="1" xr3:uid="{D3CFF301-8418-4E14-819C-D3564DB24188}" name="Iteracion"/>
    <tableColumn id="2" xr3:uid="{E4A89F88-6D61-43C3-AFFF-646236D4C31B}" name="Tiempo_lineal (ns)"/>
    <tableColumn id="3" xr3:uid="{2F2D7769-EC35-4168-8783-A58E3E3CC445}" name="Tiempo_normal (n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A3BA10-E690-4DA5-B985-DAF56066DCF1}" name="Tabla4119" displayName="Tabla4119" ref="H3:J503" totalsRowShown="0" headerRowBorderDxfId="26" tableBorderDxfId="27">
  <autoFilter ref="H3:J503" xr:uid="{F6F48E2E-70AC-452B-9065-143521C9A88C}"/>
  <tableColumns count="3">
    <tableColumn id="1" xr3:uid="{B724D3F9-1BFF-4339-9253-1C008DBCD84D}" name="Iteracion"/>
    <tableColumn id="2" xr3:uid="{638E45AA-0AEC-4D8B-8066-A7C52A12E85B}" name="Tiempo_lineal (ns)" dataDxfId="25"/>
    <tableColumn id="3" xr3:uid="{8FACD8C3-5299-4865-AF12-75440E97CEC5}" name="Tiempo_normal (ns)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21759C-EAE0-497B-B71B-27936FFD5CDC}" name="Tabla51210" displayName="Tabla51210" ref="K3:M503" totalsRowShown="0" headerRowBorderDxfId="22" tableBorderDxfId="23">
  <autoFilter ref="K3:M503" xr:uid="{EE34B42E-B34A-4C18-B10B-B160EA66A56E}"/>
  <tableColumns count="3">
    <tableColumn id="1" xr3:uid="{85F26B67-E252-4E20-A1DC-E27EABF464CC}" name="Iteracion"/>
    <tableColumn id="2" xr3:uid="{51FFB253-85E8-4F0F-83FD-700E92F7556F}" name="Tiempo_lineal (ns)" dataDxfId="21"/>
    <tableColumn id="3" xr3:uid="{FB48AF29-3E37-4906-B427-B2FA7AD7553B}" name="Tiempo_normal (ns)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F71-0470-423A-B5C5-EE50D6FF4458}">
  <dimension ref="B2:AF512"/>
  <sheetViews>
    <sheetView topLeftCell="G502" zoomScale="80" zoomScaleNormal="80" workbookViewId="0">
      <selection activeCell="AI511" sqref="AI511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463</v>
      </c>
      <c r="D4">
        <v>265</v>
      </c>
      <c r="E4">
        <v>1</v>
      </c>
      <c r="F4">
        <v>13561</v>
      </c>
      <c r="G4">
        <v>15182</v>
      </c>
      <c r="H4">
        <v>1</v>
      </c>
      <c r="I4">
        <v>187548</v>
      </c>
      <c r="J4">
        <v>223506</v>
      </c>
      <c r="K4">
        <v>1</v>
      </c>
      <c r="L4" s="5">
        <v>2240450</v>
      </c>
      <c r="M4" s="5">
        <v>1729320</v>
      </c>
      <c r="N4">
        <v>1</v>
      </c>
      <c r="O4" s="5">
        <v>22023600</v>
      </c>
      <c r="P4" s="5">
        <v>10204200</v>
      </c>
      <c r="R4" s="6">
        <v>1</v>
      </c>
      <c r="S4" t="b">
        <f>OR(Tabla1912[[#This Row],[Tiempo_lineal (ns)]]&gt;$C$508,Tabla1912[[#This Row],[Tiempo_lineal (ns)]]&lt;$C$509)</f>
        <v>1</v>
      </c>
      <c r="T4" t="b">
        <f>OR(Tabla1912[[#This Row],[Tiempo_normal (ns)]]&gt;$D$508,Tabla1912[[#This Row],[Tiempo_normal (ns)]]&lt;$D$509)</f>
        <v>0</v>
      </c>
      <c r="U4" s="6">
        <v>1</v>
      </c>
      <c r="V4" t="b">
        <f>OR(Tabla31013[[#This Row],[Tiempo_lineal (ns)]]&gt;$F$508,Tabla31013[[#This Row],[Tiempo_lineal (ns)]]&lt;$F$509)</f>
        <v>1</v>
      </c>
      <c r="W4" t="b">
        <f>OR(Tabla31013[[#This Row],[Tiempo_normal (ns)]]&gt;$G$508,Tabla31013[[#This Row],[Tiempo_normal (ns)]]&lt;$G$509)</f>
        <v>1</v>
      </c>
      <c r="X4" s="6">
        <v>1</v>
      </c>
      <c r="Y4" t="b">
        <f>OR(Tabla41114[[#This Row],[Tiempo_lineal (ns)]]&gt;$I$508,Tabla41114[[#This Row],[Tiempo_lineal (ns)]]&lt;$I$509)</f>
        <v>1</v>
      </c>
      <c r="Z4" t="b">
        <f>OR(Tabla41114[[#This Row],[Tiempo_normal (ns)]]&gt;$J$508,Tabla41114[[#This Row],[Tiempo_normal (ns)]]&lt;$J$509)</f>
        <v>1</v>
      </c>
      <c r="AA4" s="6">
        <v>1</v>
      </c>
      <c r="AB4" t="b">
        <f>OR(Tabla51215[[#This Row],[Tiempo_lineal (ns)]]&gt;$L$508,Tabla51215[[#This Row],[Tiempo_lineal (ns)]]&lt;$L$509)</f>
        <v>1</v>
      </c>
      <c r="AC4" t="b">
        <f>OR(Tabla51215[[#This Row],[Tiempo_normal (ns)]]&gt;$M$508,Tabla51215[[#This Row],[Tiempo_normal (ns)]]&lt;$M$509)</f>
        <v>1</v>
      </c>
      <c r="AD4" s="6">
        <v>1</v>
      </c>
      <c r="AE4" t="b">
        <f>OR(Tabla61316[[#This Row],[Tiempo_lineal (ns)]]&gt;$O$508,Tabla61316[[#This Row],[Tiempo_lineal (ns)]]&lt;$O$509)</f>
        <v>0</v>
      </c>
      <c r="AF4" s="7" t="b">
        <f>OR(Tabla61316[[#This Row],[Tiempo_normal (ns)]]&gt;$P$508,Tabla61316[[#This Row],[Tiempo_normal (ns)]]&lt;$P$509)</f>
        <v>0</v>
      </c>
    </row>
    <row r="5" spans="2:32" x14ac:dyDescent="0.3">
      <c r="B5">
        <v>2</v>
      </c>
      <c r="C5">
        <v>207</v>
      </c>
      <c r="D5">
        <v>232</v>
      </c>
      <c r="E5">
        <v>2</v>
      </c>
      <c r="F5">
        <v>2034</v>
      </c>
      <c r="G5">
        <v>1906</v>
      </c>
      <c r="H5">
        <v>2</v>
      </c>
      <c r="I5">
        <v>163027</v>
      </c>
      <c r="J5">
        <v>131476</v>
      </c>
      <c r="K5">
        <v>2</v>
      </c>
      <c r="L5" s="5">
        <v>1867250</v>
      </c>
      <c r="M5" s="5">
        <v>1262100</v>
      </c>
      <c r="N5">
        <v>2</v>
      </c>
      <c r="O5" s="5">
        <v>12215000</v>
      </c>
      <c r="P5" s="5">
        <v>10407800</v>
      </c>
      <c r="R5" s="8">
        <v>2</v>
      </c>
      <c r="S5" t="b">
        <f>OR(Tabla1912[[#This Row],[Tiempo_lineal (ns)]]&gt;$C$508,Tabla1912[[#This Row],[Tiempo_lineal (ns)]]&lt;$C$509)</f>
        <v>0</v>
      </c>
      <c r="T5" t="b">
        <f>OR(Tabla1912[[#This Row],[Tiempo_normal (ns)]]&gt;$D$508,Tabla1912[[#This Row],[Tiempo_normal (ns)]]&lt;$D$509)</f>
        <v>0</v>
      </c>
      <c r="U5" s="8">
        <v>2</v>
      </c>
      <c r="V5" t="b">
        <f>OR(Tabla31013[[#This Row],[Tiempo_lineal (ns)]]&gt;$F$508,Tabla31013[[#This Row],[Tiempo_lineal (ns)]]&lt;$F$509)</f>
        <v>0</v>
      </c>
      <c r="W5" t="b">
        <f>OR(Tabla31013[[#This Row],[Tiempo_normal (ns)]]&gt;$G$508,Tabla31013[[#This Row],[Tiempo_normal (ns)]]&lt;$G$509)</f>
        <v>0</v>
      </c>
      <c r="X5" s="8">
        <v>2</v>
      </c>
      <c r="Y5" t="b">
        <f>OR(Tabla41114[[#This Row],[Tiempo_lineal (ns)]]&gt;$I$508,Tabla41114[[#This Row],[Tiempo_lineal (ns)]]&lt;$I$509)</f>
        <v>1</v>
      </c>
      <c r="Z5" t="b">
        <f>OR(Tabla41114[[#This Row],[Tiempo_normal (ns)]]&gt;$J$508,Tabla41114[[#This Row],[Tiempo_normal (ns)]]&lt;$J$509)</f>
        <v>1</v>
      </c>
      <c r="AA5" s="8">
        <v>2</v>
      </c>
      <c r="AB5" t="b">
        <f>OR(Tabla51215[[#This Row],[Tiempo_lineal (ns)]]&gt;$L$508,Tabla51215[[#This Row],[Tiempo_lineal (ns)]]&lt;$L$509)</f>
        <v>1</v>
      </c>
      <c r="AC5" t="b">
        <f>OR(Tabla51215[[#This Row],[Tiempo_normal (ns)]]&gt;$M$508,Tabla51215[[#This Row],[Tiempo_normal (ns)]]&lt;$M$509)</f>
        <v>1</v>
      </c>
      <c r="AD5" s="8">
        <v>2</v>
      </c>
      <c r="AE5" t="b">
        <f>OR(Tabla61316[[#This Row],[Tiempo_lineal (ns)]]&gt;$O$508,Tabla61316[[#This Row],[Tiempo_lineal (ns)]]&lt;$O$509)</f>
        <v>0</v>
      </c>
      <c r="AF5" s="7" t="b">
        <f>OR(Tabla61316[[#This Row],[Tiempo_normal (ns)]]&gt;$P$508,Tabla61316[[#This Row],[Tiempo_normal (ns)]]&lt;$P$509)</f>
        <v>0</v>
      </c>
    </row>
    <row r="6" spans="2:32" x14ac:dyDescent="0.3">
      <c r="B6">
        <v>3</v>
      </c>
      <c r="C6">
        <v>190</v>
      </c>
      <c r="D6">
        <v>279</v>
      </c>
      <c r="E6">
        <v>3</v>
      </c>
      <c r="F6">
        <v>1806</v>
      </c>
      <c r="G6">
        <v>2804</v>
      </c>
      <c r="H6">
        <v>3</v>
      </c>
      <c r="I6">
        <v>166556</v>
      </c>
      <c r="J6">
        <v>186751</v>
      </c>
      <c r="K6">
        <v>3</v>
      </c>
      <c r="L6" s="5">
        <v>1685510</v>
      </c>
      <c r="M6" s="5">
        <v>2329110</v>
      </c>
      <c r="N6">
        <v>3</v>
      </c>
      <c r="O6" s="5">
        <v>9858030</v>
      </c>
      <c r="P6" s="5">
        <v>20143200</v>
      </c>
      <c r="R6" s="6">
        <v>3</v>
      </c>
      <c r="S6" t="b">
        <f>OR(Tabla1912[[#This Row],[Tiempo_lineal (ns)]]&gt;$C$508,Tabla1912[[#This Row],[Tiempo_lineal (ns)]]&lt;$C$509)</f>
        <v>0</v>
      </c>
      <c r="T6" t="b">
        <f>OR(Tabla1912[[#This Row],[Tiempo_normal (ns)]]&gt;$D$508,Tabla1912[[#This Row],[Tiempo_normal (ns)]]&lt;$D$509)</f>
        <v>0</v>
      </c>
      <c r="U6" s="6">
        <v>3</v>
      </c>
      <c r="V6" t="b">
        <f>OR(Tabla31013[[#This Row],[Tiempo_lineal (ns)]]&gt;$F$508,Tabla31013[[#This Row],[Tiempo_lineal (ns)]]&lt;$F$509)</f>
        <v>0</v>
      </c>
      <c r="W6" t="b">
        <f>OR(Tabla31013[[#This Row],[Tiempo_normal (ns)]]&gt;$G$508,Tabla31013[[#This Row],[Tiempo_normal (ns)]]&lt;$G$509)</f>
        <v>0</v>
      </c>
      <c r="X6" s="6">
        <v>3</v>
      </c>
      <c r="Y6" t="b">
        <f>OR(Tabla41114[[#This Row],[Tiempo_lineal (ns)]]&gt;$I$508,Tabla41114[[#This Row],[Tiempo_lineal (ns)]]&lt;$I$509)</f>
        <v>1</v>
      </c>
      <c r="Z6" t="b">
        <f>OR(Tabla41114[[#This Row],[Tiempo_normal (ns)]]&gt;$J$508,Tabla41114[[#This Row],[Tiempo_normal (ns)]]&lt;$J$509)</f>
        <v>1</v>
      </c>
      <c r="AA6" s="6">
        <v>3</v>
      </c>
      <c r="AB6" t="b">
        <f>OR(Tabla51215[[#This Row],[Tiempo_lineal (ns)]]&gt;$L$508,Tabla51215[[#This Row],[Tiempo_lineal (ns)]]&lt;$L$509)</f>
        <v>1</v>
      </c>
      <c r="AC6" t="b">
        <f>OR(Tabla51215[[#This Row],[Tiempo_normal (ns)]]&gt;$M$508,Tabla51215[[#This Row],[Tiempo_normal (ns)]]&lt;$M$509)</f>
        <v>1</v>
      </c>
      <c r="AD6" s="6">
        <v>3</v>
      </c>
      <c r="AE6" t="b">
        <f>OR(Tabla61316[[#This Row],[Tiempo_lineal (ns)]]&gt;$O$508,Tabla61316[[#This Row],[Tiempo_lineal (ns)]]&lt;$O$509)</f>
        <v>0</v>
      </c>
      <c r="AF6" s="7" t="b">
        <f>OR(Tabla61316[[#This Row],[Tiempo_normal (ns)]]&gt;$P$508,Tabla61316[[#This Row],[Tiempo_normal (ns)]]&lt;$P$509)</f>
        <v>0</v>
      </c>
    </row>
    <row r="7" spans="2:32" x14ac:dyDescent="0.3">
      <c r="B7">
        <v>4</v>
      </c>
      <c r="C7">
        <v>280</v>
      </c>
      <c r="D7">
        <v>279</v>
      </c>
      <c r="E7">
        <v>4</v>
      </c>
      <c r="F7">
        <v>2667</v>
      </c>
      <c r="G7">
        <v>8031</v>
      </c>
      <c r="H7">
        <v>4</v>
      </c>
      <c r="I7">
        <v>26169</v>
      </c>
      <c r="J7">
        <v>61172</v>
      </c>
      <c r="K7">
        <v>4</v>
      </c>
      <c r="L7">
        <v>593922</v>
      </c>
      <c r="M7">
        <v>689985</v>
      </c>
      <c r="N7">
        <v>4</v>
      </c>
      <c r="O7" s="5">
        <v>10593500</v>
      </c>
      <c r="P7" s="5">
        <v>11753400</v>
      </c>
      <c r="R7" s="8">
        <v>4</v>
      </c>
      <c r="S7" t="b">
        <f>OR(Tabla1912[[#This Row],[Tiempo_lineal (ns)]]&gt;$C$508,Tabla1912[[#This Row],[Tiempo_lineal (ns)]]&lt;$C$509)</f>
        <v>0</v>
      </c>
      <c r="T7" t="b">
        <f>OR(Tabla1912[[#This Row],[Tiempo_normal (ns)]]&gt;$D$508,Tabla1912[[#This Row],[Tiempo_normal (ns)]]&lt;$D$509)</f>
        <v>0</v>
      </c>
      <c r="U7" s="8">
        <v>4</v>
      </c>
      <c r="V7" t="b">
        <f>OR(Tabla31013[[#This Row],[Tiempo_lineal (ns)]]&gt;$F$508,Tabla31013[[#This Row],[Tiempo_lineal (ns)]]&lt;$F$509)</f>
        <v>1</v>
      </c>
      <c r="W7" t="b">
        <f>OR(Tabla31013[[#This Row],[Tiempo_normal (ns)]]&gt;$G$508,Tabla31013[[#This Row],[Tiempo_normal (ns)]]&lt;$G$509)</f>
        <v>1</v>
      </c>
      <c r="X7" s="8">
        <v>4</v>
      </c>
      <c r="Y7" t="b">
        <f>OR(Tabla41114[[#This Row],[Tiempo_lineal (ns)]]&gt;$I$508,Tabla41114[[#This Row],[Tiempo_lineal (ns)]]&lt;$I$509)</f>
        <v>0</v>
      </c>
      <c r="Z7" t="b">
        <f>OR(Tabla41114[[#This Row],[Tiempo_normal (ns)]]&gt;$J$508,Tabla41114[[#This Row],[Tiempo_normal (ns)]]&lt;$J$509)</f>
        <v>0</v>
      </c>
      <c r="AA7" s="8">
        <v>4</v>
      </c>
      <c r="AB7" t="b">
        <f>OR(Tabla51215[[#This Row],[Tiempo_lineal (ns)]]&gt;$L$508,Tabla51215[[#This Row],[Tiempo_lineal (ns)]]&lt;$L$509)</f>
        <v>0</v>
      </c>
      <c r="AC7" t="b">
        <f>OR(Tabla51215[[#This Row],[Tiempo_normal (ns)]]&gt;$M$508,Tabla51215[[#This Row],[Tiempo_normal (ns)]]&lt;$M$509)</f>
        <v>0</v>
      </c>
      <c r="AD7" s="8">
        <v>4</v>
      </c>
      <c r="AE7" t="b">
        <f>OR(Tabla61316[[#This Row],[Tiempo_lineal (ns)]]&gt;$O$508,Tabla61316[[#This Row],[Tiempo_lineal (ns)]]&lt;$O$509)</f>
        <v>0</v>
      </c>
      <c r="AF7" s="7" t="b">
        <f>OR(Tabla61316[[#This Row],[Tiempo_normal (ns)]]&gt;$P$508,Tabla61316[[#This Row],[Tiempo_normal (ns)]]&lt;$P$509)</f>
        <v>0</v>
      </c>
    </row>
    <row r="8" spans="2:32" x14ac:dyDescent="0.3">
      <c r="B8">
        <v>5</v>
      </c>
      <c r="C8">
        <v>249</v>
      </c>
      <c r="D8">
        <v>268</v>
      </c>
      <c r="E8">
        <v>5</v>
      </c>
      <c r="F8">
        <v>1960</v>
      </c>
      <c r="G8">
        <v>1937</v>
      </c>
      <c r="H8">
        <v>5</v>
      </c>
      <c r="I8">
        <v>90723</v>
      </c>
      <c r="J8">
        <v>38159</v>
      </c>
      <c r="K8">
        <v>5</v>
      </c>
      <c r="L8">
        <v>594195</v>
      </c>
      <c r="M8">
        <v>657312</v>
      </c>
      <c r="N8">
        <v>5</v>
      </c>
      <c r="O8" s="5">
        <v>10087500</v>
      </c>
      <c r="P8" s="5">
        <v>26580400</v>
      </c>
      <c r="R8" s="6">
        <v>5</v>
      </c>
      <c r="S8" t="b">
        <f>OR(Tabla1912[[#This Row],[Tiempo_lineal (ns)]]&gt;$C$508,Tabla1912[[#This Row],[Tiempo_lineal (ns)]]&lt;$C$509)</f>
        <v>0</v>
      </c>
      <c r="T8" t="b">
        <f>OR(Tabla1912[[#This Row],[Tiempo_normal (ns)]]&gt;$D$508,Tabla1912[[#This Row],[Tiempo_normal (ns)]]&lt;$D$509)</f>
        <v>0</v>
      </c>
      <c r="U8" s="6">
        <v>5</v>
      </c>
      <c r="V8" t="b">
        <f>OR(Tabla31013[[#This Row],[Tiempo_lineal (ns)]]&gt;$F$508,Tabla31013[[#This Row],[Tiempo_lineal (ns)]]&lt;$F$509)</f>
        <v>0</v>
      </c>
      <c r="W8" t="b">
        <f>OR(Tabla31013[[#This Row],[Tiempo_normal (ns)]]&gt;$G$508,Tabla31013[[#This Row],[Tiempo_normal (ns)]]&lt;$G$509)</f>
        <v>0</v>
      </c>
      <c r="X8" s="6">
        <v>5</v>
      </c>
      <c r="Y8" t="b">
        <f>OR(Tabla41114[[#This Row],[Tiempo_lineal (ns)]]&gt;$I$508,Tabla41114[[#This Row],[Tiempo_lineal (ns)]]&lt;$I$509)</f>
        <v>0</v>
      </c>
      <c r="Z8" t="b">
        <f>OR(Tabla41114[[#This Row],[Tiempo_normal (ns)]]&gt;$J$508,Tabla41114[[#This Row],[Tiempo_normal (ns)]]&lt;$J$509)</f>
        <v>0</v>
      </c>
      <c r="AA8" s="6">
        <v>5</v>
      </c>
      <c r="AB8" t="b">
        <f>OR(Tabla51215[[#This Row],[Tiempo_lineal (ns)]]&gt;$L$508,Tabla51215[[#This Row],[Tiempo_lineal (ns)]]&lt;$L$509)</f>
        <v>0</v>
      </c>
      <c r="AC8" t="b">
        <f>OR(Tabla51215[[#This Row],[Tiempo_normal (ns)]]&gt;$M$508,Tabla51215[[#This Row],[Tiempo_normal (ns)]]&lt;$M$509)</f>
        <v>0</v>
      </c>
      <c r="AD8" s="6">
        <v>5</v>
      </c>
      <c r="AE8" t="b">
        <f>OR(Tabla61316[[#This Row],[Tiempo_lineal (ns)]]&gt;$O$508,Tabla61316[[#This Row],[Tiempo_lineal (ns)]]&lt;$O$509)</f>
        <v>0</v>
      </c>
      <c r="AF8" s="7" t="b">
        <f>OR(Tabla61316[[#This Row],[Tiempo_normal (ns)]]&gt;$P$508,Tabla61316[[#This Row],[Tiempo_normal (ns)]]&lt;$P$509)</f>
        <v>0</v>
      </c>
    </row>
    <row r="9" spans="2:32" x14ac:dyDescent="0.3">
      <c r="B9">
        <v>6</v>
      </c>
      <c r="C9">
        <v>254</v>
      </c>
      <c r="D9">
        <v>249</v>
      </c>
      <c r="E9">
        <v>6</v>
      </c>
      <c r="F9">
        <v>1841</v>
      </c>
      <c r="G9">
        <v>2406</v>
      </c>
      <c r="H9">
        <v>6</v>
      </c>
      <c r="I9">
        <v>51642</v>
      </c>
      <c r="J9">
        <v>43476</v>
      </c>
      <c r="K9">
        <v>6</v>
      </c>
      <c r="L9">
        <v>734987</v>
      </c>
      <c r="M9">
        <v>574843</v>
      </c>
      <c r="N9">
        <v>6</v>
      </c>
      <c r="O9" s="5">
        <v>10995900</v>
      </c>
      <c r="P9" s="5">
        <v>12188700</v>
      </c>
      <c r="R9" s="8">
        <v>6</v>
      </c>
      <c r="S9" t="b">
        <f>OR(Tabla1912[[#This Row],[Tiempo_lineal (ns)]]&gt;$C$508,Tabla1912[[#This Row],[Tiempo_lineal (ns)]]&lt;$C$509)</f>
        <v>0</v>
      </c>
      <c r="T9" t="b">
        <f>OR(Tabla1912[[#This Row],[Tiempo_normal (ns)]]&gt;$D$508,Tabla1912[[#This Row],[Tiempo_normal (ns)]]&lt;$D$509)</f>
        <v>0</v>
      </c>
      <c r="U9" s="8">
        <v>6</v>
      </c>
      <c r="V9" t="b">
        <f>OR(Tabla31013[[#This Row],[Tiempo_lineal (ns)]]&gt;$F$508,Tabla31013[[#This Row],[Tiempo_lineal (ns)]]&lt;$F$509)</f>
        <v>0</v>
      </c>
      <c r="W9" t="b">
        <f>OR(Tabla31013[[#This Row],[Tiempo_normal (ns)]]&gt;$G$508,Tabla31013[[#This Row],[Tiempo_normal (ns)]]&lt;$G$509)</f>
        <v>0</v>
      </c>
      <c r="X9" s="8">
        <v>6</v>
      </c>
      <c r="Y9" t="b">
        <f>OR(Tabla41114[[#This Row],[Tiempo_lineal (ns)]]&gt;$I$508,Tabla41114[[#This Row],[Tiempo_lineal (ns)]]&lt;$I$509)</f>
        <v>0</v>
      </c>
      <c r="Z9" t="b">
        <f>OR(Tabla41114[[#This Row],[Tiempo_normal (ns)]]&gt;$J$508,Tabla41114[[#This Row],[Tiempo_normal (ns)]]&lt;$J$509)</f>
        <v>0</v>
      </c>
      <c r="AA9" s="8">
        <v>6</v>
      </c>
      <c r="AB9" t="b">
        <f>OR(Tabla51215[[#This Row],[Tiempo_lineal (ns)]]&gt;$L$508,Tabla51215[[#This Row],[Tiempo_lineal (ns)]]&lt;$L$509)</f>
        <v>0</v>
      </c>
      <c r="AC9" t="b">
        <f>OR(Tabla51215[[#This Row],[Tiempo_normal (ns)]]&gt;$M$508,Tabla51215[[#This Row],[Tiempo_normal (ns)]]&lt;$M$509)</f>
        <v>0</v>
      </c>
      <c r="AD9" s="8">
        <v>6</v>
      </c>
      <c r="AE9" t="b">
        <f>OR(Tabla61316[[#This Row],[Tiempo_lineal (ns)]]&gt;$O$508,Tabla61316[[#This Row],[Tiempo_lineal (ns)]]&lt;$O$509)</f>
        <v>0</v>
      </c>
      <c r="AF9" s="7" t="b">
        <f>OR(Tabla61316[[#This Row],[Tiempo_normal (ns)]]&gt;$P$508,Tabla61316[[#This Row],[Tiempo_normal (ns)]]&lt;$P$509)</f>
        <v>0</v>
      </c>
    </row>
    <row r="10" spans="2:32" x14ac:dyDescent="0.3">
      <c r="B10">
        <v>7</v>
      </c>
      <c r="C10">
        <v>200</v>
      </c>
      <c r="D10">
        <v>219</v>
      </c>
      <c r="E10">
        <v>7</v>
      </c>
      <c r="F10">
        <v>6261</v>
      </c>
      <c r="G10">
        <v>2128</v>
      </c>
      <c r="H10">
        <v>7</v>
      </c>
      <c r="I10">
        <v>32644</v>
      </c>
      <c r="J10">
        <v>52037</v>
      </c>
      <c r="K10">
        <v>7</v>
      </c>
      <c r="L10" s="5">
        <v>1549640</v>
      </c>
      <c r="M10">
        <v>629367</v>
      </c>
      <c r="N10">
        <v>7</v>
      </c>
      <c r="O10" s="5">
        <v>10128800</v>
      </c>
      <c r="P10" s="5">
        <v>10844700</v>
      </c>
      <c r="R10" s="6">
        <v>7</v>
      </c>
      <c r="S10" t="b">
        <f>OR(Tabla1912[[#This Row],[Tiempo_lineal (ns)]]&gt;$C$508,Tabla1912[[#This Row],[Tiempo_lineal (ns)]]&lt;$C$509)</f>
        <v>0</v>
      </c>
      <c r="T10" t="b">
        <f>OR(Tabla1912[[#This Row],[Tiempo_normal (ns)]]&gt;$D$508,Tabla1912[[#This Row],[Tiempo_normal (ns)]]&lt;$D$509)</f>
        <v>0</v>
      </c>
      <c r="U10" s="6">
        <v>7</v>
      </c>
      <c r="V10" t="b">
        <f>OR(Tabla31013[[#This Row],[Tiempo_lineal (ns)]]&gt;$F$508,Tabla31013[[#This Row],[Tiempo_lineal (ns)]]&lt;$F$509)</f>
        <v>1</v>
      </c>
      <c r="W10" t="b">
        <f>OR(Tabla31013[[#This Row],[Tiempo_normal (ns)]]&gt;$G$508,Tabla31013[[#This Row],[Tiempo_normal (ns)]]&lt;$G$509)</f>
        <v>0</v>
      </c>
      <c r="X10" s="6">
        <v>7</v>
      </c>
      <c r="Y10" t="b">
        <f>OR(Tabla41114[[#This Row],[Tiempo_lineal (ns)]]&gt;$I$508,Tabla41114[[#This Row],[Tiempo_lineal (ns)]]&lt;$I$509)</f>
        <v>0</v>
      </c>
      <c r="Z10" t="b">
        <f>OR(Tabla41114[[#This Row],[Tiempo_normal (ns)]]&gt;$J$508,Tabla41114[[#This Row],[Tiempo_normal (ns)]]&lt;$J$509)</f>
        <v>0</v>
      </c>
      <c r="AA10" s="6">
        <v>7</v>
      </c>
      <c r="AB10" t="b">
        <f>OR(Tabla51215[[#This Row],[Tiempo_lineal (ns)]]&gt;$L$508,Tabla51215[[#This Row],[Tiempo_lineal (ns)]]&lt;$L$509)</f>
        <v>1</v>
      </c>
      <c r="AC10" t="b">
        <f>OR(Tabla51215[[#This Row],[Tiempo_normal (ns)]]&gt;$M$508,Tabla51215[[#This Row],[Tiempo_normal (ns)]]&lt;$M$509)</f>
        <v>0</v>
      </c>
      <c r="AD10" s="6">
        <v>7</v>
      </c>
      <c r="AE10" t="b">
        <f>OR(Tabla61316[[#This Row],[Tiempo_lineal (ns)]]&gt;$O$508,Tabla61316[[#This Row],[Tiempo_lineal (ns)]]&lt;$O$509)</f>
        <v>0</v>
      </c>
      <c r="AF10" s="7" t="b">
        <f>OR(Tabla61316[[#This Row],[Tiempo_normal (ns)]]&gt;$P$508,Tabla61316[[#This Row],[Tiempo_normal (ns)]]&lt;$P$509)</f>
        <v>0</v>
      </c>
    </row>
    <row r="11" spans="2:32" x14ac:dyDescent="0.3">
      <c r="B11">
        <v>8</v>
      </c>
      <c r="C11">
        <v>192</v>
      </c>
      <c r="D11">
        <v>317</v>
      </c>
      <c r="E11">
        <v>8</v>
      </c>
      <c r="F11">
        <v>2030</v>
      </c>
      <c r="G11">
        <v>2715</v>
      </c>
      <c r="H11">
        <v>8</v>
      </c>
      <c r="I11">
        <v>52256</v>
      </c>
      <c r="J11">
        <v>75776</v>
      </c>
      <c r="K11">
        <v>8</v>
      </c>
      <c r="L11">
        <v>722583</v>
      </c>
      <c r="M11">
        <v>622627</v>
      </c>
      <c r="N11">
        <v>8</v>
      </c>
      <c r="O11" s="5">
        <v>73600100</v>
      </c>
      <c r="P11" s="5">
        <v>10058600</v>
      </c>
      <c r="R11" s="8">
        <v>8</v>
      </c>
      <c r="S11" t="b">
        <f>OR(Tabla1912[[#This Row],[Tiempo_lineal (ns)]]&gt;$C$508,Tabla1912[[#This Row],[Tiempo_lineal (ns)]]&lt;$C$509)</f>
        <v>0</v>
      </c>
      <c r="T11" t="b">
        <f>OR(Tabla1912[[#This Row],[Tiempo_normal (ns)]]&gt;$D$508,Tabla1912[[#This Row],[Tiempo_normal (ns)]]&lt;$D$509)</f>
        <v>0</v>
      </c>
      <c r="U11" s="8">
        <v>8</v>
      </c>
      <c r="V11" t="b">
        <f>OR(Tabla31013[[#This Row],[Tiempo_lineal (ns)]]&gt;$F$508,Tabla31013[[#This Row],[Tiempo_lineal (ns)]]&lt;$F$509)</f>
        <v>0</v>
      </c>
      <c r="W11" t="b">
        <f>OR(Tabla31013[[#This Row],[Tiempo_normal (ns)]]&gt;$G$508,Tabla31013[[#This Row],[Tiempo_normal (ns)]]&lt;$G$509)</f>
        <v>0</v>
      </c>
      <c r="X11" s="8">
        <v>8</v>
      </c>
      <c r="Y11" t="b">
        <f>OR(Tabla41114[[#This Row],[Tiempo_lineal (ns)]]&gt;$I$508,Tabla41114[[#This Row],[Tiempo_lineal (ns)]]&lt;$I$509)</f>
        <v>0</v>
      </c>
      <c r="Z11" t="b">
        <f>OR(Tabla41114[[#This Row],[Tiempo_normal (ns)]]&gt;$J$508,Tabla41114[[#This Row],[Tiempo_normal (ns)]]&lt;$J$509)</f>
        <v>0</v>
      </c>
      <c r="AA11" s="8">
        <v>8</v>
      </c>
      <c r="AB11" t="b">
        <f>OR(Tabla51215[[#This Row],[Tiempo_lineal (ns)]]&gt;$L$508,Tabla51215[[#This Row],[Tiempo_lineal (ns)]]&lt;$L$509)</f>
        <v>0</v>
      </c>
      <c r="AC11" t="b">
        <f>OR(Tabla51215[[#This Row],[Tiempo_normal (ns)]]&gt;$M$508,Tabla51215[[#This Row],[Tiempo_normal (ns)]]&lt;$M$509)</f>
        <v>0</v>
      </c>
      <c r="AD11" s="8">
        <v>8</v>
      </c>
      <c r="AE11" t="b">
        <f>OR(Tabla61316[[#This Row],[Tiempo_lineal (ns)]]&gt;$O$508,Tabla61316[[#This Row],[Tiempo_lineal (ns)]]&lt;$O$509)</f>
        <v>1</v>
      </c>
      <c r="AF11" s="7" t="b">
        <f>OR(Tabla61316[[#This Row],[Tiempo_normal (ns)]]&gt;$P$508,Tabla61316[[#This Row],[Tiempo_normal (ns)]]&lt;$P$509)</f>
        <v>0</v>
      </c>
    </row>
    <row r="12" spans="2:32" x14ac:dyDescent="0.3">
      <c r="B12">
        <v>9</v>
      </c>
      <c r="C12">
        <v>207</v>
      </c>
      <c r="D12">
        <v>215</v>
      </c>
      <c r="E12">
        <v>9</v>
      </c>
      <c r="F12">
        <v>2276</v>
      </c>
      <c r="G12">
        <v>4794</v>
      </c>
      <c r="H12">
        <v>9</v>
      </c>
      <c r="I12">
        <v>43508</v>
      </c>
      <c r="J12">
        <v>57904</v>
      </c>
      <c r="K12">
        <v>9</v>
      </c>
      <c r="L12">
        <v>669221</v>
      </c>
      <c r="M12" s="5">
        <v>1048870</v>
      </c>
      <c r="N12">
        <v>9</v>
      </c>
      <c r="O12" s="5">
        <v>9231590</v>
      </c>
      <c r="P12" s="5">
        <v>11013200</v>
      </c>
      <c r="R12" s="6">
        <v>9</v>
      </c>
      <c r="S12" t="b">
        <f>OR(Tabla1912[[#This Row],[Tiempo_lineal (ns)]]&gt;$C$508,Tabla1912[[#This Row],[Tiempo_lineal (ns)]]&lt;$C$509)</f>
        <v>0</v>
      </c>
      <c r="T12" t="b">
        <f>OR(Tabla1912[[#This Row],[Tiempo_normal (ns)]]&gt;$D$508,Tabla1912[[#This Row],[Tiempo_normal (ns)]]&lt;$D$509)</f>
        <v>0</v>
      </c>
      <c r="U12" s="6">
        <v>9</v>
      </c>
      <c r="V12" t="b">
        <f>OR(Tabla31013[[#This Row],[Tiempo_lineal (ns)]]&gt;$F$508,Tabla31013[[#This Row],[Tiempo_lineal (ns)]]&lt;$F$509)</f>
        <v>0</v>
      </c>
      <c r="W12" t="b">
        <f>OR(Tabla31013[[#This Row],[Tiempo_normal (ns)]]&gt;$G$508,Tabla31013[[#This Row],[Tiempo_normal (ns)]]&lt;$G$509)</f>
        <v>1</v>
      </c>
      <c r="X12" s="6">
        <v>9</v>
      </c>
      <c r="Y12" t="b">
        <f>OR(Tabla41114[[#This Row],[Tiempo_lineal (ns)]]&gt;$I$508,Tabla41114[[#This Row],[Tiempo_lineal (ns)]]&lt;$I$509)</f>
        <v>0</v>
      </c>
      <c r="Z12" t="b">
        <f>OR(Tabla41114[[#This Row],[Tiempo_normal (ns)]]&gt;$J$508,Tabla41114[[#This Row],[Tiempo_normal (ns)]]&lt;$J$509)</f>
        <v>0</v>
      </c>
      <c r="AA12" s="6">
        <v>9</v>
      </c>
      <c r="AB12" t="b">
        <f>OR(Tabla51215[[#This Row],[Tiempo_lineal (ns)]]&gt;$L$508,Tabla51215[[#This Row],[Tiempo_lineal (ns)]]&lt;$L$509)</f>
        <v>0</v>
      </c>
      <c r="AC12" t="b">
        <f>OR(Tabla51215[[#This Row],[Tiempo_normal (ns)]]&gt;$M$508,Tabla51215[[#This Row],[Tiempo_normal (ns)]]&lt;$M$509)</f>
        <v>0</v>
      </c>
      <c r="AD12" s="6">
        <v>9</v>
      </c>
      <c r="AE12" t="b">
        <f>OR(Tabla61316[[#This Row],[Tiempo_lineal (ns)]]&gt;$O$508,Tabla61316[[#This Row],[Tiempo_lineal (ns)]]&lt;$O$509)</f>
        <v>0</v>
      </c>
      <c r="AF12" s="7" t="b">
        <f>OR(Tabla61316[[#This Row],[Tiempo_normal (ns)]]&gt;$P$508,Tabla61316[[#This Row],[Tiempo_normal (ns)]]&lt;$P$509)</f>
        <v>0</v>
      </c>
    </row>
    <row r="13" spans="2:32" x14ac:dyDescent="0.3">
      <c r="B13">
        <v>10</v>
      </c>
      <c r="C13">
        <v>206</v>
      </c>
      <c r="D13">
        <v>208</v>
      </c>
      <c r="E13">
        <v>10</v>
      </c>
      <c r="F13">
        <v>4240</v>
      </c>
      <c r="G13">
        <v>2387</v>
      </c>
      <c r="H13">
        <v>10</v>
      </c>
      <c r="I13">
        <v>48267</v>
      </c>
      <c r="J13">
        <v>51386</v>
      </c>
      <c r="K13">
        <v>10</v>
      </c>
      <c r="L13">
        <v>664288</v>
      </c>
      <c r="M13" s="5">
        <v>1237750</v>
      </c>
      <c r="N13">
        <v>10</v>
      </c>
      <c r="O13" s="5">
        <v>10623800</v>
      </c>
      <c r="P13" s="5">
        <v>44454100</v>
      </c>
      <c r="R13" s="8">
        <v>10</v>
      </c>
      <c r="S13" t="b">
        <f>OR(Tabla1912[[#This Row],[Tiempo_lineal (ns)]]&gt;$C$508,Tabla1912[[#This Row],[Tiempo_lineal (ns)]]&lt;$C$509)</f>
        <v>0</v>
      </c>
      <c r="T13" t="b">
        <f>OR(Tabla1912[[#This Row],[Tiempo_normal (ns)]]&gt;$D$508,Tabla1912[[#This Row],[Tiempo_normal (ns)]]&lt;$D$509)</f>
        <v>0</v>
      </c>
      <c r="U13" s="8">
        <v>10</v>
      </c>
      <c r="V13" t="b">
        <f>OR(Tabla31013[[#This Row],[Tiempo_lineal (ns)]]&gt;$F$508,Tabla31013[[#This Row],[Tiempo_lineal (ns)]]&lt;$F$509)</f>
        <v>1</v>
      </c>
      <c r="W13" t="b">
        <f>OR(Tabla31013[[#This Row],[Tiempo_normal (ns)]]&gt;$G$508,Tabla31013[[#This Row],[Tiempo_normal (ns)]]&lt;$G$509)</f>
        <v>0</v>
      </c>
      <c r="X13" s="8">
        <v>10</v>
      </c>
      <c r="Y13" t="b">
        <f>OR(Tabla41114[[#This Row],[Tiempo_lineal (ns)]]&gt;$I$508,Tabla41114[[#This Row],[Tiempo_lineal (ns)]]&lt;$I$509)</f>
        <v>0</v>
      </c>
      <c r="Z13" t="b">
        <f>OR(Tabla41114[[#This Row],[Tiempo_normal (ns)]]&gt;$J$508,Tabla41114[[#This Row],[Tiempo_normal (ns)]]&lt;$J$509)</f>
        <v>0</v>
      </c>
      <c r="AA13" s="8">
        <v>10</v>
      </c>
      <c r="AB13" t="b">
        <f>OR(Tabla51215[[#This Row],[Tiempo_lineal (ns)]]&gt;$L$508,Tabla51215[[#This Row],[Tiempo_lineal (ns)]]&lt;$L$509)</f>
        <v>0</v>
      </c>
      <c r="AC13" t="b">
        <f>OR(Tabla51215[[#This Row],[Tiempo_normal (ns)]]&gt;$M$508,Tabla51215[[#This Row],[Tiempo_normal (ns)]]&lt;$M$509)</f>
        <v>1</v>
      </c>
      <c r="AD13" s="8">
        <v>10</v>
      </c>
      <c r="AE13" t="b">
        <f>OR(Tabla61316[[#This Row],[Tiempo_lineal (ns)]]&gt;$O$508,Tabla61316[[#This Row],[Tiempo_lineal (ns)]]&lt;$O$509)</f>
        <v>0</v>
      </c>
      <c r="AF13" s="7" t="b">
        <f>OR(Tabla61316[[#This Row],[Tiempo_normal (ns)]]&gt;$P$508,Tabla61316[[#This Row],[Tiempo_normal (ns)]]&lt;$P$509)</f>
        <v>1</v>
      </c>
    </row>
    <row r="14" spans="2:32" x14ac:dyDescent="0.3">
      <c r="B14">
        <v>11</v>
      </c>
      <c r="C14">
        <v>186</v>
      </c>
      <c r="D14">
        <v>208</v>
      </c>
      <c r="E14">
        <v>11</v>
      </c>
      <c r="F14">
        <v>1819</v>
      </c>
      <c r="G14">
        <v>2414</v>
      </c>
      <c r="H14">
        <v>11</v>
      </c>
      <c r="I14">
        <v>52647</v>
      </c>
      <c r="J14">
        <v>164925</v>
      </c>
      <c r="K14">
        <v>11</v>
      </c>
      <c r="L14">
        <v>858119</v>
      </c>
      <c r="M14">
        <v>697905</v>
      </c>
      <c r="N14">
        <v>11</v>
      </c>
      <c r="O14" s="5">
        <v>11503800</v>
      </c>
      <c r="P14" s="5">
        <v>9910550</v>
      </c>
      <c r="R14" s="6">
        <v>11</v>
      </c>
      <c r="S14" t="b">
        <f>OR(Tabla1912[[#This Row],[Tiempo_lineal (ns)]]&gt;$C$508,Tabla1912[[#This Row],[Tiempo_lineal (ns)]]&lt;$C$509)</f>
        <v>0</v>
      </c>
      <c r="T14" t="b">
        <f>OR(Tabla1912[[#This Row],[Tiempo_normal (ns)]]&gt;$D$508,Tabla1912[[#This Row],[Tiempo_normal (ns)]]&lt;$D$509)</f>
        <v>0</v>
      </c>
      <c r="U14" s="6">
        <v>11</v>
      </c>
      <c r="V14" t="b">
        <f>OR(Tabla31013[[#This Row],[Tiempo_lineal (ns)]]&gt;$F$508,Tabla31013[[#This Row],[Tiempo_lineal (ns)]]&lt;$F$509)</f>
        <v>0</v>
      </c>
      <c r="W14" t="b">
        <f>OR(Tabla31013[[#This Row],[Tiempo_normal (ns)]]&gt;$G$508,Tabla31013[[#This Row],[Tiempo_normal (ns)]]&lt;$G$509)</f>
        <v>0</v>
      </c>
      <c r="X14" s="6">
        <v>11</v>
      </c>
      <c r="Y14" t="b">
        <f>OR(Tabla41114[[#This Row],[Tiempo_lineal (ns)]]&gt;$I$508,Tabla41114[[#This Row],[Tiempo_lineal (ns)]]&lt;$I$509)</f>
        <v>0</v>
      </c>
      <c r="Z14" t="b">
        <f>OR(Tabla41114[[#This Row],[Tiempo_normal (ns)]]&gt;$J$508,Tabla41114[[#This Row],[Tiempo_normal (ns)]]&lt;$J$509)</f>
        <v>1</v>
      </c>
      <c r="AA14" s="6">
        <v>11</v>
      </c>
      <c r="AB14" t="b">
        <f>OR(Tabla51215[[#This Row],[Tiempo_lineal (ns)]]&gt;$L$508,Tabla51215[[#This Row],[Tiempo_lineal (ns)]]&lt;$L$509)</f>
        <v>0</v>
      </c>
      <c r="AC14" t="b">
        <f>OR(Tabla51215[[#This Row],[Tiempo_normal (ns)]]&gt;$M$508,Tabla51215[[#This Row],[Tiempo_normal (ns)]]&lt;$M$509)</f>
        <v>0</v>
      </c>
      <c r="AD14" s="6">
        <v>11</v>
      </c>
      <c r="AE14" t="b">
        <f>OR(Tabla61316[[#This Row],[Tiempo_lineal (ns)]]&gt;$O$508,Tabla61316[[#This Row],[Tiempo_lineal (ns)]]&lt;$O$509)</f>
        <v>0</v>
      </c>
      <c r="AF14" s="7" t="b">
        <f>OR(Tabla61316[[#This Row],[Tiempo_normal (ns)]]&gt;$P$508,Tabla61316[[#This Row],[Tiempo_normal (ns)]]&lt;$P$509)</f>
        <v>0</v>
      </c>
    </row>
    <row r="15" spans="2:32" x14ac:dyDescent="0.3">
      <c r="B15">
        <v>12</v>
      </c>
      <c r="C15">
        <v>194</v>
      </c>
      <c r="D15">
        <v>201</v>
      </c>
      <c r="E15">
        <v>12</v>
      </c>
      <c r="F15">
        <v>2218</v>
      </c>
      <c r="G15">
        <v>1941</v>
      </c>
      <c r="H15">
        <v>12</v>
      </c>
      <c r="I15">
        <v>42866</v>
      </c>
      <c r="J15">
        <v>36542</v>
      </c>
      <c r="K15">
        <v>12</v>
      </c>
      <c r="L15">
        <v>794041</v>
      </c>
      <c r="M15">
        <v>622479</v>
      </c>
      <c r="N15">
        <v>12</v>
      </c>
      <c r="O15" s="5">
        <v>10603600</v>
      </c>
      <c r="P15" s="5">
        <v>26257800</v>
      </c>
      <c r="R15" s="8">
        <v>12</v>
      </c>
      <c r="S15" t="b">
        <f>OR(Tabla1912[[#This Row],[Tiempo_lineal (ns)]]&gt;$C$508,Tabla1912[[#This Row],[Tiempo_lineal (ns)]]&lt;$C$509)</f>
        <v>0</v>
      </c>
      <c r="T15" t="b">
        <f>OR(Tabla1912[[#This Row],[Tiempo_normal (ns)]]&gt;$D$508,Tabla1912[[#This Row],[Tiempo_normal (ns)]]&lt;$D$509)</f>
        <v>0</v>
      </c>
      <c r="U15" s="8">
        <v>12</v>
      </c>
      <c r="V15" t="b">
        <f>OR(Tabla31013[[#This Row],[Tiempo_lineal (ns)]]&gt;$F$508,Tabla31013[[#This Row],[Tiempo_lineal (ns)]]&lt;$F$509)</f>
        <v>0</v>
      </c>
      <c r="W15" t="b">
        <f>OR(Tabla31013[[#This Row],[Tiempo_normal (ns)]]&gt;$G$508,Tabla31013[[#This Row],[Tiempo_normal (ns)]]&lt;$G$509)</f>
        <v>0</v>
      </c>
      <c r="X15" s="8">
        <v>12</v>
      </c>
      <c r="Y15" t="b">
        <f>OR(Tabla41114[[#This Row],[Tiempo_lineal (ns)]]&gt;$I$508,Tabla41114[[#This Row],[Tiempo_lineal (ns)]]&lt;$I$509)</f>
        <v>0</v>
      </c>
      <c r="Z15" t="b">
        <f>OR(Tabla41114[[#This Row],[Tiempo_normal (ns)]]&gt;$J$508,Tabla41114[[#This Row],[Tiempo_normal (ns)]]&lt;$J$509)</f>
        <v>0</v>
      </c>
      <c r="AA15" s="8">
        <v>12</v>
      </c>
      <c r="AB15" t="b">
        <f>OR(Tabla51215[[#This Row],[Tiempo_lineal (ns)]]&gt;$L$508,Tabla51215[[#This Row],[Tiempo_lineal (ns)]]&lt;$L$509)</f>
        <v>0</v>
      </c>
      <c r="AC15" t="b">
        <f>OR(Tabla51215[[#This Row],[Tiempo_normal (ns)]]&gt;$M$508,Tabla51215[[#This Row],[Tiempo_normal (ns)]]&lt;$M$509)</f>
        <v>0</v>
      </c>
      <c r="AD15" s="8">
        <v>12</v>
      </c>
      <c r="AE15" t="b">
        <f>OR(Tabla61316[[#This Row],[Tiempo_lineal (ns)]]&gt;$O$508,Tabla61316[[#This Row],[Tiempo_lineal (ns)]]&lt;$O$509)</f>
        <v>0</v>
      </c>
      <c r="AF15" s="7" t="b">
        <f>OR(Tabla61316[[#This Row],[Tiempo_normal (ns)]]&gt;$P$508,Tabla61316[[#This Row],[Tiempo_normal (ns)]]&lt;$P$509)</f>
        <v>0</v>
      </c>
    </row>
    <row r="16" spans="2:32" x14ac:dyDescent="0.3">
      <c r="B16">
        <v>13</v>
      </c>
      <c r="C16">
        <v>195</v>
      </c>
      <c r="D16">
        <v>208</v>
      </c>
      <c r="E16">
        <v>13</v>
      </c>
      <c r="F16">
        <v>2229</v>
      </c>
      <c r="G16">
        <v>1835</v>
      </c>
      <c r="H16">
        <v>13</v>
      </c>
      <c r="I16">
        <v>20498</v>
      </c>
      <c r="J16">
        <v>66861</v>
      </c>
      <c r="K16">
        <v>13</v>
      </c>
      <c r="L16">
        <v>892571</v>
      </c>
      <c r="M16">
        <v>762704</v>
      </c>
      <c r="N16">
        <v>13</v>
      </c>
      <c r="O16" s="5">
        <v>10401000</v>
      </c>
      <c r="P16" s="5">
        <v>9736010</v>
      </c>
      <c r="R16" s="6">
        <v>13</v>
      </c>
      <c r="S16" t="b">
        <f>OR(Tabla1912[[#This Row],[Tiempo_lineal (ns)]]&gt;$C$508,Tabla1912[[#This Row],[Tiempo_lineal (ns)]]&lt;$C$509)</f>
        <v>0</v>
      </c>
      <c r="T16" t="b">
        <f>OR(Tabla1912[[#This Row],[Tiempo_normal (ns)]]&gt;$D$508,Tabla1912[[#This Row],[Tiempo_normal (ns)]]&lt;$D$509)</f>
        <v>0</v>
      </c>
      <c r="U16" s="6">
        <v>13</v>
      </c>
      <c r="V16" t="b">
        <f>OR(Tabla31013[[#This Row],[Tiempo_lineal (ns)]]&gt;$F$508,Tabla31013[[#This Row],[Tiempo_lineal (ns)]]&lt;$F$509)</f>
        <v>0</v>
      </c>
      <c r="W16" t="b">
        <f>OR(Tabla31013[[#This Row],[Tiempo_normal (ns)]]&gt;$G$508,Tabla31013[[#This Row],[Tiempo_normal (ns)]]&lt;$G$509)</f>
        <v>0</v>
      </c>
      <c r="X16" s="6">
        <v>13</v>
      </c>
      <c r="Y16" t="b">
        <f>OR(Tabla41114[[#This Row],[Tiempo_lineal (ns)]]&gt;$I$508,Tabla41114[[#This Row],[Tiempo_lineal (ns)]]&lt;$I$509)</f>
        <v>0</v>
      </c>
      <c r="Z16" t="b">
        <f>OR(Tabla41114[[#This Row],[Tiempo_normal (ns)]]&gt;$J$508,Tabla41114[[#This Row],[Tiempo_normal (ns)]]&lt;$J$509)</f>
        <v>0</v>
      </c>
      <c r="AA16" s="6">
        <v>13</v>
      </c>
      <c r="AB16" t="b">
        <f>OR(Tabla51215[[#This Row],[Tiempo_lineal (ns)]]&gt;$L$508,Tabla51215[[#This Row],[Tiempo_lineal (ns)]]&lt;$L$509)</f>
        <v>0</v>
      </c>
      <c r="AC16" t="b">
        <f>OR(Tabla51215[[#This Row],[Tiempo_normal (ns)]]&gt;$M$508,Tabla51215[[#This Row],[Tiempo_normal (ns)]]&lt;$M$509)</f>
        <v>0</v>
      </c>
      <c r="AD16" s="6">
        <v>13</v>
      </c>
      <c r="AE16" t="b">
        <f>OR(Tabla61316[[#This Row],[Tiempo_lineal (ns)]]&gt;$O$508,Tabla61316[[#This Row],[Tiempo_lineal (ns)]]&lt;$O$509)</f>
        <v>0</v>
      </c>
      <c r="AF16" s="7" t="b">
        <f>OR(Tabla61316[[#This Row],[Tiempo_normal (ns)]]&gt;$P$508,Tabla61316[[#This Row],[Tiempo_normal (ns)]]&lt;$P$509)</f>
        <v>0</v>
      </c>
    </row>
    <row r="17" spans="2:32" x14ac:dyDescent="0.3">
      <c r="B17">
        <v>14</v>
      </c>
      <c r="C17">
        <v>202</v>
      </c>
      <c r="D17">
        <v>215</v>
      </c>
      <c r="E17">
        <v>14</v>
      </c>
      <c r="F17">
        <v>1814</v>
      </c>
      <c r="G17">
        <v>1803</v>
      </c>
      <c r="H17">
        <v>14</v>
      </c>
      <c r="I17">
        <v>37376</v>
      </c>
      <c r="J17">
        <v>46238</v>
      </c>
      <c r="K17">
        <v>14</v>
      </c>
      <c r="L17">
        <v>754975</v>
      </c>
      <c r="M17">
        <v>745917</v>
      </c>
      <c r="N17">
        <v>14</v>
      </c>
      <c r="O17" s="5">
        <v>11828200</v>
      </c>
      <c r="P17" s="5">
        <v>64461900</v>
      </c>
      <c r="R17" s="8">
        <v>14</v>
      </c>
      <c r="S17" t="b">
        <f>OR(Tabla1912[[#This Row],[Tiempo_lineal (ns)]]&gt;$C$508,Tabla1912[[#This Row],[Tiempo_lineal (ns)]]&lt;$C$509)</f>
        <v>0</v>
      </c>
      <c r="T17" t="b">
        <f>OR(Tabla1912[[#This Row],[Tiempo_normal (ns)]]&gt;$D$508,Tabla1912[[#This Row],[Tiempo_normal (ns)]]&lt;$D$509)</f>
        <v>0</v>
      </c>
      <c r="U17" s="8">
        <v>14</v>
      </c>
      <c r="V17" t="b">
        <f>OR(Tabla31013[[#This Row],[Tiempo_lineal (ns)]]&gt;$F$508,Tabla31013[[#This Row],[Tiempo_lineal (ns)]]&lt;$F$509)</f>
        <v>0</v>
      </c>
      <c r="W17" t="b">
        <f>OR(Tabla31013[[#This Row],[Tiempo_normal (ns)]]&gt;$G$508,Tabla31013[[#This Row],[Tiempo_normal (ns)]]&lt;$G$509)</f>
        <v>0</v>
      </c>
      <c r="X17" s="8">
        <v>14</v>
      </c>
      <c r="Y17" t="b">
        <f>OR(Tabla41114[[#This Row],[Tiempo_lineal (ns)]]&gt;$I$508,Tabla41114[[#This Row],[Tiempo_lineal (ns)]]&lt;$I$509)</f>
        <v>0</v>
      </c>
      <c r="Z17" t="b">
        <f>OR(Tabla41114[[#This Row],[Tiempo_normal (ns)]]&gt;$J$508,Tabla41114[[#This Row],[Tiempo_normal (ns)]]&lt;$J$509)</f>
        <v>0</v>
      </c>
      <c r="AA17" s="8">
        <v>14</v>
      </c>
      <c r="AB17" t="b">
        <f>OR(Tabla51215[[#This Row],[Tiempo_lineal (ns)]]&gt;$L$508,Tabla51215[[#This Row],[Tiempo_lineal (ns)]]&lt;$L$509)</f>
        <v>0</v>
      </c>
      <c r="AC17" t="b">
        <f>OR(Tabla51215[[#This Row],[Tiempo_normal (ns)]]&gt;$M$508,Tabla51215[[#This Row],[Tiempo_normal (ns)]]&lt;$M$509)</f>
        <v>0</v>
      </c>
      <c r="AD17" s="8">
        <v>14</v>
      </c>
      <c r="AE17" t="b">
        <f>OR(Tabla61316[[#This Row],[Tiempo_lineal (ns)]]&gt;$O$508,Tabla61316[[#This Row],[Tiempo_lineal (ns)]]&lt;$O$509)</f>
        <v>0</v>
      </c>
      <c r="AF17" s="7" t="b">
        <f>OR(Tabla61316[[#This Row],[Tiempo_normal (ns)]]&gt;$P$508,Tabla61316[[#This Row],[Tiempo_normal (ns)]]&lt;$P$509)</f>
        <v>1</v>
      </c>
    </row>
    <row r="18" spans="2:32" x14ac:dyDescent="0.3">
      <c r="B18">
        <v>15</v>
      </c>
      <c r="C18">
        <v>196</v>
      </c>
      <c r="D18">
        <v>214</v>
      </c>
      <c r="E18">
        <v>15</v>
      </c>
      <c r="F18">
        <v>2020</v>
      </c>
      <c r="G18">
        <v>1790</v>
      </c>
      <c r="H18">
        <v>15</v>
      </c>
      <c r="I18">
        <v>42923</v>
      </c>
      <c r="J18">
        <v>31975</v>
      </c>
      <c r="K18">
        <v>15</v>
      </c>
      <c r="L18" s="5">
        <v>1141800</v>
      </c>
      <c r="M18">
        <v>747397</v>
      </c>
      <c r="N18">
        <v>15</v>
      </c>
      <c r="O18" s="5">
        <v>10674600</v>
      </c>
      <c r="P18" s="5">
        <v>11107100</v>
      </c>
      <c r="R18" s="6">
        <v>15</v>
      </c>
      <c r="S18" t="b">
        <f>OR(Tabla1912[[#This Row],[Tiempo_lineal (ns)]]&gt;$C$508,Tabla1912[[#This Row],[Tiempo_lineal (ns)]]&lt;$C$509)</f>
        <v>0</v>
      </c>
      <c r="T18" t="b">
        <f>OR(Tabla1912[[#This Row],[Tiempo_normal (ns)]]&gt;$D$508,Tabla1912[[#This Row],[Tiempo_normal (ns)]]&lt;$D$509)</f>
        <v>0</v>
      </c>
      <c r="U18" s="6">
        <v>15</v>
      </c>
      <c r="V18" t="b">
        <f>OR(Tabla31013[[#This Row],[Tiempo_lineal (ns)]]&gt;$F$508,Tabla31013[[#This Row],[Tiempo_lineal (ns)]]&lt;$F$509)</f>
        <v>0</v>
      </c>
      <c r="W18" t="b">
        <f>OR(Tabla31013[[#This Row],[Tiempo_normal (ns)]]&gt;$G$508,Tabla31013[[#This Row],[Tiempo_normal (ns)]]&lt;$G$509)</f>
        <v>0</v>
      </c>
      <c r="X18" s="6">
        <v>15</v>
      </c>
      <c r="Y18" t="b">
        <f>OR(Tabla41114[[#This Row],[Tiempo_lineal (ns)]]&gt;$I$508,Tabla41114[[#This Row],[Tiempo_lineal (ns)]]&lt;$I$509)</f>
        <v>0</v>
      </c>
      <c r="Z18" t="b">
        <f>OR(Tabla41114[[#This Row],[Tiempo_normal (ns)]]&gt;$J$508,Tabla41114[[#This Row],[Tiempo_normal (ns)]]&lt;$J$509)</f>
        <v>0</v>
      </c>
      <c r="AA18" s="6">
        <v>15</v>
      </c>
      <c r="AB18" t="b">
        <f>OR(Tabla51215[[#This Row],[Tiempo_lineal (ns)]]&gt;$L$508,Tabla51215[[#This Row],[Tiempo_lineal (ns)]]&lt;$L$509)</f>
        <v>0</v>
      </c>
      <c r="AC18" t="b">
        <f>OR(Tabla51215[[#This Row],[Tiempo_normal (ns)]]&gt;$M$508,Tabla51215[[#This Row],[Tiempo_normal (ns)]]&lt;$M$509)</f>
        <v>0</v>
      </c>
      <c r="AD18" s="6">
        <v>15</v>
      </c>
      <c r="AE18" t="b">
        <f>OR(Tabla61316[[#This Row],[Tiempo_lineal (ns)]]&gt;$O$508,Tabla61316[[#This Row],[Tiempo_lineal (ns)]]&lt;$O$509)</f>
        <v>0</v>
      </c>
      <c r="AF18" s="7" t="b">
        <f>OR(Tabla61316[[#This Row],[Tiempo_normal (ns)]]&gt;$P$508,Tabla61316[[#This Row],[Tiempo_normal (ns)]]&lt;$P$509)</f>
        <v>0</v>
      </c>
    </row>
    <row r="19" spans="2:32" x14ac:dyDescent="0.3">
      <c r="B19">
        <v>16</v>
      </c>
      <c r="C19">
        <v>190</v>
      </c>
      <c r="D19">
        <v>210</v>
      </c>
      <c r="E19">
        <v>16</v>
      </c>
      <c r="F19">
        <v>1795</v>
      </c>
      <c r="G19">
        <v>1794</v>
      </c>
      <c r="H19">
        <v>16</v>
      </c>
      <c r="I19">
        <v>21432</v>
      </c>
      <c r="J19">
        <v>22888</v>
      </c>
      <c r="K19">
        <v>16</v>
      </c>
      <c r="L19">
        <v>635374</v>
      </c>
      <c r="M19">
        <v>544195</v>
      </c>
      <c r="N19">
        <v>16</v>
      </c>
      <c r="O19" s="5">
        <v>11179900</v>
      </c>
      <c r="P19" s="5">
        <v>12045900</v>
      </c>
      <c r="R19" s="8">
        <v>16</v>
      </c>
      <c r="S19" t="b">
        <f>OR(Tabla1912[[#This Row],[Tiempo_lineal (ns)]]&gt;$C$508,Tabla1912[[#This Row],[Tiempo_lineal (ns)]]&lt;$C$509)</f>
        <v>0</v>
      </c>
      <c r="T19" t="b">
        <f>OR(Tabla1912[[#This Row],[Tiempo_normal (ns)]]&gt;$D$508,Tabla1912[[#This Row],[Tiempo_normal (ns)]]&lt;$D$509)</f>
        <v>0</v>
      </c>
      <c r="U19" s="8">
        <v>16</v>
      </c>
      <c r="V19" t="b">
        <f>OR(Tabla31013[[#This Row],[Tiempo_lineal (ns)]]&gt;$F$508,Tabla31013[[#This Row],[Tiempo_lineal (ns)]]&lt;$F$509)</f>
        <v>0</v>
      </c>
      <c r="W19" t="b">
        <f>OR(Tabla31013[[#This Row],[Tiempo_normal (ns)]]&gt;$G$508,Tabla31013[[#This Row],[Tiempo_normal (ns)]]&lt;$G$509)</f>
        <v>0</v>
      </c>
      <c r="X19" s="8">
        <v>16</v>
      </c>
      <c r="Y19" t="b">
        <f>OR(Tabla41114[[#This Row],[Tiempo_lineal (ns)]]&gt;$I$508,Tabla41114[[#This Row],[Tiempo_lineal (ns)]]&lt;$I$509)</f>
        <v>0</v>
      </c>
      <c r="Z19" t="b">
        <f>OR(Tabla41114[[#This Row],[Tiempo_normal (ns)]]&gt;$J$508,Tabla41114[[#This Row],[Tiempo_normal (ns)]]&lt;$J$509)</f>
        <v>0</v>
      </c>
      <c r="AA19" s="8">
        <v>16</v>
      </c>
      <c r="AB19" t="b">
        <f>OR(Tabla51215[[#This Row],[Tiempo_lineal (ns)]]&gt;$L$508,Tabla51215[[#This Row],[Tiempo_lineal (ns)]]&lt;$L$509)</f>
        <v>0</v>
      </c>
      <c r="AC19" t="b">
        <f>OR(Tabla51215[[#This Row],[Tiempo_normal (ns)]]&gt;$M$508,Tabla51215[[#This Row],[Tiempo_normal (ns)]]&lt;$M$509)</f>
        <v>0</v>
      </c>
      <c r="AD19" s="8">
        <v>16</v>
      </c>
      <c r="AE19" t="b">
        <f>OR(Tabla61316[[#This Row],[Tiempo_lineal (ns)]]&gt;$O$508,Tabla61316[[#This Row],[Tiempo_lineal (ns)]]&lt;$O$509)</f>
        <v>0</v>
      </c>
      <c r="AF19" s="7" t="b">
        <f>OR(Tabla61316[[#This Row],[Tiempo_normal (ns)]]&gt;$P$508,Tabla61316[[#This Row],[Tiempo_normal (ns)]]&lt;$P$509)</f>
        <v>0</v>
      </c>
    </row>
    <row r="20" spans="2:32" x14ac:dyDescent="0.3">
      <c r="B20">
        <v>17</v>
      </c>
      <c r="C20">
        <v>191</v>
      </c>
      <c r="D20">
        <v>210</v>
      </c>
      <c r="E20">
        <v>17</v>
      </c>
      <c r="F20">
        <v>2024</v>
      </c>
      <c r="G20">
        <v>3858</v>
      </c>
      <c r="H20">
        <v>17</v>
      </c>
      <c r="I20">
        <v>21818</v>
      </c>
      <c r="J20">
        <v>38815</v>
      </c>
      <c r="K20">
        <v>17</v>
      </c>
      <c r="L20">
        <v>671161</v>
      </c>
      <c r="M20">
        <v>679270</v>
      </c>
      <c r="N20">
        <v>17</v>
      </c>
      <c r="O20" s="5">
        <v>9370410</v>
      </c>
      <c r="P20" s="5">
        <v>9587060</v>
      </c>
      <c r="R20" s="6">
        <v>17</v>
      </c>
      <c r="S20" t="b">
        <f>OR(Tabla1912[[#This Row],[Tiempo_lineal (ns)]]&gt;$C$508,Tabla1912[[#This Row],[Tiempo_lineal (ns)]]&lt;$C$509)</f>
        <v>0</v>
      </c>
      <c r="T20" t="b">
        <f>OR(Tabla1912[[#This Row],[Tiempo_normal (ns)]]&gt;$D$508,Tabla1912[[#This Row],[Tiempo_normal (ns)]]&lt;$D$509)</f>
        <v>0</v>
      </c>
      <c r="U20" s="6">
        <v>17</v>
      </c>
      <c r="V20" t="b">
        <f>OR(Tabla31013[[#This Row],[Tiempo_lineal (ns)]]&gt;$F$508,Tabla31013[[#This Row],[Tiempo_lineal (ns)]]&lt;$F$509)</f>
        <v>0</v>
      </c>
      <c r="W20" t="b">
        <f>OR(Tabla31013[[#This Row],[Tiempo_normal (ns)]]&gt;$G$508,Tabla31013[[#This Row],[Tiempo_normal (ns)]]&lt;$G$509)</f>
        <v>1</v>
      </c>
      <c r="X20" s="6">
        <v>17</v>
      </c>
      <c r="Y20" t="b">
        <f>OR(Tabla41114[[#This Row],[Tiempo_lineal (ns)]]&gt;$I$508,Tabla41114[[#This Row],[Tiempo_lineal (ns)]]&lt;$I$509)</f>
        <v>0</v>
      </c>
      <c r="Z20" t="b">
        <f>OR(Tabla41114[[#This Row],[Tiempo_normal (ns)]]&gt;$J$508,Tabla41114[[#This Row],[Tiempo_normal (ns)]]&lt;$J$509)</f>
        <v>0</v>
      </c>
      <c r="AA20" s="6">
        <v>17</v>
      </c>
      <c r="AB20" t="b">
        <f>OR(Tabla51215[[#This Row],[Tiempo_lineal (ns)]]&gt;$L$508,Tabla51215[[#This Row],[Tiempo_lineal (ns)]]&lt;$L$509)</f>
        <v>0</v>
      </c>
      <c r="AC20" t="b">
        <f>OR(Tabla51215[[#This Row],[Tiempo_normal (ns)]]&gt;$M$508,Tabla51215[[#This Row],[Tiempo_normal (ns)]]&lt;$M$509)</f>
        <v>0</v>
      </c>
      <c r="AD20" s="6">
        <v>17</v>
      </c>
      <c r="AE20" t="b">
        <f>OR(Tabla61316[[#This Row],[Tiempo_lineal (ns)]]&gt;$O$508,Tabla61316[[#This Row],[Tiempo_lineal (ns)]]&lt;$O$509)</f>
        <v>0</v>
      </c>
      <c r="AF20" s="7" t="b">
        <f>OR(Tabla61316[[#This Row],[Tiempo_normal (ns)]]&gt;$P$508,Tabla61316[[#This Row],[Tiempo_normal (ns)]]&lt;$P$509)</f>
        <v>0</v>
      </c>
    </row>
    <row r="21" spans="2:32" x14ac:dyDescent="0.3">
      <c r="B21">
        <v>18</v>
      </c>
      <c r="C21">
        <v>198</v>
      </c>
      <c r="D21">
        <v>210</v>
      </c>
      <c r="E21">
        <v>18</v>
      </c>
      <c r="F21">
        <v>2525</v>
      </c>
      <c r="G21">
        <v>4331</v>
      </c>
      <c r="H21">
        <v>18</v>
      </c>
      <c r="I21">
        <v>33041</v>
      </c>
      <c r="J21">
        <v>52181</v>
      </c>
      <c r="K21">
        <v>18</v>
      </c>
      <c r="L21">
        <v>864250</v>
      </c>
      <c r="M21">
        <v>848419</v>
      </c>
      <c r="N21">
        <v>18</v>
      </c>
      <c r="O21" s="5">
        <v>10431300</v>
      </c>
      <c r="P21" s="5">
        <v>11761000</v>
      </c>
      <c r="R21" s="8">
        <v>18</v>
      </c>
      <c r="S21" t="b">
        <f>OR(Tabla1912[[#This Row],[Tiempo_lineal (ns)]]&gt;$C$508,Tabla1912[[#This Row],[Tiempo_lineal (ns)]]&lt;$C$509)</f>
        <v>0</v>
      </c>
      <c r="T21" t="b">
        <f>OR(Tabla1912[[#This Row],[Tiempo_normal (ns)]]&gt;$D$508,Tabla1912[[#This Row],[Tiempo_normal (ns)]]&lt;$D$509)</f>
        <v>0</v>
      </c>
      <c r="U21" s="8">
        <v>18</v>
      </c>
      <c r="V21" t="b">
        <f>OR(Tabla31013[[#This Row],[Tiempo_lineal (ns)]]&gt;$F$508,Tabla31013[[#This Row],[Tiempo_lineal (ns)]]&lt;$F$509)</f>
        <v>1</v>
      </c>
      <c r="W21" t="b">
        <f>OR(Tabla31013[[#This Row],[Tiempo_normal (ns)]]&gt;$G$508,Tabla31013[[#This Row],[Tiempo_normal (ns)]]&lt;$G$509)</f>
        <v>1</v>
      </c>
      <c r="X21" s="8">
        <v>18</v>
      </c>
      <c r="Y21" t="b">
        <f>OR(Tabla41114[[#This Row],[Tiempo_lineal (ns)]]&gt;$I$508,Tabla41114[[#This Row],[Tiempo_lineal (ns)]]&lt;$I$509)</f>
        <v>0</v>
      </c>
      <c r="Z21" t="b">
        <f>OR(Tabla41114[[#This Row],[Tiempo_normal (ns)]]&gt;$J$508,Tabla41114[[#This Row],[Tiempo_normal (ns)]]&lt;$J$509)</f>
        <v>0</v>
      </c>
      <c r="AA21" s="8">
        <v>18</v>
      </c>
      <c r="AB21" t="b">
        <f>OR(Tabla51215[[#This Row],[Tiempo_lineal (ns)]]&gt;$L$508,Tabla51215[[#This Row],[Tiempo_lineal (ns)]]&lt;$L$509)</f>
        <v>0</v>
      </c>
      <c r="AC21" t="b">
        <f>OR(Tabla51215[[#This Row],[Tiempo_normal (ns)]]&gt;$M$508,Tabla51215[[#This Row],[Tiempo_normal (ns)]]&lt;$M$509)</f>
        <v>0</v>
      </c>
      <c r="AD21" s="8">
        <v>18</v>
      </c>
      <c r="AE21" t="b">
        <f>OR(Tabla61316[[#This Row],[Tiempo_lineal (ns)]]&gt;$O$508,Tabla61316[[#This Row],[Tiempo_lineal (ns)]]&lt;$O$509)</f>
        <v>0</v>
      </c>
      <c r="AF21" s="7" t="b">
        <f>OR(Tabla61316[[#This Row],[Tiempo_normal (ns)]]&gt;$P$508,Tabla61316[[#This Row],[Tiempo_normal (ns)]]&lt;$P$509)</f>
        <v>0</v>
      </c>
    </row>
    <row r="22" spans="2:32" x14ac:dyDescent="0.3">
      <c r="B22">
        <v>19</v>
      </c>
      <c r="C22">
        <v>190</v>
      </c>
      <c r="D22">
        <v>210</v>
      </c>
      <c r="E22">
        <v>19</v>
      </c>
      <c r="F22">
        <v>2702</v>
      </c>
      <c r="G22">
        <v>2250</v>
      </c>
      <c r="H22">
        <v>19</v>
      </c>
      <c r="I22">
        <v>66316</v>
      </c>
      <c r="J22">
        <v>36157</v>
      </c>
      <c r="K22">
        <v>19</v>
      </c>
      <c r="L22">
        <v>607840</v>
      </c>
      <c r="M22">
        <v>712547</v>
      </c>
      <c r="N22">
        <v>19</v>
      </c>
      <c r="O22" s="5">
        <v>73611400</v>
      </c>
      <c r="P22" s="5">
        <v>10625300</v>
      </c>
      <c r="R22" s="6">
        <v>19</v>
      </c>
      <c r="S22" t="b">
        <f>OR(Tabla1912[[#This Row],[Tiempo_lineal (ns)]]&gt;$C$508,Tabla1912[[#This Row],[Tiempo_lineal (ns)]]&lt;$C$509)</f>
        <v>0</v>
      </c>
      <c r="T22" t="b">
        <f>OR(Tabla1912[[#This Row],[Tiempo_normal (ns)]]&gt;$D$508,Tabla1912[[#This Row],[Tiempo_normal (ns)]]&lt;$D$509)</f>
        <v>0</v>
      </c>
      <c r="U22" s="6">
        <v>19</v>
      </c>
      <c r="V22" t="b">
        <f>OR(Tabla31013[[#This Row],[Tiempo_lineal (ns)]]&gt;$F$508,Tabla31013[[#This Row],[Tiempo_lineal (ns)]]&lt;$F$509)</f>
        <v>1</v>
      </c>
      <c r="W22" t="b">
        <f>OR(Tabla31013[[#This Row],[Tiempo_normal (ns)]]&gt;$G$508,Tabla31013[[#This Row],[Tiempo_normal (ns)]]&lt;$G$509)</f>
        <v>0</v>
      </c>
      <c r="X22" s="6">
        <v>19</v>
      </c>
      <c r="Y22" t="b">
        <f>OR(Tabla41114[[#This Row],[Tiempo_lineal (ns)]]&gt;$I$508,Tabla41114[[#This Row],[Tiempo_lineal (ns)]]&lt;$I$509)</f>
        <v>0</v>
      </c>
      <c r="Z22" t="b">
        <f>OR(Tabla41114[[#This Row],[Tiempo_normal (ns)]]&gt;$J$508,Tabla41114[[#This Row],[Tiempo_normal (ns)]]&lt;$J$509)</f>
        <v>0</v>
      </c>
      <c r="AA22" s="6">
        <v>19</v>
      </c>
      <c r="AB22" t="b">
        <f>OR(Tabla51215[[#This Row],[Tiempo_lineal (ns)]]&gt;$L$508,Tabla51215[[#This Row],[Tiempo_lineal (ns)]]&lt;$L$509)</f>
        <v>0</v>
      </c>
      <c r="AC22" t="b">
        <f>OR(Tabla51215[[#This Row],[Tiempo_normal (ns)]]&gt;$M$508,Tabla51215[[#This Row],[Tiempo_normal (ns)]]&lt;$M$509)</f>
        <v>0</v>
      </c>
      <c r="AD22" s="6">
        <v>19</v>
      </c>
      <c r="AE22" t="b">
        <f>OR(Tabla61316[[#This Row],[Tiempo_lineal (ns)]]&gt;$O$508,Tabla61316[[#This Row],[Tiempo_lineal (ns)]]&lt;$O$509)</f>
        <v>1</v>
      </c>
      <c r="AF22" s="7" t="b">
        <f>OR(Tabla61316[[#This Row],[Tiempo_normal (ns)]]&gt;$P$508,Tabla61316[[#This Row],[Tiempo_normal (ns)]]&lt;$P$509)</f>
        <v>0</v>
      </c>
    </row>
    <row r="23" spans="2:32" x14ac:dyDescent="0.3">
      <c r="B23">
        <v>20</v>
      </c>
      <c r="C23">
        <v>193</v>
      </c>
      <c r="D23">
        <v>249</v>
      </c>
      <c r="E23">
        <v>20</v>
      </c>
      <c r="F23">
        <v>2558</v>
      </c>
      <c r="G23">
        <v>3635</v>
      </c>
      <c r="H23">
        <v>20</v>
      </c>
      <c r="I23">
        <v>24582</v>
      </c>
      <c r="J23">
        <v>72410</v>
      </c>
      <c r="K23">
        <v>20</v>
      </c>
      <c r="L23">
        <v>655594</v>
      </c>
      <c r="M23">
        <v>932657</v>
      </c>
      <c r="N23">
        <v>20</v>
      </c>
      <c r="O23" s="5">
        <v>10121300</v>
      </c>
      <c r="P23" s="5">
        <v>19046200</v>
      </c>
      <c r="R23" s="8">
        <v>20</v>
      </c>
      <c r="S23" t="b">
        <f>OR(Tabla1912[[#This Row],[Tiempo_lineal (ns)]]&gt;$C$508,Tabla1912[[#This Row],[Tiempo_lineal (ns)]]&lt;$C$509)</f>
        <v>0</v>
      </c>
      <c r="T23" t="b">
        <f>OR(Tabla1912[[#This Row],[Tiempo_normal (ns)]]&gt;$D$508,Tabla1912[[#This Row],[Tiempo_normal (ns)]]&lt;$D$509)</f>
        <v>0</v>
      </c>
      <c r="U23" s="8">
        <v>20</v>
      </c>
      <c r="V23" t="b">
        <f>OR(Tabla31013[[#This Row],[Tiempo_lineal (ns)]]&gt;$F$508,Tabla31013[[#This Row],[Tiempo_lineal (ns)]]&lt;$F$509)</f>
        <v>1</v>
      </c>
      <c r="W23" t="b">
        <f>OR(Tabla31013[[#This Row],[Tiempo_normal (ns)]]&gt;$G$508,Tabla31013[[#This Row],[Tiempo_normal (ns)]]&lt;$G$509)</f>
        <v>1</v>
      </c>
      <c r="X23" s="8">
        <v>20</v>
      </c>
      <c r="Y23" t="b">
        <f>OR(Tabla41114[[#This Row],[Tiempo_lineal (ns)]]&gt;$I$508,Tabla41114[[#This Row],[Tiempo_lineal (ns)]]&lt;$I$509)</f>
        <v>0</v>
      </c>
      <c r="Z23" t="b">
        <f>OR(Tabla41114[[#This Row],[Tiempo_normal (ns)]]&gt;$J$508,Tabla41114[[#This Row],[Tiempo_normal (ns)]]&lt;$J$509)</f>
        <v>0</v>
      </c>
      <c r="AA23" s="8">
        <v>20</v>
      </c>
      <c r="AB23" t="b">
        <f>OR(Tabla51215[[#This Row],[Tiempo_lineal (ns)]]&gt;$L$508,Tabla51215[[#This Row],[Tiempo_lineal (ns)]]&lt;$L$509)</f>
        <v>0</v>
      </c>
      <c r="AC23" t="b">
        <f>OR(Tabla51215[[#This Row],[Tiempo_normal (ns)]]&gt;$M$508,Tabla51215[[#This Row],[Tiempo_normal (ns)]]&lt;$M$509)</f>
        <v>0</v>
      </c>
      <c r="AD23" s="8">
        <v>20</v>
      </c>
      <c r="AE23" t="b">
        <f>OR(Tabla61316[[#This Row],[Tiempo_lineal (ns)]]&gt;$O$508,Tabla61316[[#This Row],[Tiempo_lineal (ns)]]&lt;$O$509)</f>
        <v>0</v>
      </c>
      <c r="AF23" s="7" t="b">
        <f>OR(Tabla61316[[#This Row],[Tiempo_normal (ns)]]&gt;$P$508,Tabla61316[[#This Row],[Tiempo_normal (ns)]]&lt;$P$509)</f>
        <v>0</v>
      </c>
    </row>
    <row r="24" spans="2:32" x14ac:dyDescent="0.3">
      <c r="B24">
        <v>21</v>
      </c>
      <c r="C24">
        <v>253</v>
      </c>
      <c r="D24">
        <v>245</v>
      </c>
      <c r="E24">
        <v>21</v>
      </c>
      <c r="F24">
        <v>2675</v>
      </c>
      <c r="G24">
        <v>3362</v>
      </c>
      <c r="H24">
        <v>21</v>
      </c>
      <c r="I24">
        <v>25455</v>
      </c>
      <c r="J24">
        <v>39875</v>
      </c>
      <c r="K24">
        <v>21</v>
      </c>
      <c r="L24">
        <v>640377</v>
      </c>
      <c r="M24">
        <v>673417</v>
      </c>
      <c r="N24">
        <v>21</v>
      </c>
      <c r="O24" s="5">
        <v>10845800</v>
      </c>
      <c r="P24" s="5">
        <v>21367000</v>
      </c>
      <c r="R24" s="6">
        <v>21</v>
      </c>
      <c r="S24" t="b">
        <f>OR(Tabla1912[[#This Row],[Tiempo_lineal (ns)]]&gt;$C$508,Tabla1912[[#This Row],[Tiempo_lineal (ns)]]&lt;$C$509)</f>
        <v>0</v>
      </c>
      <c r="T24" t="b">
        <f>OR(Tabla1912[[#This Row],[Tiempo_normal (ns)]]&gt;$D$508,Tabla1912[[#This Row],[Tiempo_normal (ns)]]&lt;$D$509)</f>
        <v>0</v>
      </c>
      <c r="U24" s="6">
        <v>21</v>
      </c>
      <c r="V24" t="b">
        <f>OR(Tabla31013[[#This Row],[Tiempo_lineal (ns)]]&gt;$F$508,Tabla31013[[#This Row],[Tiempo_lineal (ns)]]&lt;$F$509)</f>
        <v>1</v>
      </c>
      <c r="W24" t="b">
        <f>OR(Tabla31013[[#This Row],[Tiempo_normal (ns)]]&gt;$G$508,Tabla31013[[#This Row],[Tiempo_normal (ns)]]&lt;$G$509)</f>
        <v>1</v>
      </c>
      <c r="X24" s="6">
        <v>21</v>
      </c>
      <c r="Y24" t="b">
        <f>OR(Tabla41114[[#This Row],[Tiempo_lineal (ns)]]&gt;$I$508,Tabla41114[[#This Row],[Tiempo_lineal (ns)]]&lt;$I$509)</f>
        <v>0</v>
      </c>
      <c r="Z24" t="b">
        <f>OR(Tabla41114[[#This Row],[Tiempo_normal (ns)]]&gt;$J$508,Tabla41114[[#This Row],[Tiempo_normal (ns)]]&lt;$J$509)</f>
        <v>0</v>
      </c>
      <c r="AA24" s="6">
        <v>21</v>
      </c>
      <c r="AB24" t="b">
        <f>OR(Tabla51215[[#This Row],[Tiempo_lineal (ns)]]&gt;$L$508,Tabla51215[[#This Row],[Tiempo_lineal (ns)]]&lt;$L$509)</f>
        <v>0</v>
      </c>
      <c r="AC24" t="b">
        <f>OR(Tabla51215[[#This Row],[Tiempo_normal (ns)]]&gt;$M$508,Tabla51215[[#This Row],[Tiempo_normal (ns)]]&lt;$M$509)</f>
        <v>0</v>
      </c>
      <c r="AD24" s="6">
        <v>21</v>
      </c>
      <c r="AE24" t="b">
        <f>OR(Tabla61316[[#This Row],[Tiempo_lineal (ns)]]&gt;$O$508,Tabla61316[[#This Row],[Tiempo_lineal (ns)]]&lt;$O$509)</f>
        <v>0</v>
      </c>
      <c r="AF24" s="7" t="b">
        <f>OR(Tabla61316[[#This Row],[Tiempo_normal (ns)]]&gt;$P$508,Tabla61316[[#This Row],[Tiempo_normal (ns)]]&lt;$P$509)</f>
        <v>0</v>
      </c>
    </row>
    <row r="25" spans="2:32" x14ac:dyDescent="0.3">
      <c r="B25">
        <v>22</v>
      </c>
      <c r="C25">
        <v>279</v>
      </c>
      <c r="D25">
        <v>280</v>
      </c>
      <c r="E25">
        <v>22</v>
      </c>
      <c r="F25">
        <v>2651</v>
      </c>
      <c r="G25">
        <v>2633</v>
      </c>
      <c r="H25">
        <v>22</v>
      </c>
      <c r="I25">
        <v>62918</v>
      </c>
      <c r="J25">
        <v>39455</v>
      </c>
      <c r="K25">
        <v>22</v>
      </c>
      <c r="L25">
        <v>686214</v>
      </c>
      <c r="M25">
        <v>577008</v>
      </c>
      <c r="N25">
        <v>22</v>
      </c>
      <c r="O25" s="5">
        <v>10465600</v>
      </c>
      <c r="P25" s="5">
        <v>15205800</v>
      </c>
      <c r="R25" s="8">
        <v>22</v>
      </c>
      <c r="S25" t="b">
        <f>OR(Tabla1912[[#This Row],[Tiempo_lineal (ns)]]&gt;$C$508,Tabla1912[[#This Row],[Tiempo_lineal (ns)]]&lt;$C$509)</f>
        <v>0</v>
      </c>
      <c r="T25" t="b">
        <f>OR(Tabla1912[[#This Row],[Tiempo_normal (ns)]]&gt;$D$508,Tabla1912[[#This Row],[Tiempo_normal (ns)]]&lt;$D$509)</f>
        <v>0</v>
      </c>
      <c r="U25" s="8">
        <v>22</v>
      </c>
      <c r="V25" t="b">
        <f>OR(Tabla31013[[#This Row],[Tiempo_lineal (ns)]]&gt;$F$508,Tabla31013[[#This Row],[Tiempo_lineal (ns)]]&lt;$F$509)</f>
        <v>1</v>
      </c>
      <c r="W25" t="b">
        <f>OR(Tabla31013[[#This Row],[Tiempo_normal (ns)]]&gt;$G$508,Tabla31013[[#This Row],[Tiempo_normal (ns)]]&lt;$G$509)</f>
        <v>0</v>
      </c>
      <c r="X25" s="8">
        <v>22</v>
      </c>
      <c r="Y25" t="b">
        <f>OR(Tabla41114[[#This Row],[Tiempo_lineal (ns)]]&gt;$I$508,Tabla41114[[#This Row],[Tiempo_lineal (ns)]]&lt;$I$509)</f>
        <v>0</v>
      </c>
      <c r="Z25" t="b">
        <f>OR(Tabla41114[[#This Row],[Tiempo_normal (ns)]]&gt;$J$508,Tabla41114[[#This Row],[Tiempo_normal (ns)]]&lt;$J$509)</f>
        <v>0</v>
      </c>
      <c r="AA25" s="8">
        <v>22</v>
      </c>
      <c r="AB25" t="b">
        <f>OR(Tabla51215[[#This Row],[Tiempo_lineal (ns)]]&gt;$L$508,Tabla51215[[#This Row],[Tiempo_lineal (ns)]]&lt;$L$509)</f>
        <v>0</v>
      </c>
      <c r="AC25" t="b">
        <f>OR(Tabla51215[[#This Row],[Tiempo_normal (ns)]]&gt;$M$508,Tabla51215[[#This Row],[Tiempo_normal (ns)]]&lt;$M$509)</f>
        <v>0</v>
      </c>
      <c r="AD25" s="8">
        <v>22</v>
      </c>
      <c r="AE25" t="b">
        <f>OR(Tabla61316[[#This Row],[Tiempo_lineal (ns)]]&gt;$O$508,Tabla61316[[#This Row],[Tiempo_lineal (ns)]]&lt;$O$509)</f>
        <v>0</v>
      </c>
      <c r="AF25" s="7" t="b">
        <f>OR(Tabla61316[[#This Row],[Tiempo_normal (ns)]]&gt;$P$508,Tabla61316[[#This Row],[Tiempo_normal (ns)]]&lt;$P$509)</f>
        <v>0</v>
      </c>
    </row>
    <row r="26" spans="2:32" x14ac:dyDescent="0.3">
      <c r="B26">
        <v>23</v>
      </c>
      <c r="C26">
        <v>275</v>
      </c>
      <c r="D26">
        <v>503</v>
      </c>
      <c r="E26">
        <v>23</v>
      </c>
      <c r="F26">
        <v>2526</v>
      </c>
      <c r="G26">
        <v>3184</v>
      </c>
      <c r="H26">
        <v>23</v>
      </c>
      <c r="I26">
        <v>20484</v>
      </c>
      <c r="J26">
        <v>40281</v>
      </c>
      <c r="K26">
        <v>23</v>
      </c>
      <c r="L26">
        <v>589212</v>
      </c>
      <c r="M26">
        <v>564970</v>
      </c>
      <c r="N26">
        <v>23</v>
      </c>
      <c r="O26" s="5">
        <v>11003500</v>
      </c>
      <c r="P26" s="5">
        <v>10320700</v>
      </c>
      <c r="R26" s="6">
        <v>23</v>
      </c>
      <c r="S26" t="b">
        <f>OR(Tabla1912[[#This Row],[Tiempo_lineal (ns)]]&gt;$C$508,Tabla1912[[#This Row],[Tiempo_lineal (ns)]]&lt;$C$509)</f>
        <v>0</v>
      </c>
      <c r="T26" t="b">
        <f>OR(Tabla1912[[#This Row],[Tiempo_normal (ns)]]&gt;$D$508,Tabla1912[[#This Row],[Tiempo_normal (ns)]]&lt;$D$509)</f>
        <v>1</v>
      </c>
      <c r="U26" s="6">
        <v>23</v>
      </c>
      <c r="V26" t="b">
        <f>OR(Tabla31013[[#This Row],[Tiempo_lineal (ns)]]&gt;$F$508,Tabla31013[[#This Row],[Tiempo_lineal (ns)]]&lt;$F$509)</f>
        <v>1</v>
      </c>
      <c r="W26" t="b">
        <f>OR(Tabla31013[[#This Row],[Tiempo_normal (ns)]]&gt;$G$508,Tabla31013[[#This Row],[Tiempo_normal (ns)]]&lt;$G$509)</f>
        <v>1</v>
      </c>
      <c r="X26" s="6">
        <v>23</v>
      </c>
      <c r="Y26" t="b">
        <f>OR(Tabla41114[[#This Row],[Tiempo_lineal (ns)]]&gt;$I$508,Tabla41114[[#This Row],[Tiempo_lineal (ns)]]&lt;$I$509)</f>
        <v>0</v>
      </c>
      <c r="Z26" t="b">
        <f>OR(Tabla41114[[#This Row],[Tiempo_normal (ns)]]&gt;$J$508,Tabla41114[[#This Row],[Tiempo_normal (ns)]]&lt;$J$509)</f>
        <v>0</v>
      </c>
      <c r="AA26" s="6">
        <v>23</v>
      </c>
      <c r="AB26" t="b">
        <f>OR(Tabla51215[[#This Row],[Tiempo_lineal (ns)]]&gt;$L$508,Tabla51215[[#This Row],[Tiempo_lineal (ns)]]&lt;$L$509)</f>
        <v>0</v>
      </c>
      <c r="AC26" t="b">
        <f>OR(Tabla51215[[#This Row],[Tiempo_normal (ns)]]&gt;$M$508,Tabla51215[[#This Row],[Tiempo_normal (ns)]]&lt;$M$509)</f>
        <v>0</v>
      </c>
      <c r="AD26" s="6">
        <v>23</v>
      </c>
      <c r="AE26" t="b">
        <f>OR(Tabla61316[[#This Row],[Tiempo_lineal (ns)]]&gt;$O$508,Tabla61316[[#This Row],[Tiempo_lineal (ns)]]&lt;$O$509)</f>
        <v>0</v>
      </c>
      <c r="AF26" s="7" t="b">
        <f>OR(Tabla61316[[#This Row],[Tiempo_normal (ns)]]&gt;$P$508,Tabla61316[[#This Row],[Tiempo_normal (ns)]]&lt;$P$509)</f>
        <v>0</v>
      </c>
    </row>
    <row r="27" spans="2:32" x14ac:dyDescent="0.3">
      <c r="B27">
        <v>24</v>
      </c>
      <c r="C27">
        <v>290</v>
      </c>
      <c r="D27">
        <v>281</v>
      </c>
      <c r="E27">
        <v>24</v>
      </c>
      <c r="F27">
        <v>2613</v>
      </c>
      <c r="G27">
        <v>2486</v>
      </c>
      <c r="H27">
        <v>24</v>
      </c>
      <c r="I27">
        <v>24458</v>
      </c>
      <c r="J27">
        <v>51095</v>
      </c>
      <c r="K27">
        <v>24</v>
      </c>
      <c r="L27">
        <v>823165</v>
      </c>
      <c r="M27" s="5">
        <v>1053730</v>
      </c>
      <c r="N27">
        <v>24</v>
      </c>
      <c r="O27" s="5">
        <v>9809350</v>
      </c>
      <c r="P27" s="5">
        <v>10055000</v>
      </c>
      <c r="R27" s="8">
        <v>24</v>
      </c>
      <c r="S27" t="b">
        <f>OR(Tabla1912[[#This Row],[Tiempo_lineal (ns)]]&gt;$C$508,Tabla1912[[#This Row],[Tiempo_lineal (ns)]]&lt;$C$509)</f>
        <v>0</v>
      </c>
      <c r="T27" t="b">
        <f>OR(Tabla1912[[#This Row],[Tiempo_normal (ns)]]&gt;$D$508,Tabla1912[[#This Row],[Tiempo_normal (ns)]]&lt;$D$509)</f>
        <v>0</v>
      </c>
      <c r="U27" s="8">
        <v>24</v>
      </c>
      <c r="V27" t="b">
        <f>OR(Tabla31013[[#This Row],[Tiempo_lineal (ns)]]&gt;$F$508,Tabla31013[[#This Row],[Tiempo_lineal (ns)]]&lt;$F$509)</f>
        <v>1</v>
      </c>
      <c r="W27" t="b">
        <f>OR(Tabla31013[[#This Row],[Tiempo_normal (ns)]]&gt;$G$508,Tabla31013[[#This Row],[Tiempo_normal (ns)]]&lt;$G$509)</f>
        <v>0</v>
      </c>
      <c r="X27" s="8">
        <v>24</v>
      </c>
      <c r="Y27" t="b">
        <f>OR(Tabla41114[[#This Row],[Tiempo_lineal (ns)]]&gt;$I$508,Tabla41114[[#This Row],[Tiempo_lineal (ns)]]&lt;$I$509)</f>
        <v>0</v>
      </c>
      <c r="Z27" t="b">
        <f>OR(Tabla41114[[#This Row],[Tiempo_normal (ns)]]&gt;$J$508,Tabla41114[[#This Row],[Tiempo_normal (ns)]]&lt;$J$509)</f>
        <v>0</v>
      </c>
      <c r="AA27" s="8">
        <v>24</v>
      </c>
      <c r="AB27" t="b">
        <f>OR(Tabla51215[[#This Row],[Tiempo_lineal (ns)]]&gt;$L$508,Tabla51215[[#This Row],[Tiempo_lineal (ns)]]&lt;$L$509)</f>
        <v>0</v>
      </c>
      <c r="AC27" t="b">
        <f>OR(Tabla51215[[#This Row],[Tiempo_normal (ns)]]&gt;$M$508,Tabla51215[[#This Row],[Tiempo_normal (ns)]]&lt;$M$509)</f>
        <v>0</v>
      </c>
      <c r="AD27" s="8">
        <v>24</v>
      </c>
      <c r="AE27" t="b">
        <f>OR(Tabla61316[[#This Row],[Tiempo_lineal (ns)]]&gt;$O$508,Tabla61316[[#This Row],[Tiempo_lineal (ns)]]&lt;$O$509)</f>
        <v>0</v>
      </c>
      <c r="AF27" s="7" t="b">
        <f>OR(Tabla61316[[#This Row],[Tiempo_normal (ns)]]&gt;$P$508,Tabla61316[[#This Row],[Tiempo_normal (ns)]]&lt;$P$509)</f>
        <v>0</v>
      </c>
    </row>
    <row r="28" spans="2:32" x14ac:dyDescent="0.3">
      <c r="B28">
        <v>25</v>
      </c>
      <c r="C28">
        <v>379</v>
      </c>
      <c r="D28">
        <v>447</v>
      </c>
      <c r="E28">
        <v>25</v>
      </c>
      <c r="F28">
        <v>2312</v>
      </c>
      <c r="G28">
        <v>2079</v>
      </c>
      <c r="H28">
        <v>25</v>
      </c>
      <c r="I28">
        <v>22774</v>
      </c>
      <c r="J28">
        <v>35610</v>
      </c>
      <c r="K28">
        <v>25</v>
      </c>
      <c r="L28">
        <v>921711</v>
      </c>
      <c r="M28">
        <v>641456</v>
      </c>
      <c r="N28">
        <v>25</v>
      </c>
      <c r="O28" s="5">
        <v>21669800</v>
      </c>
      <c r="P28" s="5">
        <v>10193200</v>
      </c>
      <c r="R28" s="6">
        <v>25</v>
      </c>
      <c r="S28" t="b">
        <f>OR(Tabla1912[[#This Row],[Tiempo_lineal (ns)]]&gt;$C$508,Tabla1912[[#This Row],[Tiempo_lineal (ns)]]&lt;$C$509)</f>
        <v>1</v>
      </c>
      <c r="T28" t="b">
        <f>OR(Tabla1912[[#This Row],[Tiempo_normal (ns)]]&gt;$D$508,Tabla1912[[#This Row],[Tiempo_normal (ns)]]&lt;$D$509)</f>
        <v>1</v>
      </c>
      <c r="U28" s="6">
        <v>25</v>
      </c>
      <c r="V28" t="b">
        <f>OR(Tabla31013[[#This Row],[Tiempo_lineal (ns)]]&gt;$F$508,Tabla31013[[#This Row],[Tiempo_lineal (ns)]]&lt;$F$509)</f>
        <v>0</v>
      </c>
      <c r="W28" t="b">
        <f>OR(Tabla31013[[#This Row],[Tiempo_normal (ns)]]&gt;$G$508,Tabla31013[[#This Row],[Tiempo_normal (ns)]]&lt;$G$509)</f>
        <v>0</v>
      </c>
      <c r="X28" s="6">
        <v>25</v>
      </c>
      <c r="Y28" t="b">
        <f>OR(Tabla41114[[#This Row],[Tiempo_lineal (ns)]]&gt;$I$508,Tabla41114[[#This Row],[Tiempo_lineal (ns)]]&lt;$I$509)</f>
        <v>0</v>
      </c>
      <c r="Z28" t="b">
        <f>OR(Tabla41114[[#This Row],[Tiempo_normal (ns)]]&gt;$J$508,Tabla41114[[#This Row],[Tiempo_normal (ns)]]&lt;$J$509)</f>
        <v>0</v>
      </c>
      <c r="AA28" s="6">
        <v>25</v>
      </c>
      <c r="AB28" t="b">
        <f>OR(Tabla51215[[#This Row],[Tiempo_lineal (ns)]]&gt;$L$508,Tabla51215[[#This Row],[Tiempo_lineal (ns)]]&lt;$L$509)</f>
        <v>0</v>
      </c>
      <c r="AC28" t="b">
        <f>OR(Tabla51215[[#This Row],[Tiempo_normal (ns)]]&gt;$M$508,Tabla51215[[#This Row],[Tiempo_normal (ns)]]&lt;$M$509)</f>
        <v>0</v>
      </c>
      <c r="AD28" s="6">
        <v>25</v>
      </c>
      <c r="AE28" t="b">
        <f>OR(Tabla61316[[#This Row],[Tiempo_lineal (ns)]]&gt;$O$508,Tabla61316[[#This Row],[Tiempo_lineal (ns)]]&lt;$O$509)</f>
        <v>0</v>
      </c>
      <c r="AF28" s="7" t="b">
        <f>OR(Tabla61316[[#This Row],[Tiempo_normal (ns)]]&gt;$P$508,Tabla61316[[#This Row],[Tiempo_normal (ns)]]&lt;$P$509)</f>
        <v>0</v>
      </c>
    </row>
    <row r="29" spans="2:32" x14ac:dyDescent="0.3">
      <c r="B29">
        <v>26</v>
      </c>
      <c r="C29">
        <v>280</v>
      </c>
      <c r="D29">
        <v>259</v>
      </c>
      <c r="E29">
        <v>26</v>
      </c>
      <c r="F29">
        <v>1817</v>
      </c>
      <c r="G29">
        <v>1817</v>
      </c>
      <c r="H29">
        <v>26</v>
      </c>
      <c r="I29">
        <v>36975</v>
      </c>
      <c r="J29">
        <v>36496</v>
      </c>
      <c r="K29">
        <v>26</v>
      </c>
      <c r="L29">
        <v>967996</v>
      </c>
      <c r="M29">
        <v>611913</v>
      </c>
      <c r="N29">
        <v>26</v>
      </c>
      <c r="O29" s="5">
        <v>11035000</v>
      </c>
      <c r="P29" s="5">
        <v>11353300</v>
      </c>
      <c r="R29" s="8">
        <v>26</v>
      </c>
      <c r="S29" t="b">
        <f>OR(Tabla1912[[#This Row],[Tiempo_lineal (ns)]]&gt;$C$508,Tabla1912[[#This Row],[Tiempo_lineal (ns)]]&lt;$C$509)</f>
        <v>0</v>
      </c>
      <c r="T29" t="b">
        <f>OR(Tabla1912[[#This Row],[Tiempo_normal (ns)]]&gt;$D$508,Tabla1912[[#This Row],[Tiempo_normal (ns)]]&lt;$D$509)</f>
        <v>0</v>
      </c>
      <c r="U29" s="8">
        <v>26</v>
      </c>
      <c r="V29" t="b">
        <f>OR(Tabla31013[[#This Row],[Tiempo_lineal (ns)]]&gt;$F$508,Tabla31013[[#This Row],[Tiempo_lineal (ns)]]&lt;$F$509)</f>
        <v>0</v>
      </c>
      <c r="W29" t="b">
        <f>OR(Tabla31013[[#This Row],[Tiempo_normal (ns)]]&gt;$G$508,Tabla31013[[#This Row],[Tiempo_normal (ns)]]&lt;$G$509)</f>
        <v>0</v>
      </c>
      <c r="X29" s="8">
        <v>26</v>
      </c>
      <c r="Y29" t="b">
        <f>OR(Tabla41114[[#This Row],[Tiempo_lineal (ns)]]&gt;$I$508,Tabla41114[[#This Row],[Tiempo_lineal (ns)]]&lt;$I$509)</f>
        <v>0</v>
      </c>
      <c r="Z29" t="b">
        <f>OR(Tabla41114[[#This Row],[Tiempo_normal (ns)]]&gt;$J$508,Tabla41114[[#This Row],[Tiempo_normal (ns)]]&lt;$J$509)</f>
        <v>0</v>
      </c>
      <c r="AA29" s="8">
        <v>26</v>
      </c>
      <c r="AB29" t="b">
        <f>OR(Tabla51215[[#This Row],[Tiempo_lineal (ns)]]&gt;$L$508,Tabla51215[[#This Row],[Tiempo_lineal (ns)]]&lt;$L$509)</f>
        <v>0</v>
      </c>
      <c r="AC29" t="b">
        <f>OR(Tabla51215[[#This Row],[Tiempo_normal (ns)]]&gt;$M$508,Tabla51215[[#This Row],[Tiempo_normal (ns)]]&lt;$M$509)</f>
        <v>0</v>
      </c>
      <c r="AD29" s="8">
        <v>26</v>
      </c>
      <c r="AE29" t="b">
        <f>OR(Tabla61316[[#This Row],[Tiempo_lineal (ns)]]&gt;$O$508,Tabla61316[[#This Row],[Tiempo_lineal (ns)]]&lt;$O$509)</f>
        <v>0</v>
      </c>
      <c r="AF29" s="7" t="b">
        <f>OR(Tabla61316[[#This Row],[Tiempo_normal (ns)]]&gt;$P$508,Tabla61316[[#This Row],[Tiempo_normal (ns)]]&lt;$P$509)</f>
        <v>0</v>
      </c>
    </row>
    <row r="30" spans="2:32" x14ac:dyDescent="0.3">
      <c r="B30">
        <v>27</v>
      </c>
      <c r="C30">
        <v>255</v>
      </c>
      <c r="D30">
        <v>297</v>
      </c>
      <c r="E30">
        <v>27</v>
      </c>
      <c r="F30">
        <v>2014</v>
      </c>
      <c r="G30">
        <v>2540</v>
      </c>
      <c r="H30">
        <v>27</v>
      </c>
      <c r="I30">
        <v>20763</v>
      </c>
      <c r="J30">
        <v>41914</v>
      </c>
      <c r="K30">
        <v>27</v>
      </c>
      <c r="L30">
        <v>926041</v>
      </c>
      <c r="M30">
        <v>733962</v>
      </c>
      <c r="N30">
        <v>27</v>
      </c>
      <c r="O30" s="5">
        <v>11408700</v>
      </c>
      <c r="P30" s="5">
        <v>43600300</v>
      </c>
      <c r="R30" s="6">
        <v>27</v>
      </c>
      <c r="S30" t="b">
        <f>OR(Tabla1912[[#This Row],[Tiempo_lineal (ns)]]&gt;$C$508,Tabla1912[[#This Row],[Tiempo_lineal (ns)]]&lt;$C$509)</f>
        <v>0</v>
      </c>
      <c r="T30" t="b">
        <f>OR(Tabla1912[[#This Row],[Tiempo_normal (ns)]]&gt;$D$508,Tabla1912[[#This Row],[Tiempo_normal (ns)]]&lt;$D$509)</f>
        <v>0</v>
      </c>
      <c r="U30" s="6">
        <v>27</v>
      </c>
      <c r="V30" t="b">
        <f>OR(Tabla31013[[#This Row],[Tiempo_lineal (ns)]]&gt;$F$508,Tabla31013[[#This Row],[Tiempo_lineal (ns)]]&lt;$F$509)</f>
        <v>0</v>
      </c>
      <c r="W30" t="b">
        <f>OR(Tabla31013[[#This Row],[Tiempo_normal (ns)]]&gt;$G$508,Tabla31013[[#This Row],[Tiempo_normal (ns)]]&lt;$G$509)</f>
        <v>0</v>
      </c>
      <c r="X30" s="6">
        <v>27</v>
      </c>
      <c r="Y30" t="b">
        <f>OR(Tabla41114[[#This Row],[Tiempo_lineal (ns)]]&gt;$I$508,Tabla41114[[#This Row],[Tiempo_lineal (ns)]]&lt;$I$509)</f>
        <v>0</v>
      </c>
      <c r="Z30" t="b">
        <f>OR(Tabla41114[[#This Row],[Tiempo_normal (ns)]]&gt;$J$508,Tabla41114[[#This Row],[Tiempo_normal (ns)]]&lt;$J$509)</f>
        <v>0</v>
      </c>
      <c r="AA30" s="6">
        <v>27</v>
      </c>
      <c r="AB30" t="b">
        <f>OR(Tabla51215[[#This Row],[Tiempo_lineal (ns)]]&gt;$L$508,Tabla51215[[#This Row],[Tiempo_lineal (ns)]]&lt;$L$509)</f>
        <v>0</v>
      </c>
      <c r="AC30" t="b">
        <f>OR(Tabla51215[[#This Row],[Tiempo_normal (ns)]]&gt;$M$508,Tabla51215[[#This Row],[Tiempo_normal (ns)]]&lt;$M$509)</f>
        <v>0</v>
      </c>
      <c r="AD30" s="6">
        <v>27</v>
      </c>
      <c r="AE30" t="b">
        <f>OR(Tabla61316[[#This Row],[Tiempo_lineal (ns)]]&gt;$O$508,Tabla61316[[#This Row],[Tiempo_lineal (ns)]]&lt;$O$509)</f>
        <v>0</v>
      </c>
      <c r="AF30" s="7" t="b">
        <f>OR(Tabla61316[[#This Row],[Tiempo_normal (ns)]]&gt;$P$508,Tabla61316[[#This Row],[Tiempo_normal (ns)]]&lt;$P$509)</f>
        <v>1</v>
      </c>
    </row>
    <row r="31" spans="2:32" x14ac:dyDescent="0.3">
      <c r="B31">
        <v>28</v>
      </c>
      <c r="C31">
        <v>274</v>
      </c>
      <c r="D31">
        <v>264</v>
      </c>
      <c r="E31">
        <v>28</v>
      </c>
      <c r="F31">
        <v>2737</v>
      </c>
      <c r="G31">
        <v>3141</v>
      </c>
      <c r="H31">
        <v>28</v>
      </c>
      <c r="I31">
        <v>36747</v>
      </c>
      <c r="J31">
        <v>30845</v>
      </c>
      <c r="K31">
        <v>28</v>
      </c>
      <c r="L31" s="5">
        <v>1076010</v>
      </c>
      <c r="M31">
        <v>792066</v>
      </c>
      <c r="N31">
        <v>28</v>
      </c>
      <c r="O31" s="5">
        <v>10991800</v>
      </c>
      <c r="P31" s="5">
        <v>10338600</v>
      </c>
      <c r="R31" s="8">
        <v>28</v>
      </c>
      <c r="S31" t="b">
        <f>OR(Tabla1912[[#This Row],[Tiempo_lineal (ns)]]&gt;$C$508,Tabla1912[[#This Row],[Tiempo_lineal (ns)]]&lt;$C$509)</f>
        <v>0</v>
      </c>
      <c r="T31" t="b">
        <f>OR(Tabla1912[[#This Row],[Tiempo_normal (ns)]]&gt;$D$508,Tabla1912[[#This Row],[Tiempo_normal (ns)]]&lt;$D$509)</f>
        <v>0</v>
      </c>
      <c r="U31" s="8">
        <v>28</v>
      </c>
      <c r="V31" t="b">
        <f>OR(Tabla31013[[#This Row],[Tiempo_lineal (ns)]]&gt;$F$508,Tabla31013[[#This Row],[Tiempo_lineal (ns)]]&lt;$F$509)</f>
        <v>1</v>
      </c>
      <c r="W31" t="b">
        <f>OR(Tabla31013[[#This Row],[Tiempo_normal (ns)]]&gt;$G$508,Tabla31013[[#This Row],[Tiempo_normal (ns)]]&lt;$G$509)</f>
        <v>1</v>
      </c>
      <c r="X31" s="8">
        <v>28</v>
      </c>
      <c r="Y31" t="b">
        <f>OR(Tabla41114[[#This Row],[Tiempo_lineal (ns)]]&gt;$I$508,Tabla41114[[#This Row],[Tiempo_lineal (ns)]]&lt;$I$509)</f>
        <v>0</v>
      </c>
      <c r="Z31" t="b">
        <f>OR(Tabla41114[[#This Row],[Tiempo_normal (ns)]]&gt;$J$508,Tabla41114[[#This Row],[Tiempo_normal (ns)]]&lt;$J$509)</f>
        <v>0</v>
      </c>
      <c r="AA31" s="8">
        <v>28</v>
      </c>
      <c r="AB31" t="b">
        <f>OR(Tabla51215[[#This Row],[Tiempo_lineal (ns)]]&gt;$L$508,Tabla51215[[#This Row],[Tiempo_lineal (ns)]]&lt;$L$509)</f>
        <v>0</v>
      </c>
      <c r="AC31" t="b">
        <f>OR(Tabla51215[[#This Row],[Tiempo_normal (ns)]]&gt;$M$508,Tabla51215[[#This Row],[Tiempo_normal (ns)]]&lt;$M$509)</f>
        <v>0</v>
      </c>
      <c r="AD31" s="8">
        <v>28</v>
      </c>
      <c r="AE31" t="b">
        <f>OR(Tabla61316[[#This Row],[Tiempo_lineal (ns)]]&gt;$O$508,Tabla61316[[#This Row],[Tiempo_lineal (ns)]]&lt;$O$509)</f>
        <v>0</v>
      </c>
      <c r="AF31" s="7" t="b">
        <f>OR(Tabla61316[[#This Row],[Tiempo_normal (ns)]]&gt;$P$508,Tabla61316[[#This Row],[Tiempo_normal (ns)]]&lt;$P$509)</f>
        <v>0</v>
      </c>
    </row>
    <row r="32" spans="2:32" x14ac:dyDescent="0.3">
      <c r="B32">
        <v>29</v>
      </c>
      <c r="C32">
        <v>300</v>
      </c>
      <c r="D32">
        <v>710</v>
      </c>
      <c r="E32">
        <v>29</v>
      </c>
      <c r="F32">
        <v>2011</v>
      </c>
      <c r="G32">
        <v>1836</v>
      </c>
      <c r="H32">
        <v>29</v>
      </c>
      <c r="I32">
        <v>20549</v>
      </c>
      <c r="J32">
        <v>49786</v>
      </c>
      <c r="K32">
        <v>29</v>
      </c>
      <c r="L32">
        <v>977333</v>
      </c>
      <c r="M32">
        <v>730346</v>
      </c>
      <c r="N32">
        <v>29</v>
      </c>
      <c r="O32" s="5">
        <v>11587700</v>
      </c>
      <c r="P32" s="5">
        <v>31138400</v>
      </c>
      <c r="R32" s="6">
        <v>29</v>
      </c>
      <c r="S32" t="b">
        <f>OR(Tabla1912[[#This Row],[Tiempo_lineal (ns)]]&gt;$C$508,Tabla1912[[#This Row],[Tiempo_lineal (ns)]]&lt;$C$509)</f>
        <v>0</v>
      </c>
      <c r="T32" t="b">
        <f>OR(Tabla1912[[#This Row],[Tiempo_normal (ns)]]&gt;$D$508,Tabla1912[[#This Row],[Tiempo_normal (ns)]]&lt;$D$509)</f>
        <v>1</v>
      </c>
      <c r="U32" s="6">
        <v>29</v>
      </c>
      <c r="V32" t="b">
        <f>OR(Tabla31013[[#This Row],[Tiempo_lineal (ns)]]&gt;$F$508,Tabla31013[[#This Row],[Tiempo_lineal (ns)]]&lt;$F$509)</f>
        <v>0</v>
      </c>
      <c r="W32" t="b">
        <f>OR(Tabla31013[[#This Row],[Tiempo_normal (ns)]]&gt;$G$508,Tabla31013[[#This Row],[Tiempo_normal (ns)]]&lt;$G$509)</f>
        <v>0</v>
      </c>
      <c r="X32" s="6">
        <v>29</v>
      </c>
      <c r="Y32" t="b">
        <f>OR(Tabla41114[[#This Row],[Tiempo_lineal (ns)]]&gt;$I$508,Tabla41114[[#This Row],[Tiempo_lineal (ns)]]&lt;$I$509)</f>
        <v>0</v>
      </c>
      <c r="Z32" t="b">
        <f>OR(Tabla41114[[#This Row],[Tiempo_normal (ns)]]&gt;$J$508,Tabla41114[[#This Row],[Tiempo_normal (ns)]]&lt;$J$509)</f>
        <v>0</v>
      </c>
      <c r="AA32" s="6">
        <v>29</v>
      </c>
      <c r="AB32" t="b">
        <f>OR(Tabla51215[[#This Row],[Tiempo_lineal (ns)]]&gt;$L$508,Tabla51215[[#This Row],[Tiempo_lineal (ns)]]&lt;$L$509)</f>
        <v>0</v>
      </c>
      <c r="AC32" t="b">
        <f>OR(Tabla51215[[#This Row],[Tiempo_normal (ns)]]&gt;$M$508,Tabla51215[[#This Row],[Tiempo_normal (ns)]]&lt;$M$509)</f>
        <v>0</v>
      </c>
      <c r="AD32" s="6">
        <v>29</v>
      </c>
      <c r="AE32" t="b">
        <f>OR(Tabla61316[[#This Row],[Tiempo_lineal (ns)]]&gt;$O$508,Tabla61316[[#This Row],[Tiempo_lineal (ns)]]&lt;$O$509)</f>
        <v>0</v>
      </c>
      <c r="AF32" s="7" t="b">
        <f>OR(Tabla61316[[#This Row],[Tiempo_normal (ns)]]&gt;$P$508,Tabla61316[[#This Row],[Tiempo_normal (ns)]]&lt;$P$509)</f>
        <v>0</v>
      </c>
    </row>
    <row r="33" spans="2:32" x14ac:dyDescent="0.3">
      <c r="B33">
        <v>30</v>
      </c>
      <c r="C33">
        <v>258</v>
      </c>
      <c r="D33">
        <v>311</v>
      </c>
      <c r="E33">
        <v>30</v>
      </c>
      <c r="F33">
        <v>2776</v>
      </c>
      <c r="G33">
        <v>3086</v>
      </c>
      <c r="H33">
        <v>30</v>
      </c>
      <c r="I33">
        <v>22910</v>
      </c>
      <c r="J33">
        <v>23608</v>
      </c>
      <c r="K33">
        <v>30</v>
      </c>
      <c r="L33">
        <v>710575</v>
      </c>
      <c r="M33" s="5">
        <v>1108100</v>
      </c>
      <c r="N33">
        <v>30</v>
      </c>
      <c r="O33" s="5">
        <v>9904600</v>
      </c>
      <c r="P33" s="5">
        <v>10593300</v>
      </c>
      <c r="R33" s="8">
        <v>30</v>
      </c>
      <c r="S33" t="b">
        <f>OR(Tabla1912[[#This Row],[Tiempo_lineal (ns)]]&gt;$C$508,Tabla1912[[#This Row],[Tiempo_lineal (ns)]]&lt;$C$509)</f>
        <v>0</v>
      </c>
      <c r="T33" t="b">
        <f>OR(Tabla1912[[#This Row],[Tiempo_normal (ns)]]&gt;$D$508,Tabla1912[[#This Row],[Tiempo_normal (ns)]]&lt;$D$509)</f>
        <v>0</v>
      </c>
      <c r="U33" s="8">
        <v>30</v>
      </c>
      <c r="V33" t="b">
        <f>OR(Tabla31013[[#This Row],[Tiempo_lineal (ns)]]&gt;$F$508,Tabla31013[[#This Row],[Tiempo_lineal (ns)]]&lt;$F$509)</f>
        <v>1</v>
      </c>
      <c r="W33" t="b">
        <f>OR(Tabla31013[[#This Row],[Tiempo_normal (ns)]]&gt;$G$508,Tabla31013[[#This Row],[Tiempo_normal (ns)]]&lt;$G$509)</f>
        <v>1</v>
      </c>
      <c r="X33" s="8">
        <v>30</v>
      </c>
      <c r="Y33" t="b">
        <f>OR(Tabla41114[[#This Row],[Tiempo_lineal (ns)]]&gt;$I$508,Tabla41114[[#This Row],[Tiempo_lineal (ns)]]&lt;$I$509)</f>
        <v>0</v>
      </c>
      <c r="Z33" t="b">
        <f>OR(Tabla41114[[#This Row],[Tiempo_normal (ns)]]&gt;$J$508,Tabla41114[[#This Row],[Tiempo_normal (ns)]]&lt;$J$509)</f>
        <v>0</v>
      </c>
      <c r="AA33" s="8">
        <v>30</v>
      </c>
      <c r="AB33" t="b">
        <f>OR(Tabla51215[[#This Row],[Tiempo_lineal (ns)]]&gt;$L$508,Tabla51215[[#This Row],[Tiempo_lineal (ns)]]&lt;$L$509)</f>
        <v>0</v>
      </c>
      <c r="AC33" t="b">
        <f>OR(Tabla51215[[#This Row],[Tiempo_normal (ns)]]&gt;$M$508,Tabla51215[[#This Row],[Tiempo_normal (ns)]]&lt;$M$509)</f>
        <v>1</v>
      </c>
      <c r="AD33" s="8">
        <v>30</v>
      </c>
      <c r="AE33" t="b">
        <f>OR(Tabla61316[[#This Row],[Tiempo_lineal (ns)]]&gt;$O$508,Tabla61316[[#This Row],[Tiempo_lineal (ns)]]&lt;$O$509)</f>
        <v>0</v>
      </c>
      <c r="AF33" s="7" t="b">
        <f>OR(Tabla61316[[#This Row],[Tiempo_normal (ns)]]&gt;$P$508,Tabla61316[[#This Row],[Tiempo_normal (ns)]]&lt;$P$509)</f>
        <v>0</v>
      </c>
    </row>
    <row r="34" spans="2:32" x14ac:dyDescent="0.3">
      <c r="B34">
        <v>31</v>
      </c>
      <c r="C34">
        <v>293</v>
      </c>
      <c r="D34">
        <v>261</v>
      </c>
      <c r="E34">
        <v>31</v>
      </c>
      <c r="F34">
        <v>2941</v>
      </c>
      <c r="G34">
        <v>4893</v>
      </c>
      <c r="H34">
        <v>31</v>
      </c>
      <c r="I34">
        <v>59014</v>
      </c>
      <c r="J34">
        <v>63596</v>
      </c>
      <c r="K34">
        <v>31</v>
      </c>
      <c r="L34">
        <v>578558</v>
      </c>
      <c r="M34">
        <v>751735</v>
      </c>
      <c r="N34">
        <v>31</v>
      </c>
      <c r="O34" s="5">
        <v>9656530</v>
      </c>
      <c r="P34" s="5">
        <v>53832000</v>
      </c>
      <c r="R34" s="6">
        <v>31</v>
      </c>
      <c r="S34" t="b">
        <f>OR(Tabla1912[[#This Row],[Tiempo_lineal (ns)]]&gt;$C$508,Tabla1912[[#This Row],[Tiempo_lineal (ns)]]&lt;$C$509)</f>
        <v>0</v>
      </c>
      <c r="T34" t="b">
        <f>OR(Tabla1912[[#This Row],[Tiempo_normal (ns)]]&gt;$D$508,Tabla1912[[#This Row],[Tiempo_normal (ns)]]&lt;$D$509)</f>
        <v>0</v>
      </c>
      <c r="U34" s="6">
        <v>31</v>
      </c>
      <c r="V34" t="b">
        <f>OR(Tabla31013[[#This Row],[Tiempo_lineal (ns)]]&gt;$F$508,Tabla31013[[#This Row],[Tiempo_lineal (ns)]]&lt;$F$509)</f>
        <v>1</v>
      </c>
      <c r="W34" t="b">
        <f>OR(Tabla31013[[#This Row],[Tiempo_normal (ns)]]&gt;$G$508,Tabla31013[[#This Row],[Tiempo_normal (ns)]]&lt;$G$509)</f>
        <v>1</v>
      </c>
      <c r="X34" s="6">
        <v>31</v>
      </c>
      <c r="Y34" t="b">
        <f>OR(Tabla41114[[#This Row],[Tiempo_lineal (ns)]]&gt;$I$508,Tabla41114[[#This Row],[Tiempo_lineal (ns)]]&lt;$I$509)</f>
        <v>0</v>
      </c>
      <c r="Z34" t="b">
        <f>OR(Tabla41114[[#This Row],[Tiempo_normal (ns)]]&gt;$J$508,Tabla41114[[#This Row],[Tiempo_normal (ns)]]&lt;$J$509)</f>
        <v>0</v>
      </c>
      <c r="AA34" s="6">
        <v>31</v>
      </c>
      <c r="AB34" t="b">
        <f>OR(Tabla51215[[#This Row],[Tiempo_lineal (ns)]]&gt;$L$508,Tabla51215[[#This Row],[Tiempo_lineal (ns)]]&lt;$L$509)</f>
        <v>0</v>
      </c>
      <c r="AC34" t="b">
        <f>OR(Tabla51215[[#This Row],[Tiempo_normal (ns)]]&gt;$M$508,Tabla51215[[#This Row],[Tiempo_normal (ns)]]&lt;$M$509)</f>
        <v>0</v>
      </c>
      <c r="AD34" s="6">
        <v>31</v>
      </c>
      <c r="AE34" t="b">
        <f>OR(Tabla61316[[#This Row],[Tiempo_lineal (ns)]]&gt;$O$508,Tabla61316[[#This Row],[Tiempo_lineal (ns)]]&lt;$O$509)</f>
        <v>0</v>
      </c>
      <c r="AF34" s="7" t="b">
        <f>OR(Tabla61316[[#This Row],[Tiempo_normal (ns)]]&gt;$P$508,Tabla61316[[#This Row],[Tiempo_normal (ns)]]&lt;$P$509)</f>
        <v>1</v>
      </c>
    </row>
    <row r="35" spans="2:32" x14ac:dyDescent="0.3">
      <c r="B35">
        <v>32</v>
      </c>
      <c r="C35">
        <v>285</v>
      </c>
      <c r="D35">
        <v>270</v>
      </c>
      <c r="E35">
        <v>32</v>
      </c>
      <c r="F35">
        <v>2613</v>
      </c>
      <c r="G35">
        <v>3093</v>
      </c>
      <c r="H35">
        <v>32</v>
      </c>
      <c r="I35">
        <v>25272</v>
      </c>
      <c r="J35">
        <v>64493</v>
      </c>
      <c r="K35">
        <v>32</v>
      </c>
      <c r="L35">
        <v>703594</v>
      </c>
      <c r="M35" s="5">
        <v>1083550</v>
      </c>
      <c r="N35">
        <v>32</v>
      </c>
      <c r="O35" s="5">
        <v>12970300</v>
      </c>
      <c r="P35" s="5">
        <v>10099100</v>
      </c>
      <c r="R35" s="8">
        <v>32</v>
      </c>
      <c r="S35" t="b">
        <f>OR(Tabla1912[[#This Row],[Tiempo_lineal (ns)]]&gt;$C$508,Tabla1912[[#This Row],[Tiempo_lineal (ns)]]&lt;$C$509)</f>
        <v>0</v>
      </c>
      <c r="T35" t="b">
        <f>OR(Tabla1912[[#This Row],[Tiempo_normal (ns)]]&gt;$D$508,Tabla1912[[#This Row],[Tiempo_normal (ns)]]&lt;$D$509)</f>
        <v>0</v>
      </c>
      <c r="U35" s="8">
        <v>32</v>
      </c>
      <c r="V35" t="b">
        <f>OR(Tabla31013[[#This Row],[Tiempo_lineal (ns)]]&gt;$F$508,Tabla31013[[#This Row],[Tiempo_lineal (ns)]]&lt;$F$509)</f>
        <v>1</v>
      </c>
      <c r="W35" t="b">
        <f>OR(Tabla31013[[#This Row],[Tiempo_normal (ns)]]&gt;$G$508,Tabla31013[[#This Row],[Tiempo_normal (ns)]]&lt;$G$509)</f>
        <v>1</v>
      </c>
      <c r="X35" s="8">
        <v>32</v>
      </c>
      <c r="Y35" t="b">
        <f>OR(Tabla41114[[#This Row],[Tiempo_lineal (ns)]]&gt;$I$508,Tabla41114[[#This Row],[Tiempo_lineal (ns)]]&lt;$I$509)</f>
        <v>0</v>
      </c>
      <c r="Z35" t="b">
        <f>OR(Tabla41114[[#This Row],[Tiempo_normal (ns)]]&gt;$J$508,Tabla41114[[#This Row],[Tiempo_normal (ns)]]&lt;$J$509)</f>
        <v>0</v>
      </c>
      <c r="AA35" s="8">
        <v>32</v>
      </c>
      <c r="AB35" t="b">
        <f>OR(Tabla51215[[#This Row],[Tiempo_lineal (ns)]]&gt;$L$508,Tabla51215[[#This Row],[Tiempo_lineal (ns)]]&lt;$L$509)</f>
        <v>0</v>
      </c>
      <c r="AC35" t="b">
        <f>OR(Tabla51215[[#This Row],[Tiempo_normal (ns)]]&gt;$M$508,Tabla51215[[#This Row],[Tiempo_normal (ns)]]&lt;$M$509)</f>
        <v>0</v>
      </c>
      <c r="AD35" s="8">
        <v>32</v>
      </c>
      <c r="AE35" t="b">
        <f>OR(Tabla61316[[#This Row],[Tiempo_lineal (ns)]]&gt;$O$508,Tabla61316[[#This Row],[Tiempo_lineal (ns)]]&lt;$O$509)</f>
        <v>0</v>
      </c>
      <c r="AF35" s="7" t="b">
        <f>OR(Tabla61316[[#This Row],[Tiempo_normal (ns)]]&gt;$P$508,Tabla61316[[#This Row],[Tiempo_normal (ns)]]&lt;$P$509)</f>
        <v>0</v>
      </c>
    </row>
    <row r="36" spans="2:32" x14ac:dyDescent="0.3">
      <c r="B36">
        <v>33</v>
      </c>
      <c r="C36">
        <v>293</v>
      </c>
      <c r="D36">
        <v>512</v>
      </c>
      <c r="E36">
        <v>33</v>
      </c>
      <c r="F36">
        <v>1817</v>
      </c>
      <c r="G36">
        <v>1855</v>
      </c>
      <c r="H36">
        <v>33</v>
      </c>
      <c r="I36">
        <v>44843</v>
      </c>
      <c r="J36">
        <v>31587</v>
      </c>
      <c r="K36">
        <v>33</v>
      </c>
      <c r="L36">
        <v>633923</v>
      </c>
      <c r="M36">
        <v>576916</v>
      </c>
      <c r="N36">
        <v>33</v>
      </c>
      <c r="O36" s="5">
        <v>11926300</v>
      </c>
      <c r="P36" s="5">
        <v>53026500</v>
      </c>
      <c r="R36" s="6">
        <v>33</v>
      </c>
      <c r="S36" t="b">
        <f>OR(Tabla1912[[#This Row],[Tiempo_lineal (ns)]]&gt;$C$508,Tabla1912[[#This Row],[Tiempo_lineal (ns)]]&lt;$C$509)</f>
        <v>0</v>
      </c>
      <c r="T36" t="b">
        <f>OR(Tabla1912[[#This Row],[Tiempo_normal (ns)]]&gt;$D$508,Tabla1912[[#This Row],[Tiempo_normal (ns)]]&lt;$D$509)</f>
        <v>1</v>
      </c>
      <c r="U36" s="6">
        <v>33</v>
      </c>
      <c r="V36" t="b">
        <f>OR(Tabla31013[[#This Row],[Tiempo_lineal (ns)]]&gt;$F$508,Tabla31013[[#This Row],[Tiempo_lineal (ns)]]&lt;$F$509)</f>
        <v>0</v>
      </c>
      <c r="W36" t="b">
        <f>OR(Tabla31013[[#This Row],[Tiempo_normal (ns)]]&gt;$G$508,Tabla31013[[#This Row],[Tiempo_normal (ns)]]&lt;$G$509)</f>
        <v>0</v>
      </c>
      <c r="X36" s="6">
        <v>33</v>
      </c>
      <c r="Y36" t="b">
        <f>OR(Tabla41114[[#This Row],[Tiempo_lineal (ns)]]&gt;$I$508,Tabla41114[[#This Row],[Tiempo_lineal (ns)]]&lt;$I$509)</f>
        <v>0</v>
      </c>
      <c r="Z36" t="b">
        <f>OR(Tabla41114[[#This Row],[Tiempo_normal (ns)]]&gt;$J$508,Tabla41114[[#This Row],[Tiempo_normal (ns)]]&lt;$J$509)</f>
        <v>0</v>
      </c>
      <c r="AA36" s="6">
        <v>33</v>
      </c>
      <c r="AB36" t="b">
        <f>OR(Tabla51215[[#This Row],[Tiempo_lineal (ns)]]&gt;$L$508,Tabla51215[[#This Row],[Tiempo_lineal (ns)]]&lt;$L$509)</f>
        <v>0</v>
      </c>
      <c r="AC36" t="b">
        <f>OR(Tabla51215[[#This Row],[Tiempo_normal (ns)]]&gt;$M$508,Tabla51215[[#This Row],[Tiempo_normal (ns)]]&lt;$M$509)</f>
        <v>0</v>
      </c>
      <c r="AD36" s="6">
        <v>33</v>
      </c>
      <c r="AE36" t="b">
        <f>OR(Tabla61316[[#This Row],[Tiempo_lineal (ns)]]&gt;$O$508,Tabla61316[[#This Row],[Tiempo_lineal (ns)]]&lt;$O$509)</f>
        <v>0</v>
      </c>
      <c r="AF36" s="7" t="b">
        <f>OR(Tabla61316[[#This Row],[Tiempo_normal (ns)]]&gt;$P$508,Tabla61316[[#This Row],[Tiempo_normal (ns)]]&lt;$P$509)</f>
        <v>1</v>
      </c>
    </row>
    <row r="37" spans="2:32" x14ac:dyDescent="0.3">
      <c r="B37">
        <v>34</v>
      </c>
      <c r="C37">
        <v>287</v>
      </c>
      <c r="D37">
        <v>370</v>
      </c>
      <c r="E37">
        <v>34</v>
      </c>
      <c r="F37">
        <v>1805</v>
      </c>
      <c r="G37">
        <v>2510</v>
      </c>
      <c r="H37">
        <v>34</v>
      </c>
      <c r="I37">
        <v>25470</v>
      </c>
      <c r="J37">
        <v>38571</v>
      </c>
      <c r="K37">
        <v>34</v>
      </c>
      <c r="L37">
        <v>721349</v>
      </c>
      <c r="M37">
        <v>540551</v>
      </c>
      <c r="N37">
        <v>34</v>
      </c>
      <c r="O37" s="5">
        <v>12958500</v>
      </c>
      <c r="P37" s="5">
        <v>9113090</v>
      </c>
      <c r="R37" s="8">
        <v>34</v>
      </c>
      <c r="S37" t="b">
        <f>OR(Tabla1912[[#This Row],[Tiempo_lineal (ns)]]&gt;$C$508,Tabla1912[[#This Row],[Tiempo_lineal (ns)]]&lt;$C$509)</f>
        <v>0</v>
      </c>
      <c r="T37" t="b">
        <f>OR(Tabla1912[[#This Row],[Tiempo_normal (ns)]]&gt;$D$508,Tabla1912[[#This Row],[Tiempo_normal (ns)]]&lt;$D$509)</f>
        <v>1</v>
      </c>
      <c r="U37" s="8">
        <v>34</v>
      </c>
      <c r="V37" t="b">
        <f>OR(Tabla31013[[#This Row],[Tiempo_lineal (ns)]]&gt;$F$508,Tabla31013[[#This Row],[Tiempo_lineal (ns)]]&lt;$F$509)</f>
        <v>0</v>
      </c>
      <c r="W37" t="b">
        <f>OR(Tabla31013[[#This Row],[Tiempo_normal (ns)]]&gt;$G$508,Tabla31013[[#This Row],[Tiempo_normal (ns)]]&lt;$G$509)</f>
        <v>0</v>
      </c>
      <c r="X37" s="8">
        <v>34</v>
      </c>
      <c r="Y37" t="b">
        <f>OR(Tabla41114[[#This Row],[Tiempo_lineal (ns)]]&gt;$I$508,Tabla41114[[#This Row],[Tiempo_lineal (ns)]]&lt;$I$509)</f>
        <v>0</v>
      </c>
      <c r="Z37" t="b">
        <f>OR(Tabla41114[[#This Row],[Tiempo_normal (ns)]]&gt;$J$508,Tabla41114[[#This Row],[Tiempo_normal (ns)]]&lt;$J$509)</f>
        <v>0</v>
      </c>
      <c r="AA37" s="8">
        <v>34</v>
      </c>
      <c r="AB37" t="b">
        <f>OR(Tabla51215[[#This Row],[Tiempo_lineal (ns)]]&gt;$L$508,Tabla51215[[#This Row],[Tiempo_lineal (ns)]]&lt;$L$509)</f>
        <v>0</v>
      </c>
      <c r="AC37" t="b">
        <f>OR(Tabla51215[[#This Row],[Tiempo_normal (ns)]]&gt;$M$508,Tabla51215[[#This Row],[Tiempo_normal (ns)]]&lt;$M$509)</f>
        <v>0</v>
      </c>
      <c r="AD37" s="8">
        <v>34</v>
      </c>
      <c r="AE37" t="b">
        <f>OR(Tabla61316[[#This Row],[Tiempo_lineal (ns)]]&gt;$O$508,Tabla61316[[#This Row],[Tiempo_lineal (ns)]]&lt;$O$509)</f>
        <v>0</v>
      </c>
      <c r="AF37" s="7" t="b">
        <f>OR(Tabla61316[[#This Row],[Tiempo_normal (ns)]]&gt;$P$508,Tabla61316[[#This Row],[Tiempo_normal (ns)]]&lt;$P$509)</f>
        <v>0</v>
      </c>
    </row>
    <row r="38" spans="2:32" x14ac:dyDescent="0.3">
      <c r="B38">
        <v>35</v>
      </c>
      <c r="C38">
        <v>268</v>
      </c>
      <c r="D38">
        <v>294</v>
      </c>
      <c r="E38">
        <v>35</v>
      </c>
      <c r="F38">
        <v>2161</v>
      </c>
      <c r="G38">
        <v>2093</v>
      </c>
      <c r="H38">
        <v>35</v>
      </c>
      <c r="I38">
        <v>32177</v>
      </c>
      <c r="J38">
        <v>32782</v>
      </c>
      <c r="K38">
        <v>35</v>
      </c>
      <c r="L38">
        <v>702286</v>
      </c>
      <c r="M38">
        <v>664712</v>
      </c>
      <c r="N38">
        <v>35</v>
      </c>
      <c r="O38" s="5">
        <v>10596700</v>
      </c>
      <c r="P38" s="5">
        <v>47693900</v>
      </c>
      <c r="R38" s="6">
        <v>35</v>
      </c>
      <c r="S38" t="b">
        <f>OR(Tabla1912[[#This Row],[Tiempo_lineal (ns)]]&gt;$C$508,Tabla1912[[#This Row],[Tiempo_lineal (ns)]]&lt;$C$509)</f>
        <v>0</v>
      </c>
      <c r="T38" t="b">
        <f>OR(Tabla1912[[#This Row],[Tiempo_normal (ns)]]&gt;$D$508,Tabla1912[[#This Row],[Tiempo_normal (ns)]]&lt;$D$509)</f>
        <v>0</v>
      </c>
      <c r="U38" s="6">
        <v>35</v>
      </c>
      <c r="V38" t="b">
        <f>OR(Tabla31013[[#This Row],[Tiempo_lineal (ns)]]&gt;$F$508,Tabla31013[[#This Row],[Tiempo_lineal (ns)]]&lt;$F$509)</f>
        <v>0</v>
      </c>
      <c r="W38" t="b">
        <f>OR(Tabla31013[[#This Row],[Tiempo_normal (ns)]]&gt;$G$508,Tabla31013[[#This Row],[Tiempo_normal (ns)]]&lt;$G$509)</f>
        <v>0</v>
      </c>
      <c r="X38" s="6">
        <v>35</v>
      </c>
      <c r="Y38" t="b">
        <f>OR(Tabla41114[[#This Row],[Tiempo_lineal (ns)]]&gt;$I$508,Tabla41114[[#This Row],[Tiempo_lineal (ns)]]&lt;$I$509)</f>
        <v>0</v>
      </c>
      <c r="Z38" t="b">
        <f>OR(Tabla41114[[#This Row],[Tiempo_normal (ns)]]&gt;$J$508,Tabla41114[[#This Row],[Tiempo_normal (ns)]]&lt;$J$509)</f>
        <v>0</v>
      </c>
      <c r="AA38" s="6">
        <v>35</v>
      </c>
      <c r="AB38" t="b">
        <f>OR(Tabla51215[[#This Row],[Tiempo_lineal (ns)]]&gt;$L$508,Tabla51215[[#This Row],[Tiempo_lineal (ns)]]&lt;$L$509)</f>
        <v>0</v>
      </c>
      <c r="AC38" t="b">
        <f>OR(Tabla51215[[#This Row],[Tiempo_normal (ns)]]&gt;$M$508,Tabla51215[[#This Row],[Tiempo_normal (ns)]]&lt;$M$509)</f>
        <v>0</v>
      </c>
      <c r="AD38" s="6">
        <v>35</v>
      </c>
      <c r="AE38" t="b">
        <f>OR(Tabla61316[[#This Row],[Tiempo_lineal (ns)]]&gt;$O$508,Tabla61316[[#This Row],[Tiempo_lineal (ns)]]&lt;$O$509)</f>
        <v>0</v>
      </c>
      <c r="AF38" s="7" t="b">
        <f>OR(Tabla61316[[#This Row],[Tiempo_normal (ns)]]&gt;$P$508,Tabla61316[[#This Row],[Tiempo_normal (ns)]]&lt;$P$509)</f>
        <v>1</v>
      </c>
    </row>
    <row r="39" spans="2:32" x14ac:dyDescent="0.3">
      <c r="B39">
        <v>36</v>
      </c>
      <c r="C39">
        <v>287</v>
      </c>
      <c r="D39">
        <v>273</v>
      </c>
      <c r="E39">
        <v>36</v>
      </c>
      <c r="F39">
        <v>1831</v>
      </c>
      <c r="G39">
        <v>1818</v>
      </c>
      <c r="H39">
        <v>36</v>
      </c>
      <c r="I39">
        <v>21779</v>
      </c>
      <c r="J39">
        <v>49396</v>
      </c>
      <c r="K39">
        <v>36</v>
      </c>
      <c r="L39">
        <v>708226</v>
      </c>
      <c r="M39">
        <v>868540</v>
      </c>
      <c r="N39">
        <v>36</v>
      </c>
      <c r="O39" s="5">
        <v>11894000</v>
      </c>
      <c r="P39" s="5">
        <v>9847820</v>
      </c>
      <c r="R39" s="8">
        <v>36</v>
      </c>
      <c r="S39" t="b">
        <f>OR(Tabla1912[[#This Row],[Tiempo_lineal (ns)]]&gt;$C$508,Tabla1912[[#This Row],[Tiempo_lineal (ns)]]&lt;$C$509)</f>
        <v>0</v>
      </c>
      <c r="T39" t="b">
        <f>OR(Tabla1912[[#This Row],[Tiempo_normal (ns)]]&gt;$D$508,Tabla1912[[#This Row],[Tiempo_normal (ns)]]&lt;$D$509)</f>
        <v>0</v>
      </c>
      <c r="U39" s="8">
        <v>36</v>
      </c>
      <c r="V39" t="b">
        <f>OR(Tabla31013[[#This Row],[Tiempo_lineal (ns)]]&gt;$F$508,Tabla31013[[#This Row],[Tiempo_lineal (ns)]]&lt;$F$509)</f>
        <v>0</v>
      </c>
      <c r="W39" t="b">
        <f>OR(Tabla31013[[#This Row],[Tiempo_normal (ns)]]&gt;$G$508,Tabla31013[[#This Row],[Tiempo_normal (ns)]]&lt;$G$509)</f>
        <v>0</v>
      </c>
      <c r="X39" s="8">
        <v>36</v>
      </c>
      <c r="Y39" t="b">
        <f>OR(Tabla41114[[#This Row],[Tiempo_lineal (ns)]]&gt;$I$508,Tabla41114[[#This Row],[Tiempo_lineal (ns)]]&lt;$I$509)</f>
        <v>0</v>
      </c>
      <c r="Z39" t="b">
        <f>OR(Tabla41114[[#This Row],[Tiempo_normal (ns)]]&gt;$J$508,Tabla41114[[#This Row],[Tiempo_normal (ns)]]&lt;$J$509)</f>
        <v>0</v>
      </c>
      <c r="AA39" s="8">
        <v>36</v>
      </c>
      <c r="AB39" t="b">
        <f>OR(Tabla51215[[#This Row],[Tiempo_lineal (ns)]]&gt;$L$508,Tabla51215[[#This Row],[Tiempo_lineal (ns)]]&lt;$L$509)</f>
        <v>0</v>
      </c>
      <c r="AC39" t="b">
        <f>OR(Tabla51215[[#This Row],[Tiempo_normal (ns)]]&gt;$M$508,Tabla51215[[#This Row],[Tiempo_normal (ns)]]&lt;$M$509)</f>
        <v>0</v>
      </c>
      <c r="AD39" s="8">
        <v>36</v>
      </c>
      <c r="AE39" t="b">
        <f>OR(Tabla61316[[#This Row],[Tiempo_lineal (ns)]]&gt;$O$508,Tabla61316[[#This Row],[Tiempo_lineal (ns)]]&lt;$O$509)</f>
        <v>0</v>
      </c>
      <c r="AF39" s="7" t="b">
        <f>OR(Tabla61316[[#This Row],[Tiempo_normal (ns)]]&gt;$P$508,Tabla61316[[#This Row],[Tiempo_normal (ns)]]&lt;$P$509)</f>
        <v>0</v>
      </c>
    </row>
    <row r="40" spans="2:32" x14ac:dyDescent="0.3">
      <c r="B40">
        <v>37</v>
      </c>
      <c r="C40">
        <v>302</v>
      </c>
      <c r="D40">
        <v>285</v>
      </c>
      <c r="E40">
        <v>37</v>
      </c>
      <c r="F40">
        <v>2023</v>
      </c>
      <c r="G40">
        <v>2610</v>
      </c>
      <c r="H40">
        <v>37</v>
      </c>
      <c r="I40">
        <v>25321</v>
      </c>
      <c r="J40">
        <v>35635</v>
      </c>
      <c r="K40">
        <v>37</v>
      </c>
      <c r="L40">
        <v>770039</v>
      </c>
      <c r="M40">
        <v>584918</v>
      </c>
      <c r="N40">
        <v>37</v>
      </c>
      <c r="O40" s="5">
        <v>11937600</v>
      </c>
      <c r="P40" s="5">
        <v>10407600</v>
      </c>
      <c r="R40" s="6">
        <v>37</v>
      </c>
      <c r="S40" t="b">
        <f>OR(Tabla1912[[#This Row],[Tiempo_lineal (ns)]]&gt;$C$508,Tabla1912[[#This Row],[Tiempo_lineal (ns)]]&lt;$C$509)</f>
        <v>0</v>
      </c>
      <c r="T40" t="b">
        <f>OR(Tabla1912[[#This Row],[Tiempo_normal (ns)]]&gt;$D$508,Tabla1912[[#This Row],[Tiempo_normal (ns)]]&lt;$D$509)</f>
        <v>0</v>
      </c>
      <c r="U40" s="6">
        <v>37</v>
      </c>
      <c r="V40" t="b">
        <f>OR(Tabla31013[[#This Row],[Tiempo_lineal (ns)]]&gt;$F$508,Tabla31013[[#This Row],[Tiempo_lineal (ns)]]&lt;$F$509)</f>
        <v>0</v>
      </c>
      <c r="W40" t="b">
        <f>OR(Tabla31013[[#This Row],[Tiempo_normal (ns)]]&gt;$G$508,Tabla31013[[#This Row],[Tiempo_normal (ns)]]&lt;$G$509)</f>
        <v>0</v>
      </c>
      <c r="X40" s="6">
        <v>37</v>
      </c>
      <c r="Y40" t="b">
        <f>OR(Tabla41114[[#This Row],[Tiempo_lineal (ns)]]&gt;$I$508,Tabla41114[[#This Row],[Tiempo_lineal (ns)]]&lt;$I$509)</f>
        <v>0</v>
      </c>
      <c r="Z40" t="b">
        <f>OR(Tabla41114[[#This Row],[Tiempo_normal (ns)]]&gt;$J$508,Tabla41114[[#This Row],[Tiempo_normal (ns)]]&lt;$J$509)</f>
        <v>0</v>
      </c>
      <c r="AA40" s="6">
        <v>37</v>
      </c>
      <c r="AB40" t="b">
        <f>OR(Tabla51215[[#This Row],[Tiempo_lineal (ns)]]&gt;$L$508,Tabla51215[[#This Row],[Tiempo_lineal (ns)]]&lt;$L$509)</f>
        <v>0</v>
      </c>
      <c r="AC40" t="b">
        <f>OR(Tabla51215[[#This Row],[Tiempo_normal (ns)]]&gt;$M$508,Tabla51215[[#This Row],[Tiempo_normal (ns)]]&lt;$M$509)</f>
        <v>0</v>
      </c>
      <c r="AD40" s="6">
        <v>37</v>
      </c>
      <c r="AE40" t="b">
        <f>OR(Tabla61316[[#This Row],[Tiempo_lineal (ns)]]&gt;$O$508,Tabla61316[[#This Row],[Tiempo_lineal (ns)]]&lt;$O$509)</f>
        <v>0</v>
      </c>
      <c r="AF40" s="7" t="b">
        <f>OR(Tabla61316[[#This Row],[Tiempo_normal (ns)]]&gt;$P$508,Tabla61316[[#This Row],[Tiempo_normal (ns)]]&lt;$P$509)</f>
        <v>0</v>
      </c>
    </row>
    <row r="41" spans="2:32" x14ac:dyDescent="0.3">
      <c r="B41">
        <v>38</v>
      </c>
      <c r="C41">
        <v>391</v>
      </c>
      <c r="D41">
        <v>262</v>
      </c>
      <c r="E41">
        <v>38</v>
      </c>
      <c r="F41">
        <v>1967</v>
      </c>
      <c r="G41">
        <v>1815</v>
      </c>
      <c r="H41">
        <v>38</v>
      </c>
      <c r="I41">
        <v>22578</v>
      </c>
      <c r="J41">
        <v>31357</v>
      </c>
      <c r="K41">
        <v>38</v>
      </c>
      <c r="L41">
        <v>921459</v>
      </c>
      <c r="M41">
        <v>551004</v>
      </c>
      <c r="N41">
        <v>38</v>
      </c>
      <c r="O41" s="5">
        <v>44600400</v>
      </c>
      <c r="P41" s="5">
        <v>10177800</v>
      </c>
      <c r="R41" s="8">
        <v>38</v>
      </c>
      <c r="S41" t="b">
        <f>OR(Tabla1912[[#This Row],[Tiempo_lineal (ns)]]&gt;$C$508,Tabla1912[[#This Row],[Tiempo_lineal (ns)]]&lt;$C$509)</f>
        <v>1</v>
      </c>
      <c r="T41" t="b">
        <f>OR(Tabla1912[[#This Row],[Tiempo_normal (ns)]]&gt;$D$508,Tabla1912[[#This Row],[Tiempo_normal (ns)]]&lt;$D$509)</f>
        <v>0</v>
      </c>
      <c r="U41" s="8">
        <v>38</v>
      </c>
      <c r="V41" t="b">
        <f>OR(Tabla31013[[#This Row],[Tiempo_lineal (ns)]]&gt;$F$508,Tabla31013[[#This Row],[Tiempo_lineal (ns)]]&lt;$F$509)</f>
        <v>0</v>
      </c>
      <c r="W41" t="b">
        <f>OR(Tabla31013[[#This Row],[Tiempo_normal (ns)]]&gt;$G$508,Tabla31013[[#This Row],[Tiempo_normal (ns)]]&lt;$G$509)</f>
        <v>0</v>
      </c>
      <c r="X41" s="8">
        <v>38</v>
      </c>
      <c r="Y41" t="b">
        <f>OR(Tabla41114[[#This Row],[Tiempo_lineal (ns)]]&gt;$I$508,Tabla41114[[#This Row],[Tiempo_lineal (ns)]]&lt;$I$509)</f>
        <v>0</v>
      </c>
      <c r="Z41" t="b">
        <f>OR(Tabla41114[[#This Row],[Tiempo_normal (ns)]]&gt;$J$508,Tabla41114[[#This Row],[Tiempo_normal (ns)]]&lt;$J$509)</f>
        <v>0</v>
      </c>
      <c r="AA41" s="8">
        <v>38</v>
      </c>
      <c r="AB41" t="b">
        <f>OR(Tabla51215[[#This Row],[Tiempo_lineal (ns)]]&gt;$L$508,Tabla51215[[#This Row],[Tiempo_lineal (ns)]]&lt;$L$509)</f>
        <v>0</v>
      </c>
      <c r="AC41" t="b">
        <f>OR(Tabla51215[[#This Row],[Tiempo_normal (ns)]]&gt;$M$508,Tabla51215[[#This Row],[Tiempo_normal (ns)]]&lt;$M$509)</f>
        <v>0</v>
      </c>
      <c r="AD41" s="8">
        <v>38</v>
      </c>
      <c r="AE41" t="b">
        <f>OR(Tabla61316[[#This Row],[Tiempo_lineal (ns)]]&gt;$O$508,Tabla61316[[#This Row],[Tiempo_lineal (ns)]]&lt;$O$509)</f>
        <v>1</v>
      </c>
      <c r="AF41" s="7" t="b">
        <f>OR(Tabla61316[[#This Row],[Tiempo_normal (ns)]]&gt;$P$508,Tabla61316[[#This Row],[Tiempo_normal (ns)]]&lt;$P$509)</f>
        <v>0</v>
      </c>
    </row>
    <row r="42" spans="2:32" x14ac:dyDescent="0.3">
      <c r="B42">
        <v>39</v>
      </c>
      <c r="C42">
        <v>368</v>
      </c>
      <c r="D42">
        <v>537</v>
      </c>
      <c r="E42">
        <v>39</v>
      </c>
      <c r="F42">
        <v>1991</v>
      </c>
      <c r="G42">
        <v>1816</v>
      </c>
      <c r="H42">
        <v>39</v>
      </c>
      <c r="I42">
        <v>39076</v>
      </c>
      <c r="J42">
        <v>90125</v>
      </c>
      <c r="K42">
        <v>39</v>
      </c>
      <c r="L42">
        <v>835582</v>
      </c>
      <c r="M42" s="5">
        <v>1040430</v>
      </c>
      <c r="N42">
        <v>39</v>
      </c>
      <c r="O42" s="5">
        <v>12056800</v>
      </c>
      <c r="P42" s="5">
        <v>13052000</v>
      </c>
      <c r="R42" s="6">
        <v>39</v>
      </c>
      <c r="S42" t="b">
        <f>OR(Tabla1912[[#This Row],[Tiempo_lineal (ns)]]&gt;$C$508,Tabla1912[[#This Row],[Tiempo_lineal (ns)]]&lt;$C$509)</f>
        <v>1</v>
      </c>
      <c r="T42" t="b">
        <f>OR(Tabla1912[[#This Row],[Tiempo_normal (ns)]]&gt;$D$508,Tabla1912[[#This Row],[Tiempo_normal (ns)]]&lt;$D$509)</f>
        <v>1</v>
      </c>
      <c r="U42" s="6">
        <v>39</v>
      </c>
      <c r="V42" t="b">
        <f>OR(Tabla31013[[#This Row],[Tiempo_lineal (ns)]]&gt;$F$508,Tabla31013[[#This Row],[Tiempo_lineal (ns)]]&lt;$F$509)</f>
        <v>0</v>
      </c>
      <c r="W42" t="b">
        <f>OR(Tabla31013[[#This Row],[Tiempo_normal (ns)]]&gt;$G$508,Tabla31013[[#This Row],[Tiempo_normal (ns)]]&lt;$G$509)</f>
        <v>0</v>
      </c>
      <c r="X42" s="6">
        <v>39</v>
      </c>
      <c r="Y42" t="b">
        <f>OR(Tabla41114[[#This Row],[Tiempo_lineal (ns)]]&gt;$I$508,Tabla41114[[#This Row],[Tiempo_lineal (ns)]]&lt;$I$509)</f>
        <v>0</v>
      </c>
      <c r="Z42" t="b">
        <f>OR(Tabla41114[[#This Row],[Tiempo_normal (ns)]]&gt;$J$508,Tabla41114[[#This Row],[Tiempo_normal (ns)]]&lt;$J$509)</f>
        <v>1</v>
      </c>
      <c r="AA42" s="6">
        <v>39</v>
      </c>
      <c r="AB42" t="b">
        <f>OR(Tabla51215[[#This Row],[Tiempo_lineal (ns)]]&gt;$L$508,Tabla51215[[#This Row],[Tiempo_lineal (ns)]]&lt;$L$509)</f>
        <v>0</v>
      </c>
      <c r="AC42" t="b">
        <f>OR(Tabla51215[[#This Row],[Tiempo_normal (ns)]]&gt;$M$508,Tabla51215[[#This Row],[Tiempo_normal (ns)]]&lt;$M$509)</f>
        <v>0</v>
      </c>
      <c r="AD42" s="6">
        <v>39</v>
      </c>
      <c r="AE42" t="b">
        <f>OR(Tabla61316[[#This Row],[Tiempo_lineal (ns)]]&gt;$O$508,Tabla61316[[#This Row],[Tiempo_lineal (ns)]]&lt;$O$509)</f>
        <v>0</v>
      </c>
      <c r="AF42" s="7" t="b">
        <f>OR(Tabla61316[[#This Row],[Tiempo_normal (ns)]]&gt;$P$508,Tabla61316[[#This Row],[Tiempo_normal (ns)]]&lt;$P$509)</f>
        <v>0</v>
      </c>
    </row>
    <row r="43" spans="2:32" x14ac:dyDescent="0.3">
      <c r="B43">
        <v>40</v>
      </c>
      <c r="C43">
        <v>347</v>
      </c>
      <c r="D43">
        <v>396</v>
      </c>
      <c r="E43">
        <v>40</v>
      </c>
      <c r="F43">
        <v>2057</v>
      </c>
      <c r="G43">
        <v>1887</v>
      </c>
      <c r="H43">
        <v>40</v>
      </c>
      <c r="I43">
        <v>28840</v>
      </c>
      <c r="J43">
        <v>25175</v>
      </c>
      <c r="K43">
        <v>40</v>
      </c>
      <c r="L43">
        <v>720841</v>
      </c>
      <c r="M43">
        <v>555343</v>
      </c>
      <c r="N43">
        <v>40</v>
      </c>
      <c r="O43" s="5">
        <v>29049300</v>
      </c>
      <c r="P43" s="5">
        <v>10661500</v>
      </c>
      <c r="R43" s="8">
        <v>40</v>
      </c>
      <c r="S43" t="b">
        <f>OR(Tabla1912[[#This Row],[Tiempo_lineal (ns)]]&gt;$C$508,Tabla1912[[#This Row],[Tiempo_lineal (ns)]]&lt;$C$509)</f>
        <v>0</v>
      </c>
      <c r="T43" t="b">
        <f>OR(Tabla1912[[#This Row],[Tiempo_normal (ns)]]&gt;$D$508,Tabla1912[[#This Row],[Tiempo_normal (ns)]]&lt;$D$509)</f>
        <v>1</v>
      </c>
      <c r="U43" s="8">
        <v>40</v>
      </c>
      <c r="V43" t="b">
        <f>OR(Tabla31013[[#This Row],[Tiempo_lineal (ns)]]&gt;$F$508,Tabla31013[[#This Row],[Tiempo_lineal (ns)]]&lt;$F$509)</f>
        <v>0</v>
      </c>
      <c r="W43" t="b">
        <f>OR(Tabla31013[[#This Row],[Tiempo_normal (ns)]]&gt;$G$508,Tabla31013[[#This Row],[Tiempo_normal (ns)]]&lt;$G$509)</f>
        <v>0</v>
      </c>
      <c r="X43" s="8">
        <v>40</v>
      </c>
      <c r="Y43" t="b">
        <f>OR(Tabla41114[[#This Row],[Tiempo_lineal (ns)]]&gt;$I$508,Tabla41114[[#This Row],[Tiempo_lineal (ns)]]&lt;$I$509)</f>
        <v>0</v>
      </c>
      <c r="Z43" t="b">
        <f>OR(Tabla41114[[#This Row],[Tiempo_normal (ns)]]&gt;$J$508,Tabla41114[[#This Row],[Tiempo_normal (ns)]]&lt;$J$509)</f>
        <v>0</v>
      </c>
      <c r="AA43" s="8">
        <v>40</v>
      </c>
      <c r="AB43" t="b">
        <f>OR(Tabla51215[[#This Row],[Tiempo_lineal (ns)]]&gt;$L$508,Tabla51215[[#This Row],[Tiempo_lineal (ns)]]&lt;$L$509)</f>
        <v>0</v>
      </c>
      <c r="AC43" t="b">
        <f>OR(Tabla51215[[#This Row],[Tiempo_normal (ns)]]&gt;$M$508,Tabla51215[[#This Row],[Tiempo_normal (ns)]]&lt;$M$509)</f>
        <v>0</v>
      </c>
      <c r="AD43" s="8">
        <v>40</v>
      </c>
      <c r="AE43" t="b">
        <f>OR(Tabla61316[[#This Row],[Tiempo_lineal (ns)]]&gt;$O$508,Tabla61316[[#This Row],[Tiempo_lineal (ns)]]&lt;$O$509)</f>
        <v>1</v>
      </c>
      <c r="AF43" s="7" t="b">
        <f>OR(Tabla61316[[#This Row],[Tiempo_normal (ns)]]&gt;$P$508,Tabla61316[[#This Row],[Tiempo_normal (ns)]]&lt;$P$509)</f>
        <v>0</v>
      </c>
    </row>
    <row r="44" spans="2:32" x14ac:dyDescent="0.3">
      <c r="B44">
        <v>41</v>
      </c>
      <c r="C44">
        <v>277</v>
      </c>
      <c r="D44">
        <v>521</v>
      </c>
      <c r="E44">
        <v>41</v>
      </c>
      <c r="F44">
        <v>1973</v>
      </c>
      <c r="G44">
        <v>1845</v>
      </c>
      <c r="H44">
        <v>41</v>
      </c>
      <c r="I44">
        <v>32451</v>
      </c>
      <c r="J44">
        <v>22374</v>
      </c>
      <c r="K44">
        <v>41</v>
      </c>
      <c r="L44" s="5">
        <v>1191750</v>
      </c>
      <c r="M44">
        <v>620603</v>
      </c>
      <c r="N44">
        <v>41</v>
      </c>
      <c r="O44" s="5">
        <v>13766600</v>
      </c>
      <c r="P44" s="5">
        <v>9330260</v>
      </c>
      <c r="R44" s="6">
        <v>41</v>
      </c>
      <c r="S44" t="b">
        <f>OR(Tabla1912[[#This Row],[Tiempo_lineal (ns)]]&gt;$C$508,Tabla1912[[#This Row],[Tiempo_lineal (ns)]]&lt;$C$509)</f>
        <v>0</v>
      </c>
      <c r="T44" t="b">
        <f>OR(Tabla1912[[#This Row],[Tiempo_normal (ns)]]&gt;$D$508,Tabla1912[[#This Row],[Tiempo_normal (ns)]]&lt;$D$509)</f>
        <v>1</v>
      </c>
      <c r="U44" s="6">
        <v>41</v>
      </c>
      <c r="V44" t="b">
        <f>OR(Tabla31013[[#This Row],[Tiempo_lineal (ns)]]&gt;$F$508,Tabla31013[[#This Row],[Tiempo_lineal (ns)]]&lt;$F$509)</f>
        <v>0</v>
      </c>
      <c r="W44" t="b">
        <f>OR(Tabla31013[[#This Row],[Tiempo_normal (ns)]]&gt;$G$508,Tabla31013[[#This Row],[Tiempo_normal (ns)]]&lt;$G$509)</f>
        <v>0</v>
      </c>
      <c r="X44" s="6">
        <v>41</v>
      </c>
      <c r="Y44" t="b">
        <f>OR(Tabla41114[[#This Row],[Tiempo_lineal (ns)]]&gt;$I$508,Tabla41114[[#This Row],[Tiempo_lineal (ns)]]&lt;$I$509)</f>
        <v>0</v>
      </c>
      <c r="Z44" t="b">
        <f>OR(Tabla41114[[#This Row],[Tiempo_normal (ns)]]&gt;$J$508,Tabla41114[[#This Row],[Tiempo_normal (ns)]]&lt;$J$509)</f>
        <v>0</v>
      </c>
      <c r="AA44" s="6">
        <v>41</v>
      </c>
      <c r="AB44" t="b">
        <f>OR(Tabla51215[[#This Row],[Tiempo_lineal (ns)]]&gt;$L$508,Tabla51215[[#This Row],[Tiempo_lineal (ns)]]&lt;$L$509)</f>
        <v>1</v>
      </c>
      <c r="AC44" t="b">
        <f>OR(Tabla51215[[#This Row],[Tiempo_normal (ns)]]&gt;$M$508,Tabla51215[[#This Row],[Tiempo_normal (ns)]]&lt;$M$509)</f>
        <v>0</v>
      </c>
      <c r="AD44" s="6">
        <v>41</v>
      </c>
      <c r="AE44" t="b">
        <f>OR(Tabla61316[[#This Row],[Tiempo_lineal (ns)]]&gt;$O$508,Tabla61316[[#This Row],[Tiempo_lineal (ns)]]&lt;$O$509)</f>
        <v>0</v>
      </c>
      <c r="AF44" s="7" t="b">
        <f>OR(Tabla61316[[#This Row],[Tiempo_normal (ns)]]&gt;$P$508,Tabla61316[[#This Row],[Tiempo_normal (ns)]]&lt;$P$509)</f>
        <v>0</v>
      </c>
    </row>
    <row r="45" spans="2:32" x14ac:dyDescent="0.3">
      <c r="B45">
        <v>42</v>
      </c>
      <c r="C45">
        <v>290</v>
      </c>
      <c r="D45">
        <v>401</v>
      </c>
      <c r="E45">
        <v>42</v>
      </c>
      <c r="F45">
        <v>2034</v>
      </c>
      <c r="G45">
        <v>2777</v>
      </c>
      <c r="H45">
        <v>42</v>
      </c>
      <c r="I45">
        <v>26056</v>
      </c>
      <c r="J45">
        <v>52268</v>
      </c>
      <c r="K45">
        <v>42</v>
      </c>
      <c r="L45">
        <v>674893</v>
      </c>
      <c r="M45">
        <v>586003</v>
      </c>
      <c r="N45">
        <v>42</v>
      </c>
      <c r="O45" s="5">
        <v>10335200</v>
      </c>
      <c r="P45" s="5">
        <v>20728500</v>
      </c>
      <c r="R45" s="8">
        <v>42</v>
      </c>
      <c r="S45" t="b">
        <f>OR(Tabla1912[[#This Row],[Tiempo_lineal (ns)]]&gt;$C$508,Tabla1912[[#This Row],[Tiempo_lineal (ns)]]&lt;$C$509)</f>
        <v>0</v>
      </c>
      <c r="T45" t="b">
        <f>OR(Tabla1912[[#This Row],[Tiempo_normal (ns)]]&gt;$D$508,Tabla1912[[#This Row],[Tiempo_normal (ns)]]&lt;$D$509)</f>
        <v>1</v>
      </c>
      <c r="U45" s="8">
        <v>42</v>
      </c>
      <c r="V45" t="b">
        <f>OR(Tabla31013[[#This Row],[Tiempo_lineal (ns)]]&gt;$F$508,Tabla31013[[#This Row],[Tiempo_lineal (ns)]]&lt;$F$509)</f>
        <v>0</v>
      </c>
      <c r="W45" t="b">
        <f>OR(Tabla31013[[#This Row],[Tiempo_normal (ns)]]&gt;$G$508,Tabla31013[[#This Row],[Tiempo_normal (ns)]]&lt;$G$509)</f>
        <v>0</v>
      </c>
      <c r="X45" s="8">
        <v>42</v>
      </c>
      <c r="Y45" t="b">
        <f>OR(Tabla41114[[#This Row],[Tiempo_lineal (ns)]]&gt;$I$508,Tabla41114[[#This Row],[Tiempo_lineal (ns)]]&lt;$I$509)</f>
        <v>0</v>
      </c>
      <c r="Z45" t="b">
        <f>OR(Tabla41114[[#This Row],[Tiempo_normal (ns)]]&gt;$J$508,Tabla41114[[#This Row],[Tiempo_normal (ns)]]&lt;$J$509)</f>
        <v>0</v>
      </c>
      <c r="AA45" s="8">
        <v>42</v>
      </c>
      <c r="AB45" t="b">
        <f>OR(Tabla51215[[#This Row],[Tiempo_lineal (ns)]]&gt;$L$508,Tabla51215[[#This Row],[Tiempo_lineal (ns)]]&lt;$L$509)</f>
        <v>0</v>
      </c>
      <c r="AC45" t="b">
        <f>OR(Tabla51215[[#This Row],[Tiempo_normal (ns)]]&gt;$M$508,Tabla51215[[#This Row],[Tiempo_normal (ns)]]&lt;$M$509)</f>
        <v>0</v>
      </c>
      <c r="AD45" s="8">
        <v>42</v>
      </c>
      <c r="AE45" t="b">
        <f>OR(Tabla61316[[#This Row],[Tiempo_lineal (ns)]]&gt;$O$508,Tabla61316[[#This Row],[Tiempo_lineal (ns)]]&lt;$O$509)</f>
        <v>0</v>
      </c>
      <c r="AF45" s="7" t="b">
        <f>OR(Tabla61316[[#This Row],[Tiempo_normal (ns)]]&gt;$P$508,Tabla61316[[#This Row],[Tiempo_normal (ns)]]&lt;$P$509)</f>
        <v>0</v>
      </c>
    </row>
    <row r="46" spans="2:32" x14ac:dyDescent="0.3">
      <c r="B46">
        <v>43</v>
      </c>
      <c r="C46">
        <v>324</v>
      </c>
      <c r="D46">
        <v>280</v>
      </c>
      <c r="E46">
        <v>43</v>
      </c>
      <c r="F46">
        <v>2673</v>
      </c>
      <c r="G46">
        <v>3401</v>
      </c>
      <c r="H46">
        <v>43</v>
      </c>
      <c r="I46">
        <v>21781</v>
      </c>
      <c r="J46">
        <v>31066</v>
      </c>
      <c r="K46">
        <v>43</v>
      </c>
      <c r="L46">
        <v>875828</v>
      </c>
      <c r="M46">
        <v>625825</v>
      </c>
      <c r="N46">
        <v>43</v>
      </c>
      <c r="O46" s="5">
        <v>16540900</v>
      </c>
      <c r="P46" s="5">
        <v>12076200</v>
      </c>
      <c r="R46" s="6">
        <v>43</v>
      </c>
      <c r="S46" t="b">
        <f>OR(Tabla1912[[#This Row],[Tiempo_lineal (ns)]]&gt;$C$508,Tabla1912[[#This Row],[Tiempo_lineal (ns)]]&lt;$C$509)</f>
        <v>0</v>
      </c>
      <c r="T46" t="b">
        <f>OR(Tabla1912[[#This Row],[Tiempo_normal (ns)]]&gt;$D$508,Tabla1912[[#This Row],[Tiempo_normal (ns)]]&lt;$D$509)</f>
        <v>0</v>
      </c>
      <c r="U46" s="6">
        <v>43</v>
      </c>
      <c r="V46" t="b">
        <f>OR(Tabla31013[[#This Row],[Tiempo_lineal (ns)]]&gt;$F$508,Tabla31013[[#This Row],[Tiempo_lineal (ns)]]&lt;$F$509)</f>
        <v>1</v>
      </c>
      <c r="W46" t="b">
        <f>OR(Tabla31013[[#This Row],[Tiempo_normal (ns)]]&gt;$G$508,Tabla31013[[#This Row],[Tiempo_normal (ns)]]&lt;$G$509)</f>
        <v>1</v>
      </c>
      <c r="X46" s="6">
        <v>43</v>
      </c>
      <c r="Y46" t="b">
        <f>OR(Tabla41114[[#This Row],[Tiempo_lineal (ns)]]&gt;$I$508,Tabla41114[[#This Row],[Tiempo_lineal (ns)]]&lt;$I$509)</f>
        <v>0</v>
      </c>
      <c r="Z46" t="b">
        <f>OR(Tabla41114[[#This Row],[Tiempo_normal (ns)]]&gt;$J$508,Tabla41114[[#This Row],[Tiempo_normal (ns)]]&lt;$J$509)</f>
        <v>0</v>
      </c>
      <c r="AA46" s="6">
        <v>43</v>
      </c>
      <c r="AB46" t="b">
        <f>OR(Tabla51215[[#This Row],[Tiempo_lineal (ns)]]&gt;$L$508,Tabla51215[[#This Row],[Tiempo_lineal (ns)]]&lt;$L$509)</f>
        <v>0</v>
      </c>
      <c r="AC46" t="b">
        <f>OR(Tabla51215[[#This Row],[Tiempo_normal (ns)]]&gt;$M$508,Tabla51215[[#This Row],[Tiempo_normal (ns)]]&lt;$M$509)</f>
        <v>0</v>
      </c>
      <c r="AD46" s="6">
        <v>43</v>
      </c>
      <c r="AE46" t="b">
        <f>OR(Tabla61316[[#This Row],[Tiempo_lineal (ns)]]&gt;$O$508,Tabla61316[[#This Row],[Tiempo_lineal (ns)]]&lt;$O$509)</f>
        <v>0</v>
      </c>
      <c r="AF46" s="7" t="b">
        <f>OR(Tabla61316[[#This Row],[Tiempo_normal (ns)]]&gt;$P$508,Tabla61316[[#This Row],[Tiempo_normal (ns)]]&lt;$P$509)</f>
        <v>0</v>
      </c>
    </row>
    <row r="47" spans="2:32" x14ac:dyDescent="0.3">
      <c r="B47">
        <v>44</v>
      </c>
      <c r="C47">
        <v>268</v>
      </c>
      <c r="D47">
        <v>351</v>
      </c>
      <c r="E47">
        <v>44</v>
      </c>
      <c r="F47">
        <v>2479</v>
      </c>
      <c r="G47">
        <v>1852</v>
      </c>
      <c r="H47">
        <v>44</v>
      </c>
      <c r="I47">
        <v>20693</v>
      </c>
      <c r="J47">
        <v>35359</v>
      </c>
      <c r="K47">
        <v>44</v>
      </c>
      <c r="L47">
        <v>832336</v>
      </c>
      <c r="M47">
        <v>617636</v>
      </c>
      <c r="N47">
        <v>44</v>
      </c>
      <c r="O47" s="5">
        <v>10353200</v>
      </c>
      <c r="P47" s="5">
        <v>27793500</v>
      </c>
      <c r="R47" s="8">
        <v>44</v>
      </c>
      <c r="S47" t="b">
        <f>OR(Tabla1912[[#This Row],[Tiempo_lineal (ns)]]&gt;$C$508,Tabla1912[[#This Row],[Tiempo_lineal (ns)]]&lt;$C$509)</f>
        <v>0</v>
      </c>
      <c r="T47" t="b">
        <f>OR(Tabla1912[[#This Row],[Tiempo_normal (ns)]]&gt;$D$508,Tabla1912[[#This Row],[Tiempo_normal (ns)]]&lt;$D$509)</f>
        <v>0</v>
      </c>
      <c r="U47" s="8">
        <v>44</v>
      </c>
      <c r="V47" t="b">
        <f>OR(Tabla31013[[#This Row],[Tiempo_lineal (ns)]]&gt;$F$508,Tabla31013[[#This Row],[Tiempo_lineal (ns)]]&lt;$F$509)</f>
        <v>1</v>
      </c>
      <c r="W47" t="b">
        <f>OR(Tabla31013[[#This Row],[Tiempo_normal (ns)]]&gt;$G$508,Tabla31013[[#This Row],[Tiempo_normal (ns)]]&lt;$G$509)</f>
        <v>0</v>
      </c>
      <c r="X47" s="8">
        <v>44</v>
      </c>
      <c r="Y47" t="b">
        <f>OR(Tabla41114[[#This Row],[Tiempo_lineal (ns)]]&gt;$I$508,Tabla41114[[#This Row],[Tiempo_lineal (ns)]]&lt;$I$509)</f>
        <v>0</v>
      </c>
      <c r="Z47" t="b">
        <f>OR(Tabla41114[[#This Row],[Tiempo_normal (ns)]]&gt;$J$508,Tabla41114[[#This Row],[Tiempo_normal (ns)]]&lt;$J$509)</f>
        <v>0</v>
      </c>
      <c r="AA47" s="8">
        <v>44</v>
      </c>
      <c r="AB47" t="b">
        <f>OR(Tabla51215[[#This Row],[Tiempo_lineal (ns)]]&gt;$L$508,Tabla51215[[#This Row],[Tiempo_lineal (ns)]]&lt;$L$509)</f>
        <v>0</v>
      </c>
      <c r="AC47" t="b">
        <f>OR(Tabla51215[[#This Row],[Tiempo_normal (ns)]]&gt;$M$508,Tabla51215[[#This Row],[Tiempo_normal (ns)]]&lt;$M$509)</f>
        <v>0</v>
      </c>
      <c r="AD47" s="8">
        <v>44</v>
      </c>
      <c r="AE47" t="b">
        <f>OR(Tabla61316[[#This Row],[Tiempo_lineal (ns)]]&gt;$O$508,Tabla61316[[#This Row],[Tiempo_lineal (ns)]]&lt;$O$509)</f>
        <v>0</v>
      </c>
      <c r="AF47" s="7" t="b">
        <f>OR(Tabla61316[[#This Row],[Tiempo_normal (ns)]]&gt;$P$508,Tabla61316[[#This Row],[Tiempo_normal (ns)]]&lt;$P$509)</f>
        <v>0</v>
      </c>
    </row>
    <row r="48" spans="2:32" x14ac:dyDescent="0.3">
      <c r="B48">
        <v>45</v>
      </c>
      <c r="C48">
        <v>204</v>
      </c>
      <c r="D48">
        <v>298</v>
      </c>
      <c r="E48">
        <v>45</v>
      </c>
      <c r="F48">
        <v>1822</v>
      </c>
      <c r="G48">
        <v>1837</v>
      </c>
      <c r="H48">
        <v>45</v>
      </c>
      <c r="I48">
        <v>21964</v>
      </c>
      <c r="J48">
        <v>21273</v>
      </c>
      <c r="K48">
        <v>45</v>
      </c>
      <c r="L48" s="5">
        <v>1002700</v>
      </c>
      <c r="M48">
        <v>945387</v>
      </c>
      <c r="N48">
        <v>45</v>
      </c>
      <c r="O48" s="5">
        <v>12462200</v>
      </c>
      <c r="P48" s="5">
        <v>10094200</v>
      </c>
      <c r="R48" s="6">
        <v>45</v>
      </c>
      <c r="S48" t="b">
        <f>OR(Tabla1912[[#This Row],[Tiempo_lineal (ns)]]&gt;$C$508,Tabla1912[[#This Row],[Tiempo_lineal (ns)]]&lt;$C$509)</f>
        <v>0</v>
      </c>
      <c r="T48" t="b">
        <f>OR(Tabla1912[[#This Row],[Tiempo_normal (ns)]]&gt;$D$508,Tabla1912[[#This Row],[Tiempo_normal (ns)]]&lt;$D$509)</f>
        <v>0</v>
      </c>
      <c r="U48" s="6">
        <v>45</v>
      </c>
      <c r="V48" t="b">
        <f>OR(Tabla31013[[#This Row],[Tiempo_lineal (ns)]]&gt;$F$508,Tabla31013[[#This Row],[Tiempo_lineal (ns)]]&lt;$F$509)</f>
        <v>0</v>
      </c>
      <c r="W48" t="b">
        <f>OR(Tabla31013[[#This Row],[Tiempo_normal (ns)]]&gt;$G$508,Tabla31013[[#This Row],[Tiempo_normal (ns)]]&lt;$G$509)</f>
        <v>0</v>
      </c>
      <c r="X48" s="6">
        <v>45</v>
      </c>
      <c r="Y48" t="b">
        <f>OR(Tabla41114[[#This Row],[Tiempo_lineal (ns)]]&gt;$I$508,Tabla41114[[#This Row],[Tiempo_lineal (ns)]]&lt;$I$509)</f>
        <v>0</v>
      </c>
      <c r="Z48" t="b">
        <f>OR(Tabla41114[[#This Row],[Tiempo_normal (ns)]]&gt;$J$508,Tabla41114[[#This Row],[Tiempo_normal (ns)]]&lt;$J$509)</f>
        <v>0</v>
      </c>
      <c r="AA48" s="6">
        <v>45</v>
      </c>
      <c r="AB48" t="b">
        <f>OR(Tabla51215[[#This Row],[Tiempo_lineal (ns)]]&gt;$L$508,Tabla51215[[#This Row],[Tiempo_lineal (ns)]]&lt;$L$509)</f>
        <v>0</v>
      </c>
      <c r="AC48" t="b">
        <f>OR(Tabla51215[[#This Row],[Tiempo_normal (ns)]]&gt;$M$508,Tabla51215[[#This Row],[Tiempo_normal (ns)]]&lt;$M$509)</f>
        <v>0</v>
      </c>
      <c r="AD48" s="6">
        <v>45</v>
      </c>
      <c r="AE48" t="b">
        <f>OR(Tabla61316[[#This Row],[Tiempo_lineal (ns)]]&gt;$O$508,Tabla61316[[#This Row],[Tiempo_lineal (ns)]]&lt;$O$509)</f>
        <v>0</v>
      </c>
      <c r="AF48" s="7" t="b">
        <f>OR(Tabla61316[[#This Row],[Tiempo_normal (ns)]]&gt;$P$508,Tabla61316[[#This Row],[Tiempo_normal (ns)]]&lt;$P$509)</f>
        <v>0</v>
      </c>
    </row>
    <row r="49" spans="2:32" x14ac:dyDescent="0.3">
      <c r="B49">
        <v>46</v>
      </c>
      <c r="C49">
        <v>193</v>
      </c>
      <c r="D49">
        <v>210</v>
      </c>
      <c r="E49">
        <v>46</v>
      </c>
      <c r="F49">
        <v>1807</v>
      </c>
      <c r="G49">
        <v>1815</v>
      </c>
      <c r="H49">
        <v>46</v>
      </c>
      <c r="I49">
        <v>61285</v>
      </c>
      <c r="J49">
        <v>41305</v>
      </c>
      <c r="K49">
        <v>46</v>
      </c>
      <c r="L49">
        <v>791592</v>
      </c>
      <c r="M49" s="5">
        <v>1072800</v>
      </c>
      <c r="N49">
        <v>46</v>
      </c>
      <c r="O49" s="5">
        <v>10524900</v>
      </c>
      <c r="P49" s="5">
        <v>27104500</v>
      </c>
      <c r="R49" s="8">
        <v>46</v>
      </c>
      <c r="S49" t="b">
        <f>OR(Tabla1912[[#This Row],[Tiempo_lineal (ns)]]&gt;$C$508,Tabla1912[[#This Row],[Tiempo_lineal (ns)]]&lt;$C$509)</f>
        <v>0</v>
      </c>
      <c r="T49" t="b">
        <f>OR(Tabla1912[[#This Row],[Tiempo_normal (ns)]]&gt;$D$508,Tabla1912[[#This Row],[Tiempo_normal (ns)]]&lt;$D$509)</f>
        <v>0</v>
      </c>
      <c r="U49" s="8">
        <v>46</v>
      </c>
      <c r="V49" t="b">
        <f>OR(Tabla31013[[#This Row],[Tiempo_lineal (ns)]]&gt;$F$508,Tabla31013[[#This Row],[Tiempo_lineal (ns)]]&lt;$F$509)</f>
        <v>0</v>
      </c>
      <c r="W49" t="b">
        <f>OR(Tabla31013[[#This Row],[Tiempo_normal (ns)]]&gt;$G$508,Tabla31013[[#This Row],[Tiempo_normal (ns)]]&lt;$G$509)</f>
        <v>0</v>
      </c>
      <c r="X49" s="8">
        <v>46</v>
      </c>
      <c r="Y49" t="b">
        <f>OR(Tabla41114[[#This Row],[Tiempo_lineal (ns)]]&gt;$I$508,Tabla41114[[#This Row],[Tiempo_lineal (ns)]]&lt;$I$509)</f>
        <v>0</v>
      </c>
      <c r="Z49" t="b">
        <f>OR(Tabla41114[[#This Row],[Tiempo_normal (ns)]]&gt;$J$508,Tabla41114[[#This Row],[Tiempo_normal (ns)]]&lt;$J$509)</f>
        <v>0</v>
      </c>
      <c r="AA49" s="8">
        <v>46</v>
      </c>
      <c r="AB49" t="b">
        <f>OR(Tabla51215[[#This Row],[Tiempo_lineal (ns)]]&gt;$L$508,Tabla51215[[#This Row],[Tiempo_lineal (ns)]]&lt;$L$509)</f>
        <v>0</v>
      </c>
      <c r="AC49" t="b">
        <f>OR(Tabla51215[[#This Row],[Tiempo_normal (ns)]]&gt;$M$508,Tabla51215[[#This Row],[Tiempo_normal (ns)]]&lt;$M$509)</f>
        <v>0</v>
      </c>
      <c r="AD49" s="8">
        <v>46</v>
      </c>
      <c r="AE49" t="b">
        <f>OR(Tabla61316[[#This Row],[Tiempo_lineal (ns)]]&gt;$O$508,Tabla61316[[#This Row],[Tiempo_lineal (ns)]]&lt;$O$509)</f>
        <v>0</v>
      </c>
      <c r="AF49" s="7" t="b">
        <f>OR(Tabla61316[[#This Row],[Tiempo_normal (ns)]]&gt;$P$508,Tabla61316[[#This Row],[Tiempo_normal (ns)]]&lt;$P$509)</f>
        <v>0</v>
      </c>
    </row>
    <row r="50" spans="2:32" x14ac:dyDescent="0.3">
      <c r="B50">
        <v>47</v>
      </c>
      <c r="C50">
        <v>192</v>
      </c>
      <c r="D50">
        <v>289</v>
      </c>
      <c r="E50">
        <v>47</v>
      </c>
      <c r="F50">
        <v>1812</v>
      </c>
      <c r="G50">
        <v>1817</v>
      </c>
      <c r="H50">
        <v>47</v>
      </c>
      <c r="I50">
        <v>48413</v>
      </c>
      <c r="J50">
        <v>44688</v>
      </c>
      <c r="K50">
        <v>47</v>
      </c>
      <c r="L50">
        <v>782930</v>
      </c>
      <c r="M50">
        <v>877564</v>
      </c>
      <c r="N50">
        <v>47</v>
      </c>
      <c r="O50" s="5">
        <v>16441200</v>
      </c>
      <c r="P50" s="5">
        <v>9634440</v>
      </c>
      <c r="R50" s="6">
        <v>47</v>
      </c>
      <c r="S50" t="b">
        <f>OR(Tabla1912[[#This Row],[Tiempo_lineal (ns)]]&gt;$C$508,Tabla1912[[#This Row],[Tiempo_lineal (ns)]]&lt;$C$509)</f>
        <v>0</v>
      </c>
      <c r="T50" t="b">
        <f>OR(Tabla1912[[#This Row],[Tiempo_normal (ns)]]&gt;$D$508,Tabla1912[[#This Row],[Tiempo_normal (ns)]]&lt;$D$509)</f>
        <v>0</v>
      </c>
      <c r="U50" s="6">
        <v>47</v>
      </c>
      <c r="V50" t="b">
        <f>OR(Tabla31013[[#This Row],[Tiempo_lineal (ns)]]&gt;$F$508,Tabla31013[[#This Row],[Tiempo_lineal (ns)]]&lt;$F$509)</f>
        <v>0</v>
      </c>
      <c r="W50" t="b">
        <f>OR(Tabla31013[[#This Row],[Tiempo_normal (ns)]]&gt;$G$508,Tabla31013[[#This Row],[Tiempo_normal (ns)]]&lt;$G$509)</f>
        <v>0</v>
      </c>
      <c r="X50" s="6">
        <v>47</v>
      </c>
      <c r="Y50" t="b">
        <f>OR(Tabla41114[[#This Row],[Tiempo_lineal (ns)]]&gt;$I$508,Tabla41114[[#This Row],[Tiempo_lineal (ns)]]&lt;$I$509)</f>
        <v>0</v>
      </c>
      <c r="Z50" t="b">
        <f>OR(Tabla41114[[#This Row],[Tiempo_normal (ns)]]&gt;$J$508,Tabla41114[[#This Row],[Tiempo_normal (ns)]]&lt;$J$509)</f>
        <v>0</v>
      </c>
      <c r="AA50" s="6">
        <v>47</v>
      </c>
      <c r="AB50" t="b">
        <f>OR(Tabla51215[[#This Row],[Tiempo_lineal (ns)]]&gt;$L$508,Tabla51215[[#This Row],[Tiempo_lineal (ns)]]&lt;$L$509)</f>
        <v>0</v>
      </c>
      <c r="AC50" t="b">
        <f>OR(Tabla51215[[#This Row],[Tiempo_normal (ns)]]&gt;$M$508,Tabla51215[[#This Row],[Tiempo_normal (ns)]]&lt;$M$509)</f>
        <v>0</v>
      </c>
      <c r="AD50" s="6">
        <v>47</v>
      </c>
      <c r="AE50" t="b">
        <f>OR(Tabla61316[[#This Row],[Tiempo_lineal (ns)]]&gt;$O$508,Tabla61316[[#This Row],[Tiempo_lineal (ns)]]&lt;$O$509)</f>
        <v>0</v>
      </c>
      <c r="AF50" s="7" t="b">
        <f>OR(Tabla61316[[#This Row],[Tiempo_normal (ns)]]&gt;$P$508,Tabla61316[[#This Row],[Tiempo_normal (ns)]]&lt;$P$509)</f>
        <v>0</v>
      </c>
    </row>
    <row r="51" spans="2:32" x14ac:dyDescent="0.3">
      <c r="B51">
        <v>48</v>
      </c>
      <c r="C51">
        <v>192</v>
      </c>
      <c r="D51">
        <v>300</v>
      </c>
      <c r="E51">
        <v>48</v>
      </c>
      <c r="F51">
        <v>1821</v>
      </c>
      <c r="G51">
        <v>1834</v>
      </c>
      <c r="H51">
        <v>48</v>
      </c>
      <c r="I51">
        <v>21214</v>
      </c>
      <c r="J51">
        <v>38601</v>
      </c>
      <c r="K51">
        <v>48</v>
      </c>
      <c r="L51" s="5">
        <v>1098450</v>
      </c>
      <c r="M51" s="5">
        <v>1044110</v>
      </c>
      <c r="N51">
        <v>48</v>
      </c>
      <c r="O51" s="5">
        <v>10100300</v>
      </c>
      <c r="P51" s="5">
        <v>17535400</v>
      </c>
      <c r="R51" s="8">
        <v>48</v>
      </c>
      <c r="S51" t="b">
        <f>OR(Tabla1912[[#This Row],[Tiempo_lineal (ns)]]&gt;$C$508,Tabla1912[[#This Row],[Tiempo_lineal (ns)]]&lt;$C$509)</f>
        <v>0</v>
      </c>
      <c r="T51" t="b">
        <f>OR(Tabla1912[[#This Row],[Tiempo_normal (ns)]]&gt;$D$508,Tabla1912[[#This Row],[Tiempo_normal (ns)]]&lt;$D$509)</f>
        <v>0</v>
      </c>
      <c r="U51" s="8">
        <v>48</v>
      </c>
      <c r="V51" t="b">
        <f>OR(Tabla31013[[#This Row],[Tiempo_lineal (ns)]]&gt;$F$508,Tabla31013[[#This Row],[Tiempo_lineal (ns)]]&lt;$F$509)</f>
        <v>0</v>
      </c>
      <c r="W51" t="b">
        <f>OR(Tabla31013[[#This Row],[Tiempo_normal (ns)]]&gt;$G$508,Tabla31013[[#This Row],[Tiempo_normal (ns)]]&lt;$G$509)</f>
        <v>0</v>
      </c>
      <c r="X51" s="8">
        <v>48</v>
      </c>
      <c r="Y51" t="b">
        <f>OR(Tabla41114[[#This Row],[Tiempo_lineal (ns)]]&gt;$I$508,Tabla41114[[#This Row],[Tiempo_lineal (ns)]]&lt;$I$509)</f>
        <v>0</v>
      </c>
      <c r="Z51" t="b">
        <f>OR(Tabla41114[[#This Row],[Tiempo_normal (ns)]]&gt;$J$508,Tabla41114[[#This Row],[Tiempo_normal (ns)]]&lt;$J$509)</f>
        <v>0</v>
      </c>
      <c r="AA51" s="8">
        <v>48</v>
      </c>
      <c r="AB51" t="b">
        <f>OR(Tabla51215[[#This Row],[Tiempo_lineal (ns)]]&gt;$L$508,Tabla51215[[#This Row],[Tiempo_lineal (ns)]]&lt;$L$509)</f>
        <v>0</v>
      </c>
      <c r="AC51" t="b">
        <f>OR(Tabla51215[[#This Row],[Tiempo_normal (ns)]]&gt;$M$508,Tabla51215[[#This Row],[Tiempo_normal (ns)]]&lt;$M$509)</f>
        <v>0</v>
      </c>
      <c r="AD51" s="8">
        <v>48</v>
      </c>
      <c r="AE51" t="b">
        <f>OR(Tabla61316[[#This Row],[Tiempo_lineal (ns)]]&gt;$O$508,Tabla61316[[#This Row],[Tiempo_lineal (ns)]]&lt;$O$509)</f>
        <v>0</v>
      </c>
      <c r="AF51" s="7" t="b">
        <f>OR(Tabla61316[[#This Row],[Tiempo_normal (ns)]]&gt;$P$508,Tabla61316[[#This Row],[Tiempo_normal (ns)]]&lt;$P$509)</f>
        <v>0</v>
      </c>
    </row>
    <row r="52" spans="2:32" x14ac:dyDescent="0.3">
      <c r="B52">
        <v>49</v>
      </c>
      <c r="C52">
        <v>220</v>
      </c>
      <c r="D52">
        <v>212</v>
      </c>
      <c r="E52">
        <v>49</v>
      </c>
      <c r="F52">
        <v>1802</v>
      </c>
      <c r="G52">
        <v>2074</v>
      </c>
      <c r="H52">
        <v>49</v>
      </c>
      <c r="I52">
        <v>25634</v>
      </c>
      <c r="J52">
        <v>53782</v>
      </c>
      <c r="K52">
        <v>49</v>
      </c>
      <c r="L52">
        <v>887421</v>
      </c>
      <c r="M52">
        <v>514507</v>
      </c>
      <c r="N52">
        <v>49</v>
      </c>
      <c r="O52" s="5">
        <v>12013900</v>
      </c>
      <c r="P52" s="5">
        <v>10877800</v>
      </c>
      <c r="R52" s="6">
        <v>49</v>
      </c>
      <c r="S52" t="b">
        <f>OR(Tabla1912[[#This Row],[Tiempo_lineal (ns)]]&gt;$C$508,Tabla1912[[#This Row],[Tiempo_lineal (ns)]]&lt;$C$509)</f>
        <v>0</v>
      </c>
      <c r="T52" t="b">
        <f>OR(Tabla1912[[#This Row],[Tiempo_normal (ns)]]&gt;$D$508,Tabla1912[[#This Row],[Tiempo_normal (ns)]]&lt;$D$509)</f>
        <v>0</v>
      </c>
      <c r="U52" s="6">
        <v>49</v>
      </c>
      <c r="V52" t="b">
        <f>OR(Tabla31013[[#This Row],[Tiempo_lineal (ns)]]&gt;$F$508,Tabla31013[[#This Row],[Tiempo_lineal (ns)]]&lt;$F$509)</f>
        <v>0</v>
      </c>
      <c r="W52" t="b">
        <f>OR(Tabla31013[[#This Row],[Tiempo_normal (ns)]]&gt;$G$508,Tabla31013[[#This Row],[Tiempo_normal (ns)]]&lt;$G$509)</f>
        <v>0</v>
      </c>
      <c r="X52" s="6">
        <v>49</v>
      </c>
      <c r="Y52" t="b">
        <f>OR(Tabla41114[[#This Row],[Tiempo_lineal (ns)]]&gt;$I$508,Tabla41114[[#This Row],[Tiempo_lineal (ns)]]&lt;$I$509)</f>
        <v>0</v>
      </c>
      <c r="Z52" t="b">
        <f>OR(Tabla41114[[#This Row],[Tiempo_normal (ns)]]&gt;$J$508,Tabla41114[[#This Row],[Tiempo_normal (ns)]]&lt;$J$509)</f>
        <v>0</v>
      </c>
      <c r="AA52" s="6">
        <v>49</v>
      </c>
      <c r="AB52" t="b">
        <f>OR(Tabla51215[[#This Row],[Tiempo_lineal (ns)]]&gt;$L$508,Tabla51215[[#This Row],[Tiempo_lineal (ns)]]&lt;$L$509)</f>
        <v>0</v>
      </c>
      <c r="AC52" t="b">
        <f>OR(Tabla51215[[#This Row],[Tiempo_normal (ns)]]&gt;$M$508,Tabla51215[[#This Row],[Tiempo_normal (ns)]]&lt;$M$509)</f>
        <v>0</v>
      </c>
      <c r="AD52" s="6">
        <v>49</v>
      </c>
      <c r="AE52" t="b">
        <f>OR(Tabla61316[[#This Row],[Tiempo_lineal (ns)]]&gt;$O$508,Tabla61316[[#This Row],[Tiempo_lineal (ns)]]&lt;$O$509)</f>
        <v>0</v>
      </c>
      <c r="AF52" s="7" t="b">
        <f>OR(Tabla61316[[#This Row],[Tiempo_normal (ns)]]&gt;$P$508,Tabla61316[[#This Row],[Tiempo_normal (ns)]]&lt;$P$509)</f>
        <v>0</v>
      </c>
    </row>
    <row r="53" spans="2:32" x14ac:dyDescent="0.3">
      <c r="B53">
        <v>50</v>
      </c>
      <c r="C53">
        <v>193</v>
      </c>
      <c r="D53">
        <v>248</v>
      </c>
      <c r="E53">
        <v>50</v>
      </c>
      <c r="F53">
        <v>2180</v>
      </c>
      <c r="G53">
        <v>1829</v>
      </c>
      <c r="H53">
        <v>50</v>
      </c>
      <c r="I53">
        <v>61268</v>
      </c>
      <c r="J53">
        <v>54749</v>
      </c>
      <c r="K53">
        <v>50</v>
      </c>
      <c r="L53">
        <v>761811</v>
      </c>
      <c r="M53">
        <v>783005</v>
      </c>
      <c r="N53">
        <v>50</v>
      </c>
      <c r="O53" s="5">
        <v>12254400</v>
      </c>
      <c r="P53" s="5">
        <v>10814400</v>
      </c>
      <c r="R53" s="8">
        <v>50</v>
      </c>
      <c r="S53" t="b">
        <f>OR(Tabla1912[[#This Row],[Tiempo_lineal (ns)]]&gt;$C$508,Tabla1912[[#This Row],[Tiempo_lineal (ns)]]&lt;$C$509)</f>
        <v>0</v>
      </c>
      <c r="T53" t="b">
        <f>OR(Tabla1912[[#This Row],[Tiempo_normal (ns)]]&gt;$D$508,Tabla1912[[#This Row],[Tiempo_normal (ns)]]&lt;$D$509)</f>
        <v>0</v>
      </c>
      <c r="U53" s="8">
        <v>50</v>
      </c>
      <c r="V53" t="b">
        <f>OR(Tabla31013[[#This Row],[Tiempo_lineal (ns)]]&gt;$F$508,Tabla31013[[#This Row],[Tiempo_lineal (ns)]]&lt;$F$509)</f>
        <v>0</v>
      </c>
      <c r="W53" t="b">
        <f>OR(Tabla31013[[#This Row],[Tiempo_normal (ns)]]&gt;$G$508,Tabla31013[[#This Row],[Tiempo_normal (ns)]]&lt;$G$509)</f>
        <v>0</v>
      </c>
      <c r="X53" s="8">
        <v>50</v>
      </c>
      <c r="Y53" t="b">
        <f>OR(Tabla41114[[#This Row],[Tiempo_lineal (ns)]]&gt;$I$508,Tabla41114[[#This Row],[Tiempo_lineal (ns)]]&lt;$I$509)</f>
        <v>0</v>
      </c>
      <c r="Z53" t="b">
        <f>OR(Tabla41114[[#This Row],[Tiempo_normal (ns)]]&gt;$J$508,Tabla41114[[#This Row],[Tiempo_normal (ns)]]&lt;$J$509)</f>
        <v>0</v>
      </c>
      <c r="AA53" s="8">
        <v>50</v>
      </c>
      <c r="AB53" t="b">
        <f>OR(Tabla51215[[#This Row],[Tiempo_lineal (ns)]]&gt;$L$508,Tabla51215[[#This Row],[Tiempo_lineal (ns)]]&lt;$L$509)</f>
        <v>0</v>
      </c>
      <c r="AC53" t="b">
        <f>OR(Tabla51215[[#This Row],[Tiempo_normal (ns)]]&gt;$M$508,Tabla51215[[#This Row],[Tiempo_normal (ns)]]&lt;$M$509)</f>
        <v>0</v>
      </c>
      <c r="AD53" s="8">
        <v>50</v>
      </c>
      <c r="AE53" t="b">
        <f>OR(Tabla61316[[#This Row],[Tiempo_lineal (ns)]]&gt;$O$508,Tabla61316[[#This Row],[Tiempo_lineal (ns)]]&lt;$O$509)</f>
        <v>0</v>
      </c>
      <c r="AF53" s="7" t="b">
        <f>OR(Tabla61316[[#This Row],[Tiempo_normal (ns)]]&gt;$P$508,Tabla61316[[#This Row],[Tiempo_normal (ns)]]&lt;$P$509)</f>
        <v>0</v>
      </c>
    </row>
    <row r="54" spans="2:32" x14ac:dyDescent="0.3">
      <c r="B54">
        <v>51</v>
      </c>
      <c r="C54">
        <v>199</v>
      </c>
      <c r="D54">
        <v>229</v>
      </c>
      <c r="E54">
        <v>51</v>
      </c>
      <c r="F54">
        <v>1792</v>
      </c>
      <c r="G54">
        <v>2093</v>
      </c>
      <c r="H54">
        <v>51</v>
      </c>
      <c r="I54">
        <v>45120</v>
      </c>
      <c r="J54">
        <v>33121</v>
      </c>
      <c r="K54">
        <v>51</v>
      </c>
      <c r="L54">
        <v>691929</v>
      </c>
      <c r="M54">
        <v>499403</v>
      </c>
      <c r="N54">
        <v>51</v>
      </c>
      <c r="O54" s="5">
        <v>19346700</v>
      </c>
      <c r="P54" s="5">
        <v>34962000</v>
      </c>
      <c r="R54" s="6">
        <v>51</v>
      </c>
      <c r="S54" t="b">
        <f>OR(Tabla1912[[#This Row],[Tiempo_lineal (ns)]]&gt;$C$508,Tabla1912[[#This Row],[Tiempo_lineal (ns)]]&lt;$C$509)</f>
        <v>0</v>
      </c>
      <c r="T54" t="b">
        <f>OR(Tabla1912[[#This Row],[Tiempo_normal (ns)]]&gt;$D$508,Tabla1912[[#This Row],[Tiempo_normal (ns)]]&lt;$D$509)</f>
        <v>0</v>
      </c>
      <c r="U54" s="6">
        <v>51</v>
      </c>
      <c r="V54" t="b">
        <f>OR(Tabla31013[[#This Row],[Tiempo_lineal (ns)]]&gt;$F$508,Tabla31013[[#This Row],[Tiempo_lineal (ns)]]&lt;$F$509)</f>
        <v>0</v>
      </c>
      <c r="W54" t="b">
        <f>OR(Tabla31013[[#This Row],[Tiempo_normal (ns)]]&gt;$G$508,Tabla31013[[#This Row],[Tiempo_normal (ns)]]&lt;$G$509)</f>
        <v>0</v>
      </c>
      <c r="X54" s="6">
        <v>51</v>
      </c>
      <c r="Y54" t="b">
        <f>OR(Tabla41114[[#This Row],[Tiempo_lineal (ns)]]&gt;$I$508,Tabla41114[[#This Row],[Tiempo_lineal (ns)]]&lt;$I$509)</f>
        <v>0</v>
      </c>
      <c r="Z54" t="b">
        <f>OR(Tabla41114[[#This Row],[Tiempo_normal (ns)]]&gt;$J$508,Tabla41114[[#This Row],[Tiempo_normal (ns)]]&lt;$J$509)</f>
        <v>0</v>
      </c>
      <c r="AA54" s="6">
        <v>51</v>
      </c>
      <c r="AB54" t="b">
        <f>OR(Tabla51215[[#This Row],[Tiempo_lineal (ns)]]&gt;$L$508,Tabla51215[[#This Row],[Tiempo_lineal (ns)]]&lt;$L$509)</f>
        <v>0</v>
      </c>
      <c r="AC54" t="b">
        <f>OR(Tabla51215[[#This Row],[Tiempo_normal (ns)]]&gt;$M$508,Tabla51215[[#This Row],[Tiempo_normal (ns)]]&lt;$M$509)</f>
        <v>0</v>
      </c>
      <c r="AD54" s="6">
        <v>51</v>
      </c>
      <c r="AE54" t="b">
        <f>OR(Tabla61316[[#This Row],[Tiempo_lineal (ns)]]&gt;$O$508,Tabla61316[[#This Row],[Tiempo_lineal (ns)]]&lt;$O$509)</f>
        <v>0</v>
      </c>
      <c r="AF54" s="7" t="b">
        <f>OR(Tabla61316[[#This Row],[Tiempo_normal (ns)]]&gt;$P$508,Tabla61316[[#This Row],[Tiempo_normal (ns)]]&lt;$P$509)</f>
        <v>0</v>
      </c>
    </row>
    <row r="55" spans="2:32" x14ac:dyDescent="0.3">
      <c r="B55">
        <v>52</v>
      </c>
      <c r="C55">
        <v>191</v>
      </c>
      <c r="D55">
        <v>204</v>
      </c>
      <c r="E55">
        <v>52</v>
      </c>
      <c r="F55">
        <v>2034</v>
      </c>
      <c r="G55">
        <v>1821</v>
      </c>
      <c r="H55">
        <v>52</v>
      </c>
      <c r="I55">
        <v>28497</v>
      </c>
      <c r="J55">
        <v>105608</v>
      </c>
      <c r="K55">
        <v>52</v>
      </c>
      <c r="L55">
        <v>896831</v>
      </c>
      <c r="M55">
        <v>563055</v>
      </c>
      <c r="N55">
        <v>52</v>
      </c>
      <c r="O55" s="5">
        <v>11058300</v>
      </c>
      <c r="P55" s="5">
        <v>11564100</v>
      </c>
      <c r="R55" s="8">
        <v>52</v>
      </c>
      <c r="S55" t="b">
        <f>OR(Tabla1912[[#This Row],[Tiempo_lineal (ns)]]&gt;$C$508,Tabla1912[[#This Row],[Tiempo_lineal (ns)]]&lt;$C$509)</f>
        <v>0</v>
      </c>
      <c r="T55" t="b">
        <f>OR(Tabla1912[[#This Row],[Tiempo_normal (ns)]]&gt;$D$508,Tabla1912[[#This Row],[Tiempo_normal (ns)]]&lt;$D$509)</f>
        <v>0</v>
      </c>
      <c r="U55" s="8">
        <v>52</v>
      </c>
      <c r="V55" t="b">
        <f>OR(Tabla31013[[#This Row],[Tiempo_lineal (ns)]]&gt;$F$508,Tabla31013[[#This Row],[Tiempo_lineal (ns)]]&lt;$F$509)</f>
        <v>0</v>
      </c>
      <c r="W55" t="b">
        <f>OR(Tabla31013[[#This Row],[Tiempo_normal (ns)]]&gt;$G$508,Tabla31013[[#This Row],[Tiempo_normal (ns)]]&lt;$G$509)</f>
        <v>0</v>
      </c>
      <c r="X55" s="8">
        <v>52</v>
      </c>
      <c r="Y55" t="b">
        <f>OR(Tabla41114[[#This Row],[Tiempo_lineal (ns)]]&gt;$I$508,Tabla41114[[#This Row],[Tiempo_lineal (ns)]]&lt;$I$509)</f>
        <v>0</v>
      </c>
      <c r="Z55" t="b">
        <f>OR(Tabla41114[[#This Row],[Tiempo_normal (ns)]]&gt;$J$508,Tabla41114[[#This Row],[Tiempo_normal (ns)]]&lt;$J$509)</f>
        <v>1</v>
      </c>
      <c r="AA55" s="8">
        <v>52</v>
      </c>
      <c r="AB55" t="b">
        <f>OR(Tabla51215[[#This Row],[Tiempo_lineal (ns)]]&gt;$L$508,Tabla51215[[#This Row],[Tiempo_lineal (ns)]]&lt;$L$509)</f>
        <v>0</v>
      </c>
      <c r="AC55" t="b">
        <f>OR(Tabla51215[[#This Row],[Tiempo_normal (ns)]]&gt;$M$508,Tabla51215[[#This Row],[Tiempo_normal (ns)]]&lt;$M$509)</f>
        <v>0</v>
      </c>
      <c r="AD55" s="8">
        <v>52</v>
      </c>
      <c r="AE55" t="b">
        <f>OR(Tabla61316[[#This Row],[Tiempo_lineal (ns)]]&gt;$O$508,Tabla61316[[#This Row],[Tiempo_lineal (ns)]]&lt;$O$509)</f>
        <v>0</v>
      </c>
      <c r="AF55" s="7" t="b">
        <f>OR(Tabla61316[[#This Row],[Tiempo_normal (ns)]]&gt;$P$508,Tabla61316[[#This Row],[Tiempo_normal (ns)]]&lt;$P$509)</f>
        <v>0</v>
      </c>
    </row>
    <row r="56" spans="2:32" x14ac:dyDescent="0.3">
      <c r="B56">
        <v>53</v>
      </c>
      <c r="C56">
        <v>287</v>
      </c>
      <c r="D56">
        <v>298</v>
      </c>
      <c r="E56">
        <v>53</v>
      </c>
      <c r="F56">
        <v>1988</v>
      </c>
      <c r="G56">
        <v>4571</v>
      </c>
      <c r="H56">
        <v>53</v>
      </c>
      <c r="I56">
        <v>73819</v>
      </c>
      <c r="J56">
        <v>84902</v>
      </c>
      <c r="K56">
        <v>53</v>
      </c>
      <c r="L56" s="5">
        <v>1110890</v>
      </c>
      <c r="M56">
        <v>590159</v>
      </c>
      <c r="N56">
        <v>53</v>
      </c>
      <c r="O56" s="5">
        <v>24213600</v>
      </c>
      <c r="P56" s="5">
        <v>11264300</v>
      </c>
      <c r="R56" s="6">
        <v>53</v>
      </c>
      <c r="S56" t="b">
        <f>OR(Tabla1912[[#This Row],[Tiempo_lineal (ns)]]&gt;$C$508,Tabla1912[[#This Row],[Tiempo_lineal (ns)]]&lt;$C$509)</f>
        <v>0</v>
      </c>
      <c r="T56" t="b">
        <f>OR(Tabla1912[[#This Row],[Tiempo_normal (ns)]]&gt;$D$508,Tabla1912[[#This Row],[Tiempo_normal (ns)]]&lt;$D$509)</f>
        <v>0</v>
      </c>
      <c r="U56" s="6">
        <v>53</v>
      </c>
      <c r="V56" t="b">
        <f>OR(Tabla31013[[#This Row],[Tiempo_lineal (ns)]]&gt;$F$508,Tabla31013[[#This Row],[Tiempo_lineal (ns)]]&lt;$F$509)</f>
        <v>0</v>
      </c>
      <c r="W56" t="b">
        <f>OR(Tabla31013[[#This Row],[Tiempo_normal (ns)]]&gt;$G$508,Tabla31013[[#This Row],[Tiempo_normal (ns)]]&lt;$G$509)</f>
        <v>1</v>
      </c>
      <c r="X56" s="6">
        <v>53</v>
      </c>
      <c r="Y56" t="b">
        <f>OR(Tabla41114[[#This Row],[Tiempo_lineal (ns)]]&gt;$I$508,Tabla41114[[#This Row],[Tiempo_lineal (ns)]]&lt;$I$509)</f>
        <v>0</v>
      </c>
      <c r="Z56" t="b">
        <f>OR(Tabla41114[[#This Row],[Tiempo_normal (ns)]]&gt;$J$508,Tabla41114[[#This Row],[Tiempo_normal (ns)]]&lt;$J$509)</f>
        <v>0</v>
      </c>
      <c r="AA56" s="6">
        <v>53</v>
      </c>
      <c r="AB56" t="b">
        <f>OR(Tabla51215[[#This Row],[Tiempo_lineal (ns)]]&gt;$L$508,Tabla51215[[#This Row],[Tiempo_lineal (ns)]]&lt;$L$509)</f>
        <v>0</v>
      </c>
      <c r="AC56" t="b">
        <f>OR(Tabla51215[[#This Row],[Tiempo_normal (ns)]]&gt;$M$508,Tabla51215[[#This Row],[Tiempo_normal (ns)]]&lt;$M$509)</f>
        <v>0</v>
      </c>
      <c r="AD56" s="6">
        <v>53</v>
      </c>
      <c r="AE56" t="b">
        <f>OR(Tabla61316[[#This Row],[Tiempo_lineal (ns)]]&gt;$O$508,Tabla61316[[#This Row],[Tiempo_lineal (ns)]]&lt;$O$509)</f>
        <v>0</v>
      </c>
      <c r="AF56" s="7" t="b">
        <f>OR(Tabla61316[[#This Row],[Tiempo_normal (ns)]]&gt;$P$508,Tabla61316[[#This Row],[Tiempo_normal (ns)]]&lt;$P$509)</f>
        <v>0</v>
      </c>
    </row>
    <row r="57" spans="2:32" x14ac:dyDescent="0.3">
      <c r="B57">
        <v>54</v>
      </c>
      <c r="C57">
        <v>255</v>
      </c>
      <c r="D57">
        <v>270</v>
      </c>
      <c r="E57">
        <v>54</v>
      </c>
      <c r="F57">
        <v>1797</v>
      </c>
      <c r="G57">
        <v>1802</v>
      </c>
      <c r="H57">
        <v>54</v>
      </c>
      <c r="I57">
        <v>83451</v>
      </c>
      <c r="J57">
        <v>41533</v>
      </c>
      <c r="K57">
        <v>54</v>
      </c>
      <c r="L57">
        <v>614311</v>
      </c>
      <c r="M57">
        <v>533934</v>
      </c>
      <c r="N57">
        <v>54</v>
      </c>
      <c r="O57" s="5">
        <v>13612300</v>
      </c>
      <c r="P57" s="5">
        <v>11483200</v>
      </c>
      <c r="R57" s="8">
        <v>54</v>
      </c>
      <c r="S57" t="b">
        <f>OR(Tabla1912[[#This Row],[Tiempo_lineal (ns)]]&gt;$C$508,Tabla1912[[#This Row],[Tiempo_lineal (ns)]]&lt;$C$509)</f>
        <v>0</v>
      </c>
      <c r="T57" t="b">
        <f>OR(Tabla1912[[#This Row],[Tiempo_normal (ns)]]&gt;$D$508,Tabla1912[[#This Row],[Tiempo_normal (ns)]]&lt;$D$509)</f>
        <v>0</v>
      </c>
      <c r="U57" s="8">
        <v>54</v>
      </c>
      <c r="V57" t="b">
        <f>OR(Tabla31013[[#This Row],[Tiempo_lineal (ns)]]&gt;$F$508,Tabla31013[[#This Row],[Tiempo_lineal (ns)]]&lt;$F$509)</f>
        <v>0</v>
      </c>
      <c r="W57" t="b">
        <f>OR(Tabla31013[[#This Row],[Tiempo_normal (ns)]]&gt;$G$508,Tabla31013[[#This Row],[Tiempo_normal (ns)]]&lt;$G$509)</f>
        <v>0</v>
      </c>
      <c r="X57" s="8">
        <v>54</v>
      </c>
      <c r="Y57" t="b">
        <f>OR(Tabla41114[[#This Row],[Tiempo_lineal (ns)]]&gt;$I$508,Tabla41114[[#This Row],[Tiempo_lineal (ns)]]&lt;$I$509)</f>
        <v>0</v>
      </c>
      <c r="Z57" t="b">
        <f>OR(Tabla41114[[#This Row],[Tiempo_normal (ns)]]&gt;$J$508,Tabla41114[[#This Row],[Tiempo_normal (ns)]]&lt;$J$509)</f>
        <v>0</v>
      </c>
      <c r="AA57" s="8">
        <v>54</v>
      </c>
      <c r="AB57" t="b">
        <f>OR(Tabla51215[[#This Row],[Tiempo_lineal (ns)]]&gt;$L$508,Tabla51215[[#This Row],[Tiempo_lineal (ns)]]&lt;$L$509)</f>
        <v>0</v>
      </c>
      <c r="AC57" t="b">
        <f>OR(Tabla51215[[#This Row],[Tiempo_normal (ns)]]&gt;$M$508,Tabla51215[[#This Row],[Tiempo_normal (ns)]]&lt;$M$509)</f>
        <v>0</v>
      </c>
      <c r="AD57" s="8">
        <v>54</v>
      </c>
      <c r="AE57" t="b">
        <f>OR(Tabla61316[[#This Row],[Tiempo_lineal (ns)]]&gt;$O$508,Tabla61316[[#This Row],[Tiempo_lineal (ns)]]&lt;$O$509)</f>
        <v>0</v>
      </c>
      <c r="AF57" s="7" t="b">
        <f>OR(Tabla61316[[#This Row],[Tiempo_normal (ns)]]&gt;$P$508,Tabla61316[[#This Row],[Tiempo_normal (ns)]]&lt;$P$509)</f>
        <v>0</v>
      </c>
    </row>
    <row r="58" spans="2:32" x14ac:dyDescent="0.3">
      <c r="B58">
        <v>55</v>
      </c>
      <c r="C58">
        <v>268</v>
      </c>
      <c r="D58">
        <v>289</v>
      </c>
      <c r="E58">
        <v>55</v>
      </c>
      <c r="F58">
        <v>2070</v>
      </c>
      <c r="G58">
        <v>2125</v>
      </c>
      <c r="H58">
        <v>55</v>
      </c>
      <c r="I58">
        <v>55979</v>
      </c>
      <c r="J58">
        <v>58549</v>
      </c>
      <c r="K58">
        <v>55</v>
      </c>
      <c r="L58">
        <v>903232</v>
      </c>
      <c r="M58">
        <v>888053</v>
      </c>
      <c r="N58">
        <v>55</v>
      </c>
      <c r="O58" s="5">
        <v>9717630</v>
      </c>
      <c r="P58" s="5">
        <v>10850400</v>
      </c>
      <c r="R58" s="6">
        <v>55</v>
      </c>
      <c r="S58" t="b">
        <f>OR(Tabla1912[[#This Row],[Tiempo_lineal (ns)]]&gt;$C$508,Tabla1912[[#This Row],[Tiempo_lineal (ns)]]&lt;$C$509)</f>
        <v>0</v>
      </c>
      <c r="T58" t="b">
        <f>OR(Tabla1912[[#This Row],[Tiempo_normal (ns)]]&gt;$D$508,Tabla1912[[#This Row],[Tiempo_normal (ns)]]&lt;$D$509)</f>
        <v>0</v>
      </c>
      <c r="U58" s="6">
        <v>55</v>
      </c>
      <c r="V58" t="b">
        <f>OR(Tabla31013[[#This Row],[Tiempo_lineal (ns)]]&gt;$F$508,Tabla31013[[#This Row],[Tiempo_lineal (ns)]]&lt;$F$509)</f>
        <v>0</v>
      </c>
      <c r="W58" t="b">
        <f>OR(Tabla31013[[#This Row],[Tiempo_normal (ns)]]&gt;$G$508,Tabla31013[[#This Row],[Tiempo_normal (ns)]]&lt;$G$509)</f>
        <v>0</v>
      </c>
      <c r="X58" s="6">
        <v>55</v>
      </c>
      <c r="Y58" t="b">
        <f>OR(Tabla41114[[#This Row],[Tiempo_lineal (ns)]]&gt;$I$508,Tabla41114[[#This Row],[Tiempo_lineal (ns)]]&lt;$I$509)</f>
        <v>0</v>
      </c>
      <c r="Z58" t="b">
        <f>OR(Tabla41114[[#This Row],[Tiempo_normal (ns)]]&gt;$J$508,Tabla41114[[#This Row],[Tiempo_normal (ns)]]&lt;$J$509)</f>
        <v>0</v>
      </c>
      <c r="AA58" s="6">
        <v>55</v>
      </c>
      <c r="AB58" t="b">
        <f>OR(Tabla51215[[#This Row],[Tiempo_lineal (ns)]]&gt;$L$508,Tabla51215[[#This Row],[Tiempo_lineal (ns)]]&lt;$L$509)</f>
        <v>0</v>
      </c>
      <c r="AC58" t="b">
        <f>OR(Tabla51215[[#This Row],[Tiempo_normal (ns)]]&gt;$M$508,Tabla51215[[#This Row],[Tiempo_normal (ns)]]&lt;$M$509)</f>
        <v>0</v>
      </c>
      <c r="AD58" s="6">
        <v>55</v>
      </c>
      <c r="AE58" t="b">
        <f>OR(Tabla61316[[#This Row],[Tiempo_lineal (ns)]]&gt;$O$508,Tabla61316[[#This Row],[Tiempo_lineal (ns)]]&lt;$O$509)</f>
        <v>0</v>
      </c>
      <c r="AF58" s="7" t="b">
        <f>OR(Tabla61316[[#This Row],[Tiempo_normal (ns)]]&gt;$P$508,Tabla61316[[#This Row],[Tiempo_normal (ns)]]&lt;$P$509)</f>
        <v>0</v>
      </c>
    </row>
    <row r="59" spans="2:32" x14ac:dyDescent="0.3">
      <c r="B59">
        <v>56</v>
      </c>
      <c r="C59">
        <v>212</v>
      </c>
      <c r="D59">
        <v>215</v>
      </c>
      <c r="E59">
        <v>56</v>
      </c>
      <c r="F59">
        <v>1826</v>
      </c>
      <c r="G59">
        <v>2023</v>
      </c>
      <c r="H59">
        <v>56</v>
      </c>
      <c r="I59">
        <v>23554</v>
      </c>
      <c r="J59">
        <v>54838</v>
      </c>
      <c r="K59">
        <v>56</v>
      </c>
      <c r="L59" s="5">
        <v>1307310</v>
      </c>
      <c r="M59">
        <v>538379</v>
      </c>
      <c r="N59">
        <v>56</v>
      </c>
      <c r="O59" s="5">
        <v>10387000</v>
      </c>
      <c r="P59" s="5">
        <v>12097400</v>
      </c>
      <c r="R59" s="8">
        <v>56</v>
      </c>
      <c r="S59" t="b">
        <f>OR(Tabla1912[[#This Row],[Tiempo_lineal (ns)]]&gt;$C$508,Tabla1912[[#This Row],[Tiempo_lineal (ns)]]&lt;$C$509)</f>
        <v>0</v>
      </c>
      <c r="T59" t="b">
        <f>OR(Tabla1912[[#This Row],[Tiempo_normal (ns)]]&gt;$D$508,Tabla1912[[#This Row],[Tiempo_normal (ns)]]&lt;$D$509)</f>
        <v>0</v>
      </c>
      <c r="U59" s="8">
        <v>56</v>
      </c>
      <c r="V59" t="b">
        <f>OR(Tabla31013[[#This Row],[Tiempo_lineal (ns)]]&gt;$F$508,Tabla31013[[#This Row],[Tiempo_lineal (ns)]]&lt;$F$509)</f>
        <v>0</v>
      </c>
      <c r="W59" t="b">
        <f>OR(Tabla31013[[#This Row],[Tiempo_normal (ns)]]&gt;$G$508,Tabla31013[[#This Row],[Tiempo_normal (ns)]]&lt;$G$509)</f>
        <v>0</v>
      </c>
      <c r="X59" s="8">
        <v>56</v>
      </c>
      <c r="Y59" t="b">
        <f>OR(Tabla41114[[#This Row],[Tiempo_lineal (ns)]]&gt;$I$508,Tabla41114[[#This Row],[Tiempo_lineal (ns)]]&lt;$I$509)</f>
        <v>0</v>
      </c>
      <c r="Z59" t="b">
        <f>OR(Tabla41114[[#This Row],[Tiempo_normal (ns)]]&gt;$J$508,Tabla41114[[#This Row],[Tiempo_normal (ns)]]&lt;$J$509)</f>
        <v>0</v>
      </c>
      <c r="AA59" s="8">
        <v>56</v>
      </c>
      <c r="AB59" t="b">
        <f>OR(Tabla51215[[#This Row],[Tiempo_lineal (ns)]]&gt;$L$508,Tabla51215[[#This Row],[Tiempo_lineal (ns)]]&lt;$L$509)</f>
        <v>1</v>
      </c>
      <c r="AC59" t="b">
        <f>OR(Tabla51215[[#This Row],[Tiempo_normal (ns)]]&gt;$M$508,Tabla51215[[#This Row],[Tiempo_normal (ns)]]&lt;$M$509)</f>
        <v>0</v>
      </c>
      <c r="AD59" s="8">
        <v>56</v>
      </c>
      <c r="AE59" t="b">
        <f>OR(Tabla61316[[#This Row],[Tiempo_lineal (ns)]]&gt;$O$508,Tabla61316[[#This Row],[Tiempo_lineal (ns)]]&lt;$O$509)</f>
        <v>0</v>
      </c>
      <c r="AF59" s="7" t="b">
        <f>OR(Tabla61316[[#This Row],[Tiempo_normal (ns)]]&gt;$P$508,Tabla61316[[#This Row],[Tiempo_normal (ns)]]&lt;$P$509)</f>
        <v>0</v>
      </c>
    </row>
    <row r="60" spans="2:32" x14ac:dyDescent="0.3">
      <c r="B60">
        <v>57</v>
      </c>
      <c r="C60">
        <v>199</v>
      </c>
      <c r="D60">
        <v>213</v>
      </c>
      <c r="E60">
        <v>57</v>
      </c>
      <c r="F60">
        <v>1925</v>
      </c>
      <c r="G60">
        <v>1819</v>
      </c>
      <c r="H60">
        <v>57</v>
      </c>
      <c r="I60">
        <v>41268</v>
      </c>
      <c r="J60">
        <v>111722</v>
      </c>
      <c r="K60">
        <v>57</v>
      </c>
      <c r="L60">
        <v>798583</v>
      </c>
      <c r="M60">
        <v>511741</v>
      </c>
      <c r="N60">
        <v>57</v>
      </c>
      <c r="O60" s="5">
        <v>18655900</v>
      </c>
      <c r="P60" s="5">
        <v>12053300</v>
      </c>
      <c r="R60" s="6">
        <v>57</v>
      </c>
      <c r="S60" t="b">
        <f>OR(Tabla1912[[#This Row],[Tiempo_lineal (ns)]]&gt;$C$508,Tabla1912[[#This Row],[Tiempo_lineal (ns)]]&lt;$C$509)</f>
        <v>0</v>
      </c>
      <c r="T60" t="b">
        <f>OR(Tabla1912[[#This Row],[Tiempo_normal (ns)]]&gt;$D$508,Tabla1912[[#This Row],[Tiempo_normal (ns)]]&lt;$D$509)</f>
        <v>0</v>
      </c>
      <c r="U60" s="6">
        <v>57</v>
      </c>
      <c r="V60" t="b">
        <f>OR(Tabla31013[[#This Row],[Tiempo_lineal (ns)]]&gt;$F$508,Tabla31013[[#This Row],[Tiempo_lineal (ns)]]&lt;$F$509)</f>
        <v>0</v>
      </c>
      <c r="W60" t="b">
        <f>OR(Tabla31013[[#This Row],[Tiempo_normal (ns)]]&gt;$G$508,Tabla31013[[#This Row],[Tiempo_normal (ns)]]&lt;$G$509)</f>
        <v>0</v>
      </c>
      <c r="X60" s="6">
        <v>57</v>
      </c>
      <c r="Y60" t="b">
        <f>OR(Tabla41114[[#This Row],[Tiempo_lineal (ns)]]&gt;$I$508,Tabla41114[[#This Row],[Tiempo_lineal (ns)]]&lt;$I$509)</f>
        <v>0</v>
      </c>
      <c r="Z60" t="b">
        <f>OR(Tabla41114[[#This Row],[Tiempo_normal (ns)]]&gt;$J$508,Tabla41114[[#This Row],[Tiempo_normal (ns)]]&lt;$J$509)</f>
        <v>1</v>
      </c>
      <c r="AA60" s="6">
        <v>57</v>
      </c>
      <c r="AB60" t="b">
        <f>OR(Tabla51215[[#This Row],[Tiempo_lineal (ns)]]&gt;$L$508,Tabla51215[[#This Row],[Tiempo_lineal (ns)]]&lt;$L$509)</f>
        <v>0</v>
      </c>
      <c r="AC60" t="b">
        <f>OR(Tabla51215[[#This Row],[Tiempo_normal (ns)]]&gt;$M$508,Tabla51215[[#This Row],[Tiempo_normal (ns)]]&lt;$M$509)</f>
        <v>0</v>
      </c>
      <c r="AD60" s="6">
        <v>57</v>
      </c>
      <c r="AE60" t="b">
        <f>OR(Tabla61316[[#This Row],[Tiempo_lineal (ns)]]&gt;$O$508,Tabla61316[[#This Row],[Tiempo_lineal (ns)]]&lt;$O$509)</f>
        <v>0</v>
      </c>
      <c r="AF60" s="7" t="b">
        <f>OR(Tabla61316[[#This Row],[Tiempo_normal (ns)]]&gt;$P$508,Tabla61316[[#This Row],[Tiempo_normal (ns)]]&lt;$P$509)</f>
        <v>0</v>
      </c>
    </row>
    <row r="61" spans="2:32" x14ac:dyDescent="0.3">
      <c r="B61">
        <v>58</v>
      </c>
      <c r="C61">
        <v>195</v>
      </c>
      <c r="D61">
        <v>209</v>
      </c>
      <c r="E61">
        <v>58</v>
      </c>
      <c r="F61">
        <v>1999</v>
      </c>
      <c r="G61">
        <v>2215</v>
      </c>
      <c r="H61">
        <v>58</v>
      </c>
      <c r="I61">
        <v>93015</v>
      </c>
      <c r="J61">
        <v>70316</v>
      </c>
      <c r="K61">
        <v>58</v>
      </c>
      <c r="L61">
        <v>682924</v>
      </c>
      <c r="M61">
        <v>744788</v>
      </c>
      <c r="N61">
        <v>58</v>
      </c>
      <c r="O61" s="5">
        <v>9859630</v>
      </c>
      <c r="P61" s="5">
        <v>11138800</v>
      </c>
      <c r="R61" s="8">
        <v>58</v>
      </c>
      <c r="S61" t="b">
        <f>OR(Tabla1912[[#This Row],[Tiempo_lineal (ns)]]&gt;$C$508,Tabla1912[[#This Row],[Tiempo_lineal (ns)]]&lt;$C$509)</f>
        <v>0</v>
      </c>
      <c r="T61" t="b">
        <f>OR(Tabla1912[[#This Row],[Tiempo_normal (ns)]]&gt;$D$508,Tabla1912[[#This Row],[Tiempo_normal (ns)]]&lt;$D$509)</f>
        <v>0</v>
      </c>
      <c r="U61" s="8">
        <v>58</v>
      </c>
      <c r="V61" t="b">
        <f>OR(Tabla31013[[#This Row],[Tiempo_lineal (ns)]]&gt;$F$508,Tabla31013[[#This Row],[Tiempo_lineal (ns)]]&lt;$F$509)</f>
        <v>0</v>
      </c>
      <c r="W61" t="b">
        <f>OR(Tabla31013[[#This Row],[Tiempo_normal (ns)]]&gt;$G$508,Tabla31013[[#This Row],[Tiempo_normal (ns)]]&lt;$G$509)</f>
        <v>0</v>
      </c>
      <c r="X61" s="8">
        <v>58</v>
      </c>
      <c r="Y61" t="b">
        <f>OR(Tabla41114[[#This Row],[Tiempo_lineal (ns)]]&gt;$I$508,Tabla41114[[#This Row],[Tiempo_lineal (ns)]]&lt;$I$509)</f>
        <v>0</v>
      </c>
      <c r="Z61" t="b">
        <f>OR(Tabla41114[[#This Row],[Tiempo_normal (ns)]]&gt;$J$508,Tabla41114[[#This Row],[Tiempo_normal (ns)]]&lt;$J$509)</f>
        <v>0</v>
      </c>
      <c r="AA61" s="8">
        <v>58</v>
      </c>
      <c r="AB61" t="b">
        <f>OR(Tabla51215[[#This Row],[Tiempo_lineal (ns)]]&gt;$L$508,Tabla51215[[#This Row],[Tiempo_lineal (ns)]]&lt;$L$509)</f>
        <v>0</v>
      </c>
      <c r="AC61" t="b">
        <f>OR(Tabla51215[[#This Row],[Tiempo_normal (ns)]]&gt;$M$508,Tabla51215[[#This Row],[Tiempo_normal (ns)]]&lt;$M$509)</f>
        <v>0</v>
      </c>
      <c r="AD61" s="8">
        <v>58</v>
      </c>
      <c r="AE61" t="b">
        <f>OR(Tabla61316[[#This Row],[Tiempo_lineal (ns)]]&gt;$O$508,Tabla61316[[#This Row],[Tiempo_lineal (ns)]]&lt;$O$509)</f>
        <v>0</v>
      </c>
      <c r="AF61" s="7" t="b">
        <f>OR(Tabla61316[[#This Row],[Tiempo_normal (ns)]]&gt;$P$508,Tabla61316[[#This Row],[Tiempo_normal (ns)]]&lt;$P$509)</f>
        <v>0</v>
      </c>
    </row>
    <row r="62" spans="2:32" x14ac:dyDescent="0.3">
      <c r="B62">
        <v>59</v>
      </c>
      <c r="C62">
        <v>195</v>
      </c>
      <c r="D62">
        <v>212</v>
      </c>
      <c r="E62">
        <v>59</v>
      </c>
      <c r="F62">
        <v>8848</v>
      </c>
      <c r="G62">
        <v>3019</v>
      </c>
      <c r="H62">
        <v>59</v>
      </c>
      <c r="I62">
        <v>90546</v>
      </c>
      <c r="J62">
        <v>51400</v>
      </c>
      <c r="K62">
        <v>59</v>
      </c>
      <c r="L62">
        <v>684385</v>
      </c>
      <c r="M62">
        <v>822533</v>
      </c>
      <c r="N62">
        <v>59</v>
      </c>
      <c r="O62" s="5">
        <v>10783200</v>
      </c>
      <c r="P62" s="5">
        <v>20899900</v>
      </c>
      <c r="R62" s="6">
        <v>59</v>
      </c>
      <c r="S62" t="b">
        <f>OR(Tabla1912[[#This Row],[Tiempo_lineal (ns)]]&gt;$C$508,Tabla1912[[#This Row],[Tiempo_lineal (ns)]]&lt;$C$509)</f>
        <v>0</v>
      </c>
      <c r="T62" t="b">
        <f>OR(Tabla1912[[#This Row],[Tiempo_normal (ns)]]&gt;$D$508,Tabla1912[[#This Row],[Tiempo_normal (ns)]]&lt;$D$509)</f>
        <v>0</v>
      </c>
      <c r="U62" s="6">
        <v>59</v>
      </c>
      <c r="V62" t="b">
        <f>OR(Tabla31013[[#This Row],[Tiempo_lineal (ns)]]&gt;$F$508,Tabla31013[[#This Row],[Tiempo_lineal (ns)]]&lt;$F$509)</f>
        <v>1</v>
      </c>
      <c r="W62" t="b">
        <f>OR(Tabla31013[[#This Row],[Tiempo_normal (ns)]]&gt;$G$508,Tabla31013[[#This Row],[Tiempo_normal (ns)]]&lt;$G$509)</f>
        <v>1</v>
      </c>
      <c r="X62" s="6">
        <v>59</v>
      </c>
      <c r="Y62" t="b">
        <f>OR(Tabla41114[[#This Row],[Tiempo_lineal (ns)]]&gt;$I$508,Tabla41114[[#This Row],[Tiempo_lineal (ns)]]&lt;$I$509)</f>
        <v>0</v>
      </c>
      <c r="Z62" t="b">
        <f>OR(Tabla41114[[#This Row],[Tiempo_normal (ns)]]&gt;$J$508,Tabla41114[[#This Row],[Tiempo_normal (ns)]]&lt;$J$509)</f>
        <v>0</v>
      </c>
      <c r="AA62" s="6">
        <v>59</v>
      </c>
      <c r="AB62" t="b">
        <f>OR(Tabla51215[[#This Row],[Tiempo_lineal (ns)]]&gt;$L$508,Tabla51215[[#This Row],[Tiempo_lineal (ns)]]&lt;$L$509)</f>
        <v>0</v>
      </c>
      <c r="AC62" t="b">
        <f>OR(Tabla51215[[#This Row],[Tiempo_normal (ns)]]&gt;$M$508,Tabla51215[[#This Row],[Tiempo_normal (ns)]]&lt;$M$509)</f>
        <v>0</v>
      </c>
      <c r="AD62" s="6">
        <v>59</v>
      </c>
      <c r="AE62" t="b">
        <f>OR(Tabla61316[[#This Row],[Tiempo_lineal (ns)]]&gt;$O$508,Tabla61316[[#This Row],[Tiempo_lineal (ns)]]&lt;$O$509)</f>
        <v>0</v>
      </c>
      <c r="AF62" s="7" t="b">
        <f>OR(Tabla61316[[#This Row],[Tiempo_normal (ns)]]&gt;$P$508,Tabla61316[[#This Row],[Tiempo_normal (ns)]]&lt;$P$509)</f>
        <v>0</v>
      </c>
    </row>
    <row r="63" spans="2:32" x14ac:dyDescent="0.3">
      <c r="B63">
        <v>60</v>
      </c>
      <c r="C63">
        <v>192</v>
      </c>
      <c r="D63">
        <v>204</v>
      </c>
      <c r="E63">
        <v>60</v>
      </c>
      <c r="F63">
        <v>2922</v>
      </c>
      <c r="G63">
        <v>4164</v>
      </c>
      <c r="H63">
        <v>60</v>
      </c>
      <c r="I63">
        <v>23078</v>
      </c>
      <c r="J63">
        <v>35690</v>
      </c>
      <c r="K63">
        <v>60</v>
      </c>
      <c r="L63" s="5">
        <v>1145510</v>
      </c>
      <c r="M63">
        <v>567865</v>
      </c>
      <c r="N63">
        <v>60</v>
      </c>
      <c r="O63" s="5">
        <v>10546400</v>
      </c>
      <c r="P63" s="5">
        <v>10681000</v>
      </c>
      <c r="R63" s="8">
        <v>60</v>
      </c>
      <c r="S63" t="b">
        <f>OR(Tabla1912[[#This Row],[Tiempo_lineal (ns)]]&gt;$C$508,Tabla1912[[#This Row],[Tiempo_lineal (ns)]]&lt;$C$509)</f>
        <v>0</v>
      </c>
      <c r="T63" t="b">
        <f>OR(Tabla1912[[#This Row],[Tiempo_normal (ns)]]&gt;$D$508,Tabla1912[[#This Row],[Tiempo_normal (ns)]]&lt;$D$509)</f>
        <v>0</v>
      </c>
      <c r="U63" s="8">
        <v>60</v>
      </c>
      <c r="V63" t="b">
        <f>OR(Tabla31013[[#This Row],[Tiempo_lineal (ns)]]&gt;$F$508,Tabla31013[[#This Row],[Tiempo_lineal (ns)]]&lt;$F$509)</f>
        <v>1</v>
      </c>
      <c r="W63" t="b">
        <f>OR(Tabla31013[[#This Row],[Tiempo_normal (ns)]]&gt;$G$508,Tabla31013[[#This Row],[Tiempo_normal (ns)]]&lt;$G$509)</f>
        <v>1</v>
      </c>
      <c r="X63" s="8">
        <v>60</v>
      </c>
      <c r="Y63" t="b">
        <f>OR(Tabla41114[[#This Row],[Tiempo_lineal (ns)]]&gt;$I$508,Tabla41114[[#This Row],[Tiempo_lineal (ns)]]&lt;$I$509)</f>
        <v>0</v>
      </c>
      <c r="Z63" t="b">
        <f>OR(Tabla41114[[#This Row],[Tiempo_normal (ns)]]&gt;$J$508,Tabla41114[[#This Row],[Tiempo_normal (ns)]]&lt;$J$509)</f>
        <v>0</v>
      </c>
      <c r="AA63" s="8">
        <v>60</v>
      </c>
      <c r="AB63" t="b">
        <f>OR(Tabla51215[[#This Row],[Tiempo_lineal (ns)]]&gt;$L$508,Tabla51215[[#This Row],[Tiempo_lineal (ns)]]&lt;$L$509)</f>
        <v>0</v>
      </c>
      <c r="AC63" t="b">
        <f>OR(Tabla51215[[#This Row],[Tiempo_normal (ns)]]&gt;$M$508,Tabla51215[[#This Row],[Tiempo_normal (ns)]]&lt;$M$509)</f>
        <v>0</v>
      </c>
      <c r="AD63" s="8">
        <v>60</v>
      </c>
      <c r="AE63" t="b">
        <f>OR(Tabla61316[[#This Row],[Tiempo_lineal (ns)]]&gt;$O$508,Tabla61316[[#This Row],[Tiempo_lineal (ns)]]&lt;$O$509)</f>
        <v>0</v>
      </c>
      <c r="AF63" s="7" t="b">
        <f>OR(Tabla61316[[#This Row],[Tiempo_normal (ns)]]&gt;$P$508,Tabla61316[[#This Row],[Tiempo_normal (ns)]]&lt;$P$509)</f>
        <v>0</v>
      </c>
    </row>
    <row r="64" spans="2:32" x14ac:dyDescent="0.3">
      <c r="B64">
        <v>61</v>
      </c>
      <c r="C64">
        <v>205</v>
      </c>
      <c r="D64">
        <v>227</v>
      </c>
      <c r="E64">
        <v>61</v>
      </c>
      <c r="F64">
        <v>2624</v>
      </c>
      <c r="G64">
        <v>3680</v>
      </c>
      <c r="H64">
        <v>61</v>
      </c>
      <c r="I64">
        <v>20612</v>
      </c>
      <c r="J64">
        <v>55575</v>
      </c>
      <c r="K64">
        <v>61</v>
      </c>
      <c r="L64" s="5">
        <v>1093960</v>
      </c>
      <c r="M64">
        <v>558704</v>
      </c>
      <c r="N64">
        <v>61</v>
      </c>
      <c r="O64" s="5">
        <v>10503800</v>
      </c>
      <c r="P64" s="5">
        <v>14469600</v>
      </c>
      <c r="R64" s="6">
        <v>61</v>
      </c>
      <c r="S64" t="b">
        <f>OR(Tabla1912[[#This Row],[Tiempo_lineal (ns)]]&gt;$C$508,Tabla1912[[#This Row],[Tiempo_lineal (ns)]]&lt;$C$509)</f>
        <v>0</v>
      </c>
      <c r="T64" t="b">
        <f>OR(Tabla1912[[#This Row],[Tiempo_normal (ns)]]&gt;$D$508,Tabla1912[[#This Row],[Tiempo_normal (ns)]]&lt;$D$509)</f>
        <v>0</v>
      </c>
      <c r="U64" s="6">
        <v>61</v>
      </c>
      <c r="V64" t="b">
        <f>OR(Tabla31013[[#This Row],[Tiempo_lineal (ns)]]&gt;$F$508,Tabla31013[[#This Row],[Tiempo_lineal (ns)]]&lt;$F$509)</f>
        <v>1</v>
      </c>
      <c r="W64" t="b">
        <f>OR(Tabla31013[[#This Row],[Tiempo_normal (ns)]]&gt;$G$508,Tabla31013[[#This Row],[Tiempo_normal (ns)]]&lt;$G$509)</f>
        <v>1</v>
      </c>
      <c r="X64" s="6">
        <v>61</v>
      </c>
      <c r="Y64" t="b">
        <f>OR(Tabla41114[[#This Row],[Tiempo_lineal (ns)]]&gt;$I$508,Tabla41114[[#This Row],[Tiempo_lineal (ns)]]&lt;$I$509)</f>
        <v>0</v>
      </c>
      <c r="Z64" t="b">
        <f>OR(Tabla41114[[#This Row],[Tiempo_normal (ns)]]&gt;$J$508,Tabla41114[[#This Row],[Tiempo_normal (ns)]]&lt;$J$509)</f>
        <v>0</v>
      </c>
      <c r="AA64" s="6">
        <v>61</v>
      </c>
      <c r="AB64" t="b">
        <f>OR(Tabla51215[[#This Row],[Tiempo_lineal (ns)]]&gt;$L$508,Tabla51215[[#This Row],[Tiempo_lineal (ns)]]&lt;$L$509)</f>
        <v>0</v>
      </c>
      <c r="AC64" t="b">
        <f>OR(Tabla51215[[#This Row],[Tiempo_normal (ns)]]&gt;$M$508,Tabla51215[[#This Row],[Tiempo_normal (ns)]]&lt;$M$509)</f>
        <v>0</v>
      </c>
      <c r="AD64" s="6">
        <v>61</v>
      </c>
      <c r="AE64" t="b">
        <f>OR(Tabla61316[[#This Row],[Tiempo_lineal (ns)]]&gt;$O$508,Tabla61316[[#This Row],[Tiempo_lineal (ns)]]&lt;$O$509)</f>
        <v>0</v>
      </c>
      <c r="AF64" s="7" t="b">
        <f>OR(Tabla61316[[#This Row],[Tiempo_normal (ns)]]&gt;$P$508,Tabla61316[[#This Row],[Tiempo_normal (ns)]]&lt;$P$509)</f>
        <v>0</v>
      </c>
    </row>
    <row r="65" spans="2:32" x14ac:dyDescent="0.3">
      <c r="B65">
        <v>62</v>
      </c>
      <c r="C65">
        <v>184</v>
      </c>
      <c r="D65">
        <v>215</v>
      </c>
      <c r="E65">
        <v>62</v>
      </c>
      <c r="F65">
        <v>2140</v>
      </c>
      <c r="G65">
        <v>1945</v>
      </c>
      <c r="H65">
        <v>62</v>
      </c>
      <c r="I65">
        <v>115055</v>
      </c>
      <c r="J65">
        <v>60016</v>
      </c>
      <c r="K65">
        <v>62</v>
      </c>
      <c r="L65">
        <v>831395</v>
      </c>
      <c r="M65">
        <v>696269</v>
      </c>
      <c r="N65">
        <v>62</v>
      </c>
      <c r="O65" s="5">
        <v>11095800</v>
      </c>
      <c r="P65" s="5">
        <v>10901500</v>
      </c>
      <c r="R65" s="8">
        <v>62</v>
      </c>
      <c r="S65" t="b">
        <f>OR(Tabla1912[[#This Row],[Tiempo_lineal (ns)]]&gt;$C$508,Tabla1912[[#This Row],[Tiempo_lineal (ns)]]&lt;$C$509)</f>
        <v>0</v>
      </c>
      <c r="T65" t="b">
        <f>OR(Tabla1912[[#This Row],[Tiempo_normal (ns)]]&gt;$D$508,Tabla1912[[#This Row],[Tiempo_normal (ns)]]&lt;$D$509)</f>
        <v>0</v>
      </c>
      <c r="U65" s="8">
        <v>62</v>
      </c>
      <c r="V65" t="b">
        <f>OR(Tabla31013[[#This Row],[Tiempo_lineal (ns)]]&gt;$F$508,Tabla31013[[#This Row],[Tiempo_lineal (ns)]]&lt;$F$509)</f>
        <v>0</v>
      </c>
      <c r="W65" t="b">
        <f>OR(Tabla31013[[#This Row],[Tiempo_normal (ns)]]&gt;$G$508,Tabla31013[[#This Row],[Tiempo_normal (ns)]]&lt;$G$509)</f>
        <v>0</v>
      </c>
      <c r="X65" s="8">
        <v>62</v>
      </c>
      <c r="Y65" t="b">
        <f>OR(Tabla41114[[#This Row],[Tiempo_lineal (ns)]]&gt;$I$508,Tabla41114[[#This Row],[Tiempo_lineal (ns)]]&lt;$I$509)</f>
        <v>1</v>
      </c>
      <c r="Z65" t="b">
        <f>OR(Tabla41114[[#This Row],[Tiempo_normal (ns)]]&gt;$J$508,Tabla41114[[#This Row],[Tiempo_normal (ns)]]&lt;$J$509)</f>
        <v>0</v>
      </c>
      <c r="AA65" s="8">
        <v>62</v>
      </c>
      <c r="AB65" t="b">
        <f>OR(Tabla51215[[#This Row],[Tiempo_lineal (ns)]]&gt;$L$508,Tabla51215[[#This Row],[Tiempo_lineal (ns)]]&lt;$L$509)</f>
        <v>0</v>
      </c>
      <c r="AC65" t="b">
        <f>OR(Tabla51215[[#This Row],[Tiempo_normal (ns)]]&gt;$M$508,Tabla51215[[#This Row],[Tiempo_normal (ns)]]&lt;$M$509)</f>
        <v>0</v>
      </c>
      <c r="AD65" s="8">
        <v>62</v>
      </c>
      <c r="AE65" t="b">
        <f>OR(Tabla61316[[#This Row],[Tiempo_lineal (ns)]]&gt;$O$508,Tabla61316[[#This Row],[Tiempo_lineal (ns)]]&lt;$O$509)</f>
        <v>0</v>
      </c>
      <c r="AF65" s="7" t="b">
        <f>OR(Tabla61316[[#This Row],[Tiempo_normal (ns)]]&gt;$P$508,Tabla61316[[#This Row],[Tiempo_normal (ns)]]&lt;$P$509)</f>
        <v>0</v>
      </c>
    </row>
    <row r="66" spans="2:32" x14ac:dyDescent="0.3">
      <c r="B66">
        <v>63</v>
      </c>
      <c r="C66">
        <v>197</v>
      </c>
      <c r="D66">
        <v>211</v>
      </c>
      <c r="E66">
        <v>63</v>
      </c>
      <c r="F66">
        <v>1815</v>
      </c>
      <c r="G66">
        <v>1837</v>
      </c>
      <c r="H66">
        <v>63</v>
      </c>
      <c r="I66">
        <v>62969</v>
      </c>
      <c r="J66">
        <v>30766</v>
      </c>
      <c r="K66">
        <v>63</v>
      </c>
      <c r="L66">
        <v>727668</v>
      </c>
      <c r="M66">
        <v>579342</v>
      </c>
      <c r="N66">
        <v>63</v>
      </c>
      <c r="O66" s="5">
        <v>9469710</v>
      </c>
      <c r="P66" s="5">
        <v>10937300</v>
      </c>
      <c r="R66" s="6">
        <v>63</v>
      </c>
      <c r="S66" t="b">
        <f>OR(Tabla1912[[#This Row],[Tiempo_lineal (ns)]]&gt;$C$508,Tabla1912[[#This Row],[Tiempo_lineal (ns)]]&lt;$C$509)</f>
        <v>0</v>
      </c>
      <c r="T66" t="b">
        <f>OR(Tabla1912[[#This Row],[Tiempo_normal (ns)]]&gt;$D$508,Tabla1912[[#This Row],[Tiempo_normal (ns)]]&lt;$D$509)</f>
        <v>0</v>
      </c>
      <c r="U66" s="6">
        <v>63</v>
      </c>
      <c r="V66" t="b">
        <f>OR(Tabla31013[[#This Row],[Tiempo_lineal (ns)]]&gt;$F$508,Tabla31013[[#This Row],[Tiempo_lineal (ns)]]&lt;$F$509)</f>
        <v>0</v>
      </c>
      <c r="W66" t="b">
        <f>OR(Tabla31013[[#This Row],[Tiempo_normal (ns)]]&gt;$G$508,Tabla31013[[#This Row],[Tiempo_normal (ns)]]&lt;$G$509)</f>
        <v>0</v>
      </c>
      <c r="X66" s="6">
        <v>63</v>
      </c>
      <c r="Y66" t="b">
        <f>OR(Tabla41114[[#This Row],[Tiempo_lineal (ns)]]&gt;$I$508,Tabla41114[[#This Row],[Tiempo_lineal (ns)]]&lt;$I$509)</f>
        <v>0</v>
      </c>
      <c r="Z66" t="b">
        <f>OR(Tabla41114[[#This Row],[Tiempo_normal (ns)]]&gt;$J$508,Tabla41114[[#This Row],[Tiempo_normal (ns)]]&lt;$J$509)</f>
        <v>0</v>
      </c>
      <c r="AA66" s="6">
        <v>63</v>
      </c>
      <c r="AB66" t="b">
        <f>OR(Tabla51215[[#This Row],[Tiempo_lineal (ns)]]&gt;$L$508,Tabla51215[[#This Row],[Tiempo_lineal (ns)]]&lt;$L$509)</f>
        <v>0</v>
      </c>
      <c r="AC66" t="b">
        <f>OR(Tabla51215[[#This Row],[Tiempo_normal (ns)]]&gt;$M$508,Tabla51215[[#This Row],[Tiempo_normal (ns)]]&lt;$M$509)</f>
        <v>0</v>
      </c>
      <c r="AD66" s="6">
        <v>63</v>
      </c>
      <c r="AE66" t="b">
        <f>OR(Tabla61316[[#This Row],[Tiempo_lineal (ns)]]&gt;$O$508,Tabla61316[[#This Row],[Tiempo_lineal (ns)]]&lt;$O$509)</f>
        <v>0</v>
      </c>
      <c r="AF66" s="7" t="b">
        <f>OR(Tabla61316[[#This Row],[Tiempo_normal (ns)]]&gt;$P$508,Tabla61316[[#This Row],[Tiempo_normal (ns)]]&lt;$P$509)</f>
        <v>0</v>
      </c>
    </row>
    <row r="67" spans="2:32" x14ac:dyDescent="0.3">
      <c r="B67">
        <v>64</v>
      </c>
      <c r="C67">
        <v>185</v>
      </c>
      <c r="D67">
        <v>204</v>
      </c>
      <c r="E67">
        <v>64</v>
      </c>
      <c r="F67">
        <v>4275</v>
      </c>
      <c r="G67">
        <v>3726</v>
      </c>
      <c r="H67">
        <v>64</v>
      </c>
      <c r="I67">
        <v>22407</v>
      </c>
      <c r="J67">
        <v>52542</v>
      </c>
      <c r="K67">
        <v>64</v>
      </c>
      <c r="L67">
        <v>646133</v>
      </c>
      <c r="M67">
        <v>578535</v>
      </c>
      <c r="N67">
        <v>64</v>
      </c>
      <c r="O67" s="5">
        <v>22171900</v>
      </c>
      <c r="P67" s="5">
        <v>28253900</v>
      </c>
      <c r="R67" s="8">
        <v>64</v>
      </c>
      <c r="S67" t="b">
        <f>OR(Tabla1912[[#This Row],[Tiempo_lineal (ns)]]&gt;$C$508,Tabla1912[[#This Row],[Tiempo_lineal (ns)]]&lt;$C$509)</f>
        <v>0</v>
      </c>
      <c r="T67" t="b">
        <f>OR(Tabla1912[[#This Row],[Tiempo_normal (ns)]]&gt;$D$508,Tabla1912[[#This Row],[Tiempo_normal (ns)]]&lt;$D$509)</f>
        <v>0</v>
      </c>
      <c r="U67" s="8">
        <v>64</v>
      </c>
      <c r="V67" t="b">
        <f>OR(Tabla31013[[#This Row],[Tiempo_lineal (ns)]]&gt;$F$508,Tabla31013[[#This Row],[Tiempo_lineal (ns)]]&lt;$F$509)</f>
        <v>1</v>
      </c>
      <c r="W67" t="b">
        <f>OR(Tabla31013[[#This Row],[Tiempo_normal (ns)]]&gt;$G$508,Tabla31013[[#This Row],[Tiempo_normal (ns)]]&lt;$G$509)</f>
        <v>1</v>
      </c>
      <c r="X67" s="8">
        <v>64</v>
      </c>
      <c r="Y67" t="b">
        <f>OR(Tabla41114[[#This Row],[Tiempo_lineal (ns)]]&gt;$I$508,Tabla41114[[#This Row],[Tiempo_lineal (ns)]]&lt;$I$509)</f>
        <v>0</v>
      </c>
      <c r="Z67" t="b">
        <f>OR(Tabla41114[[#This Row],[Tiempo_normal (ns)]]&gt;$J$508,Tabla41114[[#This Row],[Tiempo_normal (ns)]]&lt;$J$509)</f>
        <v>0</v>
      </c>
      <c r="AA67" s="8">
        <v>64</v>
      </c>
      <c r="AB67" t="b">
        <f>OR(Tabla51215[[#This Row],[Tiempo_lineal (ns)]]&gt;$L$508,Tabla51215[[#This Row],[Tiempo_lineal (ns)]]&lt;$L$509)</f>
        <v>0</v>
      </c>
      <c r="AC67" t="b">
        <f>OR(Tabla51215[[#This Row],[Tiempo_normal (ns)]]&gt;$M$508,Tabla51215[[#This Row],[Tiempo_normal (ns)]]&lt;$M$509)</f>
        <v>0</v>
      </c>
      <c r="AD67" s="8">
        <v>64</v>
      </c>
      <c r="AE67" t="b">
        <f>OR(Tabla61316[[#This Row],[Tiempo_lineal (ns)]]&gt;$O$508,Tabla61316[[#This Row],[Tiempo_lineal (ns)]]&lt;$O$509)</f>
        <v>0</v>
      </c>
      <c r="AF67" s="7" t="b">
        <f>OR(Tabla61316[[#This Row],[Tiempo_normal (ns)]]&gt;$P$508,Tabla61316[[#This Row],[Tiempo_normal (ns)]]&lt;$P$509)</f>
        <v>0</v>
      </c>
    </row>
    <row r="68" spans="2:32" x14ac:dyDescent="0.3">
      <c r="B68">
        <v>65</v>
      </c>
      <c r="C68">
        <v>195</v>
      </c>
      <c r="D68">
        <v>691</v>
      </c>
      <c r="E68">
        <v>65</v>
      </c>
      <c r="F68">
        <v>2784</v>
      </c>
      <c r="G68">
        <v>2930</v>
      </c>
      <c r="H68">
        <v>65</v>
      </c>
      <c r="I68">
        <v>26883</v>
      </c>
      <c r="J68">
        <v>55445</v>
      </c>
      <c r="K68">
        <v>65</v>
      </c>
      <c r="L68">
        <v>633585</v>
      </c>
      <c r="M68">
        <v>571480</v>
      </c>
      <c r="N68">
        <v>65</v>
      </c>
      <c r="O68" s="5">
        <v>10868200</v>
      </c>
      <c r="P68" s="5">
        <v>11656300</v>
      </c>
      <c r="R68" s="6">
        <v>65</v>
      </c>
      <c r="S68" t="b">
        <f>OR(Tabla1912[[#This Row],[Tiempo_lineal (ns)]]&gt;$C$508,Tabla1912[[#This Row],[Tiempo_lineal (ns)]]&lt;$C$509)</f>
        <v>0</v>
      </c>
      <c r="T68" t="b">
        <f>OR(Tabla1912[[#This Row],[Tiempo_normal (ns)]]&gt;$D$508,Tabla1912[[#This Row],[Tiempo_normal (ns)]]&lt;$D$509)</f>
        <v>1</v>
      </c>
      <c r="U68" s="6">
        <v>65</v>
      </c>
      <c r="V68" t="b">
        <f>OR(Tabla31013[[#This Row],[Tiempo_lineal (ns)]]&gt;$F$508,Tabla31013[[#This Row],[Tiempo_lineal (ns)]]&lt;$F$509)</f>
        <v>1</v>
      </c>
      <c r="W68" t="b">
        <f>OR(Tabla31013[[#This Row],[Tiempo_normal (ns)]]&gt;$G$508,Tabla31013[[#This Row],[Tiempo_normal (ns)]]&lt;$G$509)</f>
        <v>1</v>
      </c>
      <c r="X68" s="6">
        <v>65</v>
      </c>
      <c r="Y68" t="b">
        <f>OR(Tabla41114[[#This Row],[Tiempo_lineal (ns)]]&gt;$I$508,Tabla41114[[#This Row],[Tiempo_lineal (ns)]]&lt;$I$509)</f>
        <v>0</v>
      </c>
      <c r="Z68" t="b">
        <f>OR(Tabla41114[[#This Row],[Tiempo_normal (ns)]]&gt;$J$508,Tabla41114[[#This Row],[Tiempo_normal (ns)]]&lt;$J$509)</f>
        <v>0</v>
      </c>
      <c r="AA68" s="6">
        <v>65</v>
      </c>
      <c r="AB68" t="b">
        <f>OR(Tabla51215[[#This Row],[Tiempo_lineal (ns)]]&gt;$L$508,Tabla51215[[#This Row],[Tiempo_lineal (ns)]]&lt;$L$509)</f>
        <v>0</v>
      </c>
      <c r="AC68" t="b">
        <f>OR(Tabla51215[[#This Row],[Tiempo_normal (ns)]]&gt;$M$508,Tabla51215[[#This Row],[Tiempo_normal (ns)]]&lt;$M$509)</f>
        <v>0</v>
      </c>
      <c r="AD68" s="6">
        <v>65</v>
      </c>
      <c r="AE68" t="b">
        <f>OR(Tabla61316[[#This Row],[Tiempo_lineal (ns)]]&gt;$O$508,Tabla61316[[#This Row],[Tiempo_lineal (ns)]]&lt;$O$509)</f>
        <v>0</v>
      </c>
      <c r="AF68" s="7" t="b">
        <f>OR(Tabla61316[[#This Row],[Tiempo_normal (ns)]]&gt;$P$508,Tabla61316[[#This Row],[Tiempo_normal (ns)]]&lt;$P$509)</f>
        <v>0</v>
      </c>
    </row>
    <row r="69" spans="2:32" x14ac:dyDescent="0.3">
      <c r="B69">
        <v>66</v>
      </c>
      <c r="C69">
        <v>187</v>
      </c>
      <c r="D69">
        <v>284</v>
      </c>
      <c r="E69">
        <v>66</v>
      </c>
      <c r="F69">
        <v>2711</v>
      </c>
      <c r="G69">
        <v>2956</v>
      </c>
      <c r="H69">
        <v>66</v>
      </c>
      <c r="I69">
        <v>22133</v>
      </c>
      <c r="J69">
        <v>44136</v>
      </c>
      <c r="K69">
        <v>66</v>
      </c>
      <c r="L69">
        <v>851874</v>
      </c>
      <c r="M69">
        <v>960524</v>
      </c>
      <c r="N69">
        <v>66</v>
      </c>
      <c r="O69" s="5">
        <v>10710200</v>
      </c>
      <c r="P69" s="5">
        <v>42627300</v>
      </c>
      <c r="R69" s="8">
        <v>66</v>
      </c>
      <c r="S69" t="b">
        <f>OR(Tabla1912[[#This Row],[Tiempo_lineal (ns)]]&gt;$C$508,Tabla1912[[#This Row],[Tiempo_lineal (ns)]]&lt;$C$509)</f>
        <v>0</v>
      </c>
      <c r="T69" t="b">
        <f>OR(Tabla1912[[#This Row],[Tiempo_normal (ns)]]&gt;$D$508,Tabla1912[[#This Row],[Tiempo_normal (ns)]]&lt;$D$509)</f>
        <v>0</v>
      </c>
      <c r="U69" s="8">
        <v>66</v>
      </c>
      <c r="V69" t="b">
        <f>OR(Tabla31013[[#This Row],[Tiempo_lineal (ns)]]&gt;$F$508,Tabla31013[[#This Row],[Tiempo_lineal (ns)]]&lt;$F$509)</f>
        <v>1</v>
      </c>
      <c r="W69" t="b">
        <f>OR(Tabla31013[[#This Row],[Tiempo_normal (ns)]]&gt;$G$508,Tabla31013[[#This Row],[Tiempo_normal (ns)]]&lt;$G$509)</f>
        <v>1</v>
      </c>
      <c r="X69" s="8">
        <v>66</v>
      </c>
      <c r="Y69" t="b">
        <f>OR(Tabla41114[[#This Row],[Tiempo_lineal (ns)]]&gt;$I$508,Tabla41114[[#This Row],[Tiempo_lineal (ns)]]&lt;$I$509)</f>
        <v>0</v>
      </c>
      <c r="Z69" t="b">
        <f>OR(Tabla41114[[#This Row],[Tiempo_normal (ns)]]&gt;$J$508,Tabla41114[[#This Row],[Tiempo_normal (ns)]]&lt;$J$509)</f>
        <v>0</v>
      </c>
      <c r="AA69" s="8">
        <v>66</v>
      </c>
      <c r="AB69" t="b">
        <f>OR(Tabla51215[[#This Row],[Tiempo_lineal (ns)]]&gt;$L$508,Tabla51215[[#This Row],[Tiempo_lineal (ns)]]&lt;$L$509)</f>
        <v>0</v>
      </c>
      <c r="AC69" t="b">
        <f>OR(Tabla51215[[#This Row],[Tiempo_normal (ns)]]&gt;$M$508,Tabla51215[[#This Row],[Tiempo_normal (ns)]]&lt;$M$509)</f>
        <v>0</v>
      </c>
      <c r="AD69" s="8">
        <v>66</v>
      </c>
      <c r="AE69" t="b">
        <f>OR(Tabla61316[[#This Row],[Tiempo_lineal (ns)]]&gt;$O$508,Tabla61316[[#This Row],[Tiempo_lineal (ns)]]&lt;$O$509)</f>
        <v>0</v>
      </c>
      <c r="AF69" s="7" t="b">
        <f>OR(Tabla61316[[#This Row],[Tiempo_normal (ns)]]&gt;$P$508,Tabla61316[[#This Row],[Tiempo_normal (ns)]]&lt;$P$509)</f>
        <v>1</v>
      </c>
    </row>
    <row r="70" spans="2:32" x14ac:dyDescent="0.3">
      <c r="B70">
        <v>67</v>
      </c>
      <c r="C70">
        <v>229</v>
      </c>
      <c r="D70">
        <v>205</v>
      </c>
      <c r="E70">
        <v>67</v>
      </c>
      <c r="F70">
        <v>2777</v>
      </c>
      <c r="G70">
        <v>2888</v>
      </c>
      <c r="H70">
        <v>67</v>
      </c>
      <c r="I70">
        <v>21016</v>
      </c>
      <c r="J70">
        <v>39325</v>
      </c>
      <c r="K70">
        <v>67</v>
      </c>
      <c r="L70">
        <v>910514</v>
      </c>
      <c r="M70">
        <v>813041</v>
      </c>
      <c r="N70">
        <v>67</v>
      </c>
      <c r="O70" s="5">
        <v>10523300</v>
      </c>
      <c r="P70" s="5">
        <v>11993600</v>
      </c>
      <c r="R70" s="6">
        <v>67</v>
      </c>
      <c r="S70" t="b">
        <f>OR(Tabla1912[[#This Row],[Tiempo_lineal (ns)]]&gt;$C$508,Tabla1912[[#This Row],[Tiempo_lineal (ns)]]&lt;$C$509)</f>
        <v>0</v>
      </c>
      <c r="T70" t="b">
        <f>OR(Tabla1912[[#This Row],[Tiempo_normal (ns)]]&gt;$D$508,Tabla1912[[#This Row],[Tiempo_normal (ns)]]&lt;$D$509)</f>
        <v>0</v>
      </c>
      <c r="U70" s="6">
        <v>67</v>
      </c>
      <c r="V70" t="b">
        <f>OR(Tabla31013[[#This Row],[Tiempo_lineal (ns)]]&gt;$F$508,Tabla31013[[#This Row],[Tiempo_lineal (ns)]]&lt;$F$509)</f>
        <v>1</v>
      </c>
      <c r="W70" t="b">
        <f>OR(Tabla31013[[#This Row],[Tiempo_normal (ns)]]&gt;$G$508,Tabla31013[[#This Row],[Tiempo_normal (ns)]]&lt;$G$509)</f>
        <v>1</v>
      </c>
      <c r="X70" s="6">
        <v>67</v>
      </c>
      <c r="Y70" t="b">
        <f>OR(Tabla41114[[#This Row],[Tiempo_lineal (ns)]]&gt;$I$508,Tabla41114[[#This Row],[Tiempo_lineal (ns)]]&lt;$I$509)</f>
        <v>0</v>
      </c>
      <c r="Z70" t="b">
        <f>OR(Tabla41114[[#This Row],[Tiempo_normal (ns)]]&gt;$J$508,Tabla41114[[#This Row],[Tiempo_normal (ns)]]&lt;$J$509)</f>
        <v>0</v>
      </c>
      <c r="AA70" s="6">
        <v>67</v>
      </c>
      <c r="AB70" t="b">
        <f>OR(Tabla51215[[#This Row],[Tiempo_lineal (ns)]]&gt;$L$508,Tabla51215[[#This Row],[Tiempo_lineal (ns)]]&lt;$L$509)</f>
        <v>0</v>
      </c>
      <c r="AC70" t="b">
        <f>OR(Tabla51215[[#This Row],[Tiempo_normal (ns)]]&gt;$M$508,Tabla51215[[#This Row],[Tiempo_normal (ns)]]&lt;$M$509)</f>
        <v>0</v>
      </c>
      <c r="AD70" s="6">
        <v>67</v>
      </c>
      <c r="AE70" t="b">
        <f>OR(Tabla61316[[#This Row],[Tiempo_lineal (ns)]]&gt;$O$508,Tabla61316[[#This Row],[Tiempo_lineal (ns)]]&lt;$O$509)</f>
        <v>0</v>
      </c>
      <c r="AF70" s="7" t="b">
        <f>OR(Tabla61316[[#This Row],[Tiempo_normal (ns)]]&gt;$P$508,Tabla61316[[#This Row],[Tiempo_normal (ns)]]&lt;$P$509)</f>
        <v>0</v>
      </c>
    </row>
    <row r="71" spans="2:32" x14ac:dyDescent="0.3">
      <c r="B71">
        <v>68</v>
      </c>
      <c r="C71">
        <v>186</v>
      </c>
      <c r="D71">
        <v>211</v>
      </c>
      <c r="E71">
        <v>68</v>
      </c>
      <c r="F71">
        <v>2891</v>
      </c>
      <c r="G71">
        <v>3555</v>
      </c>
      <c r="H71">
        <v>68</v>
      </c>
      <c r="I71">
        <v>21212</v>
      </c>
      <c r="J71">
        <v>20549</v>
      </c>
      <c r="K71">
        <v>68</v>
      </c>
      <c r="L71">
        <v>790605</v>
      </c>
      <c r="M71">
        <v>652753</v>
      </c>
      <c r="N71">
        <v>68</v>
      </c>
      <c r="O71" s="5">
        <v>9495430</v>
      </c>
      <c r="P71" s="5">
        <v>29713300</v>
      </c>
      <c r="R71" s="8">
        <v>68</v>
      </c>
      <c r="S71" t="b">
        <f>OR(Tabla1912[[#This Row],[Tiempo_lineal (ns)]]&gt;$C$508,Tabla1912[[#This Row],[Tiempo_lineal (ns)]]&lt;$C$509)</f>
        <v>0</v>
      </c>
      <c r="T71" t="b">
        <f>OR(Tabla1912[[#This Row],[Tiempo_normal (ns)]]&gt;$D$508,Tabla1912[[#This Row],[Tiempo_normal (ns)]]&lt;$D$509)</f>
        <v>0</v>
      </c>
      <c r="U71" s="8">
        <v>68</v>
      </c>
      <c r="V71" t="b">
        <f>OR(Tabla31013[[#This Row],[Tiempo_lineal (ns)]]&gt;$F$508,Tabla31013[[#This Row],[Tiempo_lineal (ns)]]&lt;$F$509)</f>
        <v>1</v>
      </c>
      <c r="W71" t="b">
        <f>OR(Tabla31013[[#This Row],[Tiempo_normal (ns)]]&gt;$G$508,Tabla31013[[#This Row],[Tiempo_normal (ns)]]&lt;$G$509)</f>
        <v>1</v>
      </c>
      <c r="X71" s="8">
        <v>68</v>
      </c>
      <c r="Y71" t="b">
        <f>OR(Tabla41114[[#This Row],[Tiempo_lineal (ns)]]&gt;$I$508,Tabla41114[[#This Row],[Tiempo_lineal (ns)]]&lt;$I$509)</f>
        <v>0</v>
      </c>
      <c r="Z71" t="b">
        <f>OR(Tabla41114[[#This Row],[Tiempo_normal (ns)]]&gt;$J$508,Tabla41114[[#This Row],[Tiempo_normal (ns)]]&lt;$J$509)</f>
        <v>0</v>
      </c>
      <c r="AA71" s="8">
        <v>68</v>
      </c>
      <c r="AB71" t="b">
        <f>OR(Tabla51215[[#This Row],[Tiempo_lineal (ns)]]&gt;$L$508,Tabla51215[[#This Row],[Tiempo_lineal (ns)]]&lt;$L$509)</f>
        <v>0</v>
      </c>
      <c r="AC71" t="b">
        <f>OR(Tabla51215[[#This Row],[Tiempo_normal (ns)]]&gt;$M$508,Tabla51215[[#This Row],[Tiempo_normal (ns)]]&lt;$M$509)</f>
        <v>0</v>
      </c>
      <c r="AD71" s="8">
        <v>68</v>
      </c>
      <c r="AE71" t="b">
        <f>OR(Tabla61316[[#This Row],[Tiempo_lineal (ns)]]&gt;$O$508,Tabla61316[[#This Row],[Tiempo_lineal (ns)]]&lt;$O$509)</f>
        <v>0</v>
      </c>
      <c r="AF71" s="7" t="b">
        <f>OR(Tabla61316[[#This Row],[Tiempo_normal (ns)]]&gt;$P$508,Tabla61316[[#This Row],[Tiempo_normal (ns)]]&lt;$P$509)</f>
        <v>0</v>
      </c>
    </row>
    <row r="72" spans="2:32" x14ac:dyDescent="0.3">
      <c r="B72">
        <v>69</v>
      </c>
      <c r="C72">
        <v>185</v>
      </c>
      <c r="D72">
        <v>208</v>
      </c>
      <c r="E72">
        <v>69</v>
      </c>
      <c r="F72">
        <v>2836</v>
      </c>
      <c r="G72">
        <v>3397</v>
      </c>
      <c r="H72">
        <v>69</v>
      </c>
      <c r="I72">
        <v>107940</v>
      </c>
      <c r="J72">
        <v>56034</v>
      </c>
      <c r="K72">
        <v>69</v>
      </c>
      <c r="L72">
        <v>623508</v>
      </c>
      <c r="M72" s="5">
        <v>1119750</v>
      </c>
      <c r="N72">
        <v>69</v>
      </c>
      <c r="O72" s="5">
        <v>10599500</v>
      </c>
      <c r="P72" s="5">
        <v>15767000</v>
      </c>
      <c r="R72" s="6">
        <v>69</v>
      </c>
      <c r="S72" t="b">
        <f>OR(Tabla1912[[#This Row],[Tiempo_lineal (ns)]]&gt;$C$508,Tabla1912[[#This Row],[Tiempo_lineal (ns)]]&lt;$C$509)</f>
        <v>0</v>
      </c>
      <c r="T72" t="b">
        <f>OR(Tabla1912[[#This Row],[Tiempo_normal (ns)]]&gt;$D$508,Tabla1912[[#This Row],[Tiempo_normal (ns)]]&lt;$D$509)</f>
        <v>0</v>
      </c>
      <c r="U72" s="6">
        <v>69</v>
      </c>
      <c r="V72" t="b">
        <f>OR(Tabla31013[[#This Row],[Tiempo_lineal (ns)]]&gt;$F$508,Tabla31013[[#This Row],[Tiempo_lineal (ns)]]&lt;$F$509)</f>
        <v>1</v>
      </c>
      <c r="W72" t="b">
        <f>OR(Tabla31013[[#This Row],[Tiempo_normal (ns)]]&gt;$G$508,Tabla31013[[#This Row],[Tiempo_normal (ns)]]&lt;$G$509)</f>
        <v>1</v>
      </c>
      <c r="X72" s="6">
        <v>69</v>
      </c>
      <c r="Y72" t="b">
        <f>OR(Tabla41114[[#This Row],[Tiempo_lineal (ns)]]&gt;$I$508,Tabla41114[[#This Row],[Tiempo_lineal (ns)]]&lt;$I$509)</f>
        <v>1</v>
      </c>
      <c r="Z72" t="b">
        <f>OR(Tabla41114[[#This Row],[Tiempo_normal (ns)]]&gt;$J$508,Tabla41114[[#This Row],[Tiempo_normal (ns)]]&lt;$J$509)</f>
        <v>0</v>
      </c>
      <c r="AA72" s="6">
        <v>69</v>
      </c>
      <c r="AB72" t="b">
        <f>OR(Tabla51215[[#This Row],[Tiempo_lineal (ns)]]&gt;$L$508,Tabla51215[[#This Row],[Tiempo_lineal (ns)]]&lt;$L$509)</f>
        <v>0</v>
      </c>
      <c r="AC72" t="b">
        <f>OR(Tabla51215[[#This Row],[Tiempo_normal (ns)]]&gt;$M$508,Tabla51215[[#This Row],[Tiempo_normal (ns)]]&lt;$M$509)</f>
        <v>1</v>
      </c>
      <c r="AD72" s="6">
        <v>69</v>
      </c>
      <c r="AE72" t="b">
        <f>OR(Tabla61316[[#This Row],[Tiempo_lineal (ns)]]&gt;$O$508,Tabla61316[[#This Row],[Tiempo_lineal (ns)]]&lt;$O$509)</f>
        <v>0</v>
      </c>
      <c r="AF72" s="7" t="b">
        <f>OR(Tabla61316[[#This Row],[Tiempo_normal (ns)]]&gt;$P$508,Tabla61316[[#This Row],[Tiempo_normal (ns)]]&lt;$P$509)</f>
        <v>0</v>
      </c>
    </row>
    <row r="73" spans="2:32" x14ac:dyDescent="0.3">
      <c r="B73">
        <v>70</v>
      </c>
      <c r="C73">
        <v>185</v>
      </c>
      <c r="D73">
        <v>209</v>
      </c>
      <c r="E73">
        <v>70</v>
      </c>
      <c r="F73">
        <v>2576</v>
      </c>
      <c r="G73">
        <v>2607</v>
      </c>
      <c r="H73">
        <v>70</v>
      </c>
      <c r="I73">
        <v>39150</v>
      </c>
      <c r="J73">
        <v>30993</v>
      </c>
      <c r="K73">
        <v>70</v>
      </c>
      <c r="L73">
        <v>786835</v>
      </c>
      <c r="M73">
        <v>821375</v>
      </c>
      <c r="N73">
        <v>70</v>
      </c>
      <c r="O73" s="5">
        <v>9338820</v>
      </c>
      <c r="P73" s="5">
        <v>53506300</v>
      </c>
      <c r="R73" s="8">
        <v>70</v>
      </c>
      <c r="S73" t="b">
        <f>OR(Tabla1912[[#This Row],[Tiempo_lineal (ns)]]&gt;$C$508,Tabla1912[[#This Row],[Tiempo_lineal (ns)]]&lt;$C$509)</f>
        <v>0</v>
      </c>
      <c r="T73" t="b">
        <f>OR(Tabla1912[[#This Row],[Tiempo_normal (ns)]]&gt;$D$508,Tabla1912[[#This Row],[Tiempo_normal (ns)]]&lt;$D$509)</f>
        <v>0</v>
      </c>
      <c r="U73" s="8">
        <v>70</v>
      </c>
      <c r="V73" t="b">
        <f>OR(Tabla31013[[#This Row],[Tiempo_lineal (ns)]]&gt;$F$508,Tabla31013[[#This Row],[Tiempo_lineal (ns)]]&lt;$F$509)</f>
        <v>1</v>
      </c>
      <c r="W73" t="b">
        <f>OR(Tabla31013[[#This Row],[Tiempo_normal (ns)]]&gt;$G$508,Tabla31013[[#This Row],[Tiempo_normal (ns)]]&lt;$G$509)</f>
        <v>0</v>
      </c>
      <c r="X73" s="8">
        <v>70</v>
      </c>
      <c r="Y73" t="b">
        <f>OR(Tabla41114[[#This Row],[Tiempo_lineal (ns)]]&gt;$I$508,Tabla41114[[#This Row],[Tiempo_lineal (ns)]]&lt;$I$509)</f>
        <v>0</v>
      </c>
      <c r="Z73" t="b">
        <f>OR(Tabla41114[[#This Row],[Tiempo_normal (ns)]]&gt;$J$508,Tabla41114[[#This Row],[Tiempo_normal (ns)]]&lt;$J$509)</f>
        <v>0</v>
      </c>
      <c r="AA73" s="8">
        <v>70</v>
      </c>
      <c r="AB73" t="b">
        <f>OR(Tabla51215[[#This Row],[Tiempo_lineal (ns)]]&gt;$L$508,Tabla51215[[#This Row],[Tiempo_lineal (ns)]]&lt;$L$509)</f>
        <v>0</v>
      </c>
      <c r="AC73" t="b">
        <f>OR(Tabla51215[[#This Row],[Tiempo_normal (ns)]]&gt;$M$508,Tabla51215[[#This Row],[Tiempo_normal (ns)]]&lt;$M$509)</f>
        <v>0</v>
      </c>
      <c r="AD73" s="8">
        <v>70</v>
      </c>
      <c r="AE73" t="b">
        <f>OR(Tabla61316[[#This Row],[Tiempo_lineal (ns)]]&gt;$O$508,Tabla61316[[#This Row],[Tiempo_lineal (ns)]]&lt;$O$509)</f>
        <v>0</v>
      </c>
      <c r="AF73" s="7" t="b">
        <f>OR(Tabla61316[[#This Row],[Tiempo_normal (ns)]]&gt;$P$508,Tabla61316[[#This Row],[Tiempo_normal (ns)]]&lt;$P$509)</f>
        <v>1</v>
      </c>
    </row>
    <row r="74" spans="2:32" x14ac:dyDescent="0.3">
      <c r="B74">
        <v>71</v>
      </c>
      <c r="C74">
        <v>187</v>
      </c>
      <c r="D74">
        <v>205</v>
      </c>
      <c r="E74">
        <v>71</v>
      </c>
      <c r="F74">
        <v>1833</v>
      </c>
      <c r="G74">
        <v>1818</v>
      </c>
      <c r="H74">
        <v>71</v>
      </c>
      <c r="I74">
        <v>50826</v>
      </c>
      <c r="J74">
        <v>45817</v>
      </c>
      <c r="K74">
        <v>71</v>
      </c>
      <c r="L74">
        <v>615551</v>
      </c>
      <c r="M74">
        <v>580281</v>
      </c>
      <c r="N74">
        <v>71</v>
      </c>
      <c r="O74" s="5">
        <v>12462900</v>
      </c>
      <c r="P74" s="5">
        <v>12191300</v>
      </c>
      <c r="R74" s="6">
        <v>71</v>
      </c>
      <c r="S74" t="b">
        <f>OR(Tabla1912[[#This Row],[Tiempo_lineal (ns)]]&gt;$C$508,Tabla1912[[#This Row],[Tiempo_lineal (ns)]]&lt;$C$509)</f>
        <v>0</v>
      </c>
      <c r="T74" t="b">
        <f>OR(Tabla1912[[#This Row],[Tiempo_normal (ns)]]&gt;$D$508,Tabla1912[[#This Row],[Tiempo_normal (ns)]]&lt;$D$509)</f>
        <v>0</v>
      </c>
      <c r="U74" s="6">
        <v>71</v>
      </c>
      <c r="V74" t="b">
        <f>OR(Tabla31013[[#This Row],[Tiempo_lineal (ns)]]&gt;$F$508,Tabla31013[[#This Row],[Tiempo_lineal (ns)]]&lt;$F$509)</f>
        <v>0</v>
      </c>
      <c r="W74" t="b">
        <f>OR(Tabla31013[[#This Row],[Tiempo_normal (ns)]]&gt;$G$508,Tabla31013[[#This Row],[Tiempo_normal (ns)]]&lt;$G$509)</f>
        <v>0</v>
      </c>
      <c r="X74" s="6">
        <v>71</v>
      </c>
      <c r="Y74" t="b">
        <f>OR(Tabla41114[[#This Row],[Tiempo_lineal (ns)]]&gt;$I$508,Tabla41114[[#This Row],[Tiempo_lineal (ns)]]&lt;$I$509)</f>
        <v>0</v>
      </c>
      <c r="Z74" t="b">
        <f>OR(Tabla41114[[#This Row],[Tiempo_normal (ns)]]&gt;$J$508,Tabla41114[[#This Row],[Tiempo_normal (ns)]]&lt;$J$509)</f>
        <v>0</v>
      </c>
      <c r="AA74" s="6">
        <v>71</v>
      </c>
      <c r="AB74" t="b">
        <f>OR(Tabla51215[[#This Row],[Tiempo_lineal (ns)]]&gt;$L$508,Tabla51215[[#This Row],[Tiempo_lineal (ns)]]&lt;$L$509)</f>
        <v>0</v>
      </c>
      <c r="AC74" t="b">
        <f>OR(Tabla51215[[#This Row],[Tiempo_normal (ns)]]&gt;$M$508,Tabla51215[[#This Row],[Tiempo_normal (ns)]]&lt;$M$509)</f>
        <v>0</v>
      </c>
      <c r="AD74" s="6">
        <v>71</v>
      </c>
      <c r="AE74" t="b">
        <f>OR(Tabla61316[[#This Row],[Tiempo_lineal (ns)]]&gt;$O$508,Tabla61316[[#This Row],[Tiempo_lineal (ns)]]&lt;$O$509)</f>
        <v>0</v>
      </c>
      <c r="AF74" s="7" t="b">
        <f>OR(Tabla61316[[#This Row],[Tiempo_normal (ns)]]&gt;$P$508,Tabla61316[[#This Row],[Tiempo_normal (ns)]]&lt;$P$509)</f>
        <v>0</v>
      </c>
    </row>
    <row r="75" spans="2:32" x14ac:dyDescent="0.3">
      <c r="B75">
        <v>72</v>
      </c>
      <c r="C75">
        <v>232</v>
      </c>
      <c r="D75">
        <v>205</v>
      </c>
      <c r="E75">
        <v>72</v>
      </c>
      <c r="F75">
        <v>2017</v>
      </c>
      <c r="G75">
        <v>1832</v>
      </c>
      <c r="H75">
        <v>72</v>
      </c>
      <c r="I75">
        <v>33519</v>
      </c>
      <c r="J75">
        <v>38942</v>
      </c>
      <c r="K75">
        <v>72</v>
      </c>
      <c r="L75">
        <v>637046</v>
      </c>
      <c r="M75">
        <v>762993</v>
      </c>
      <c r="N75">
        <v>72</v>
      </c>
      <c r="O75" s="5">
        <v>9335950</v>
      </c>
      <c r="P75" s="5">
        <v>51578600</v>
      </c>
      <c r="R75" s="8">
        <v>72</v>
      </c>
      <c r="S75" t="b">
        <f>OR(Tabla1912[[#This Row],[Tiempo_lineal (ns)]]&gt;$C$508,Tabla1912[[#This Row],[Tiempo_lineal (ns)]]&lt;$C$509)</f>
        <v>0</v>
      </c>
      <c r="T75" t="b">
        <f>OR(Tabla1912[[#This Row],[Tiempo_normal (ns)]]&gt;$D$508,Tabla1912[[#This Row],[Tiempo_normal (ns)]]&lt;$D$509)</f>
        <v>0</v>
      </c>
      <c r="U75" s="8">
        <v>72</v>
      </c>
      <c r="V75" t="b">
        <f>OR(Tabla31013[[#This Row],[Tiempo_lineal (ns)]]&gt;$F$508,Tabla31013[[#This Row],[Tiempo_lineal (ns)]]&lt;$F$509)</f>
        <v>0</v>
      </c>
      <c r="W75" t="b">
        <f>OR(Tabla31013[[#This Row],[Tiempo_normal (ns)]]&gt;$G$508,Tabla31013[[#This Row],[Tiempo_normal (ns)]]&lt;$G$509)</f>
        <v>0</v>
      </c>
      <c r="X75" s="8">
        <v>72</v>
      </c>
      <c r="Y75" t="b">
        <f>OR(Tabla41114[[#This Row],[Tiempo_lineal (ns)]]&gt;$I$508,Tabla41114[[#This Row],[Tiempo_lineal (ns)]]&lt;$I$509)</f>
        <v>0</v>
      </c>
      <c r="Z75" t="b">
        <f>OR(Tabla41114[[#This Row],[Tiempo_normal (ns)]]&gt;$J$508,Tabla41114[[#This Row],[Tiempo_normal (ns)]]&lt;$J$509)</f>
        <v>0</v>
      </c>
      <c r="AA75" s="8">
        <v>72</v>
      </c>
      <c r="AB75" t="b">
        <f>OR(Tabla51215[[#This Row],[Tiempo_lineal (ns)]]&gt;$L$508,Tabla51215[[#This Row],[Tiempo_lineal (ns)]]&lt;$L$509)</f>
        <v>0</v>
      </c>
      <c r="AC75" t="b">
        <f>OR(Tabla51215[[#This Row],[Tiempo_normal (ns)]]&gt;$M$508,Tabla51215[[#This Row],[Tiempo_normal (ns)]]&lt;$M$509)</f>
        <v>0</v>
      </c>
      <c r="AD75" s="8">
        <v>72</v>
      </c>
      <c r="AE75" t="b">
        <f>OR(Tabla61316[[#This Row],[Tiempo_lineal (ns)]]&gt;$O$508,Tabla61316[[#This Row],[Tiempo_lineal (ns)]]&lt;$O$509)</f>
        <v>0</v>
      </c>
      <c r="AF75" s="7" t="b">
        <f>OR(Tabla61316[[#This Row],[Tiempo_normal (ns)]]&gt;$P$508,Tabla61316[[#This Row],[Tiempo_normal (ns)]]&lt;$P$509)</f>
        <v>1</v>
      </c>
    </row>
    <row r="76" spans="2:32" x14ac:dyDescent="0.3">
      <c r="B76">
        <v>73</v>
      </c>
      <c r="C76">
        <v>197</v>
      </c>
      <c r="D76">
        <v>212</v>
      </c>
      <c r="E76">
        <v>73</v>
      </c>
      <c r="F76">
        <v>7694</v>
      </c>
      <c r="G76">
        <v>4199</v>
      </c>
      <c r="H76">
        <v>73</v>
      </c>
      <c r="I76">
        <v>38796</v>
      </c>
      <c r="J76">
        <v>53249</v>
      </c>
      <c r="K76">
        <v>73</v>
      </c>
      <c r="L76">
        <v>613273</v>
      </c>
      <c r="M76">
        <v>567888</v>
      </c>
      <c r="N76">
        <v>73</v>
      </c>
      <c r="O76" s="5">
        <v>12312800</v>
      </c>
      <c r="P76" s="5">
        <v>10157600</v>
      </c>
      <c r="R76" s="6">
        <v>73</v>
      </c>
      <c r="S76" t="b">
        <f>OR(Tabla1912[[#This Row],[Tiempo_lineal (ns)]]&gt;$C$508,Tabla1912[[#This Row],[Tiempo_lineal (ns)]]&lt;$C$509)</f>
        <v>0</v>
      </c>
      <c r="T76" t="b">
        <f>OR(Tabla1912[[#This Row],[Tiempo_normal (ns)]]&gt;$D$508,Tabla1912[[#This Row],[Tiempo_normal (ns)]]&lt;$D$509)</f>
        <v>0</v>
      </c>
      <c r="U76" s="6">
        <v>73</v>
      </c>
      <c r="V76" t="b">
        <f>OR(Tabla31013[[#This Row],[Tiempo_lineal (ns)]]&gt;$F$508,Tabla31013[[#This Row],[Tiempo_lineal (ns)]]&lt;$F$509)</f>
        <v>1</v>
      </c>
      <c r="W76" t="b">
        <f>OR(Tabla31013[[#This Row],[Tiempo_normal (ns)]]&gt;$G$508,Tabla31013[[#This Row],[Tiempo_normal (ns)]]&lt;$G$509)</f>
        <v>1</v>
      </c>
      <c r="X76" s="6">
        <v>73</v>
      </c>
      <c r="Y76" t="b">
        <f>OR(Tabla41114[[#This Row],[Tiempo_lineal (ns)]]&gt;$I$508,Tabla41114[[#This Row],[Tiempo_lineal (ns)]]&lt;$I$509)</f>
        <v>0</v>
      </c>
      <c r="Z76" t="b">
        <f>OR(Tabla41114[[#This Row],[Tiempo_normal (ns)]]&gt;$J$508,Tabla41114[[#This Row],[Tiempo_normal (ns)]]&lt;$J$509)</f>
        <v>0</v>
      </c>
      <c r="AA76" s="6">
        <v>73</v>
      </c>
      <c r="AB76" t="b">
        <f>OR(Tabla51215[[#This Row],[Tiempo_lineal (ns)]]&gt;$L$508,Tabla51215[[#This Row],[Tiempo_lineal (ns)]]&lt;$L$509)</f>
        <v>0</v>
      </c>
      <c r="AC76" t="b">
        <f>OR(Tabla51215[[#This Row],[Tiempo_normal (ns)]]&gt;$M$508,Tabla51215[[#This Row],[Tiempo_normal (ns)]]&lt;$M$509)</f>
        <v>0</v>
      </c>
      <c r="AD76" s="6">
        <v>73</v>
      </c>
      <c r="AE76" t="b">
        <f>OR(Tabla61316[[#This Row],[Tiempo_lineal (ns)]]&gt;$O$508,Tabla61316[[#This Row],[Tiempo_lineal (ns)]]&lt;$O$509)</f>
        <v>0</v>
      </c>
      <c r="AF76" s="7" t="b">
        <f>OR(Tabla61316[[#This Row],[Tiempo_normal (ns)]]&gt;$P$508,Tabla61316[[#This Row],[Tiempo_normal (ns)]]&lt;$P$509)</f>
        <v>0</v>
      </c>
    </row>
    <row r="77" spans="2:32" x14ac:dyDescent="0.3">
      <c r="B77">
        <v>74</v>
      </c>
      <c r="C77">
        <v>189</v>
      </c>
      <c r="D77">
        <v>206</v>
      </c>
      <c r="E77">
        <v>74</v>
      </c>
      <c r="F77">
        <v>2517</v>
      </c>
      <c r="G77">
        <v>2731</v>
      </c>
      <c r="H77">
        <v>74</v>
      </c>
      <c r="I77">
        <v>30886</v>
      </c>
      <c r="J77">
        <v>36312</v>
      </c>
      <c r="K77">
        <v>74</v>
      </c>
      <c r="L77">
        <v>681194</v>
      </c>
      <c r="M77">
        <v>565453</v>
      </c>
      <c r="N77">
        <v>74</v>
      </c>
      <c r="O77" s="5">
        <v>10775100</v>
      </c>
      <c r="P77" s="5">
        <v>14498400</v>
      </c>
      <c r="R77" s="8">
        <v>74</v>
      </c>
      <c r="S77" t="b">
        <f>OR(Tabla1912[[#This Row],[Tiempo_lineal (ns)]]&gt;$C$508,Tabla1912[[#This Row],[Tiempo_lineal (ns)]]&lt;$C$509)</f>
        <v>0</v>
      </c>
      <c r="T77" t="b">
        <f>OR(Tabla1912[[#This Row],[Tiempo_normal (ns)]]&gt;$D$508,Tabla1912[[#This Row],[Tiempo_normal (ns)]]&lt;$D$509)</f>
        <v>0</v>
      </c>
      <c r="U77" s="8">
        <v>74</v>
      </c>
      <c r="V77" t="b">
        <f>OR(Tabla31013[[#This Row],[Tiempo_lineal (ns)]]&gt;$F$508,Tabla31013[[#This Row],[Tiempo_lineal (ns)]]&lt;$F$509)</f>
        <v>1</v>
      </c>
      <c r="W77" t="b">
        <f>OR(Tabla31013[[#This Row],[Tiempo_normal (ns)]]&gt;$G$508,Tabla31013[[#This Row],[Tiempo_normal (ns)]]&lt;$G$509)</f>
        <v>0</v>
      </c>
      <c r="X77" s="8">
        <v>74</v>
      </c>
      <c r="Y77" t="b">
        <f>OR(Tabla41114[[#This Row],[Tiempo_lineal (ns)]]&gt;$I$508,Tabla41114[[#This Row],[Tiempo_lineal (ns)]]&lt;$I$509)</f>
        <v>0</v>
      </c>
      <c r="Z77" t="b">
        <f>OR(Tabla41114[[#This Row],[Tiempo_normal (ns)]]&gt;$J$508,Tabla41114[[#This Row],[Tiempo_normal (ns)]]&lt;$J$509)</f>
        <v>0</v>
      </c>
      <c r="AA77" s="8">
        <v>74</v>
      </c>
      <c r="AB77" t="b">
        <f>OR(Tabla51215[[#This Row],[Tiempo_lineal (ns)]]&gt;$L$508,Tabla51215[[#This Row],[Tiempo_lineal (ns)]]&lt;$L$509)</f>
        <v>0</v>
      </c>
      <c r="AC77" t="b">
        <f>OR(Tabla51215[[#This Row],[Tiempo_normal (ns)]]&gt;$M$508,Tabla51215[[#This Row],[Tiempo_normal (ns)]]&lt;$M$509)</f>
        <v>0</v>
      </c>
      <c r="AD77" s="8">
        <v>74</v>
      </c>
      <c r="AE77" t="b">
        <f>OR(Tabla61316[[#This Row],[Tiempo_lineal (ns)]]&gt;$O$508,Tabla61316[[#This Row],[Tiempo_lineal (ns)]]&lt;$O$509)</f>
        <v>0</v>
      </c>
      <c r="AF77" s="7" t="b">
        <f>OR(Tabla61316[[#This Row],[Tiempo_normal (ns)]]&gt;$P$508,Tabla61316[[#This Row],[Tiempo_normal (ns)]]&lt;$P$509)</f>
        <v>0</v>
      </c>
    </row>
    <row r="78" spans="2:32" x14ac:dyDescent="0.3">
      <c r="B78">
        <v>75</v>
      </c>
      <c r="C78">
        <v>192</v>
      </c>
      <c r="D78">
        <v>221</v>
      </c>
      <c r="E78">
        <v>75</v>
      </c>
      <c r="F78">
        <v>2724</v>
      </c>
      <c r="G78">
        <v>4213</v>
      </c>
      <c r="H78">
        <v>75</v>
      </c>
      <c r="I78">
        <v>30018</v>
      </c>
      <c r="J78">
        <v>42189</v>
      </c>
      <c r="K78">
        <v>75</v>
      </c>
      <c r="L78">
        <v>674658</v>
      </c>
      <c r="M78">
        <v>690457</v>
      </c>
      <c r="N78">
        <v>75</v>
      </c>
      <c r="O78" s="5">
        <v>42867200</v>
      </c>
      <c r="P78" s="5">
        <v>15595400</v>
      </c>
      <c r="R78" s="6">
        <v>75</v>
      </c>
      <c r="S78" t="b">
        <f>OR(Tabla1912[[#This Row],[Tiempo_lineal (ns)]]&gt;$C$508,Tabla1912[[#This Row],[Tiempo_lineal (ns)]]&lt;$C$509)</f>
        <v>0</v>
      </c>
      <c r="T78" t="b">
        <f>OR(Tabla1912[[#This Row],[Tiempo_normal (ns)]]&gt;$D$508,Tabla1912[[#This Row],[Tiempo_normal (ns)]]&lt;$D$509)</f>
        <v>0</v>
      </c>
      <c r="U78" s="6">
        <v>75</v>
      </c>
      <c r="V78" t="b">
        <f>OR(Tabla31013[[#This Row],[Tiempo_lineal (ns)]]&gt;$F$508,Tabla31013[[#This Row],[Tiempo_lineal (ns)]]&lt;$F$509)</f>
        <v>1</v>
      </c>
      <c r="W78" t="b">
        <f>OR(Tabla31013[[#This Row],[Tiempo_normal (ns)]]&gt;$G$508,Tabla31013[[#This Row],[Tiempo_normal (ns)]]&lt;$G$509)</f>
        <v>1</v>
      </c>
      <c r="X78" s="6">
        <v>75</v>
      </c>
      <c r="Y78" t="b">
        <f>OR(Tabla41114[[#This Row],[Tiempo_lineal (ns)]]&gt;$I$508,Tabla41114[[#This Row],[Tiempo_lineal (ns)]]&lt;$I$509)</f>
        <v>0</v>
      </c>
      <c r="Z78" t="b">
        <f>OR(Tabla41114[[#This Row],[Tiempo_normal (ns)]]&gt;$J$508,Tabla41114[[#This Row],[Tiempo_normal (ns)]]&lt;$J$509)</f>
        <v>0</v>
      </c>
      <c r="AA78" s="6">
        <v>75</v>
      </c>
      <c r="AB78" t="b">
        <f>OR(Tabla51215[[#This Row],[Tiempo_lineal (ns)]]&gt;$L$508,Tabla51215[[#This Row],[Tiempo_lineal (ns)]]&lt;$L$509)</f>
        <v>0</v>
      </c>
      <c r="AC78" t="b">
        <f>OR(Tabla51215[[#This Row],[Tiempo_normal (ns)]]&gt;$M$508,Tabla51215[[#This Row],[Tiempo_normal (ns)]]&lt;$M$509)</f>
        <v>0</v>
      </c>
      <c r="AD78" s="6">
        <v>75</v>
      </c>
      <c r="AE78" t="b">
        <f>OR(Tabla61316[[#This Row],[Tiempo_lineal (ns)]]&gt;$O$508,Tabla61316[[#This Row],[Tiempo_lineal (ns)]]&lt;$O$509)</f>
        <v>1</v>
      </c>
      <c r="AF78" s="7" t="b">
        <f>OR(Tabla61316[[#This Row],[Tiempo_normal (ns)]]&gt;$P$508,Tabla61316[[#This Row],[Tiempo_normal (ns)]]&lt;$P$509)</f>
        <v>0</v>
      </c>
    </row>
    <row r="79" spans="2:32" x14ac:dyDescent="0.3">
      <c r="B79">
        <v>76</v>
      </c>
      <c r="C79">
        <v>195</v>
      </c>
      <c r="D79">
        <v>207</v>
      </c>
      <c r="E79">
        <v>76</v>
      </c>
      <c r="F79">
        <v>4029</v>
      </c>
      <c r="G79">
        <v>15652</v>
      </c>
      <c r="H79">
        <v>76</v>
      </c>
      <c r="I79">
        <v>27064</v>
      </c>
      <c r="J79">
        <v>47905</v>
      </c>
      <c r="K79">
        <v>76</v>
      </c>
      <c r="L79">
        <v>990963</v>
      </c>
      <c r="M79">
        <v>925733</v>
      </c>
      <c r="N79">
        <v>76</v>
      </c>
      <c r="O79" s="5">
        <v>9839700</v>
      </c>
      <c r="P79" s="5">
        <v>9994490</v>
      </c>
      <c r="R79" s="8">
        <v>76</v>
      </c>
      <c r="S79" t="b">
        <f>OR(Tabla1912[[#This Row],[Tiempo_lineal (ns)]]&gt;$C$508,Tabla1912[[#This Row],[Tiempo_lineal (ns)]]&lt;$C$509)</f>
        <v>0</v>
      </c>
      <c r="T79" t="b">
        <f>OR(Tabla1912[[#This Row],[Tiempo_normal (ns)]]&gt;$D$508,Tabla1912[[#This Row],[Tiempo_normal (ns)]]&lt;$D$509)</f>
        <v>0</v>
      </c>
      <c r="U79" s="8">
        <v>76</v>
      </c>
      <c r="V79" t="b">
        <f>OR(Tabla31013[[#This Row],[Tiempo_lineal (ns)]]&gt;$F$508,Tabla31013[[#This Row],[Tiempo_lineal (ns)]]&lt;$F$509)</f>
        <v>1</v>
      </c>
      <c r="W79" t="b">
        <f>OR(Tabla31013[[#This Row],[Tiempo_normal (ns)]]&gt;$G$508,Tabla31013[[#This Row],[Tiempo_normal (ns)]]&lt;$G$509)</f>
        <v>1</v>
      </c>
      <c r="X79" s="8">
        <v>76</v>
      </c>
      <c r="Y79" t="b">
        <f>OR(Tabla41114[[#This Row],[Tiempo_lineal (ns)]]&gt;$I$508,Tabla41114[[#This Row],[Tiempo_lineal (ns)]]&lt;$I$509)</f>
        <v>0</v>
      </c>
      <c r="Z79" t="b">
        <f>OR(Tabla41114[[#This Row],[Tiempo_normal (ns)]]&gt;$J$508,Tabla41114[[#This Row],[Tiempo_normal (ns)]]&lt;$J$509)</f>
        <v>0</v>
      </c>
      <c r="AA79" s="8">
        <v>76</v>
      </c>
      <c r="AB79" t="b">
        <f>OR(Tabla51215[[#This Row],[Tiempo_lineal (ns)]]&gt;$L$508,Tabla51215[[#This Row],[Tiempo_lineal (ns)]]&lt;$L$509)</f>
        <v>0</v>
      </c>
      <c r="AC79" t="b">
        <f>OR(Tabla51215[[#This Row],[Tiempo_normal (ns)]]&gt;$M$508,Tabla51215[[#This Row],[Tiempo_normal (ns)]]&lt;$M$509)</f>
        <v>0</v>
      </c>
      <c r="AD79" s="8">
        <v>76</v>
      </c>
      <c r="AE79" t="b">
        <f>OR(Tabla61316[[#This Row],[Tiempo_lineal (ns)]]&gt;$O$508,Tabla61316[[#This Row],[Tiempo_lineal (ns)]]&lt;$O$509)</f>
        <v>0</v>
      </c>
      <c r="AF79" s="7" t="b">
        <f>OR(Tabla61316[[#This Row],[Tiempo_normal (ns)]]&gt;$P$508,Tabla61316[[#This Row],[Tiempo_normal (ns)]]&lt;$P$509)</f>
        <v>0</v>
      </c>
    </row>
    <row r="80" spans="2:32" x14ac:dyDescent="0.3">
      <c r="B80">
        <v>77</v>
      </c>
      <c r="C80">
        <v>189</v>
      </c>
      <c r="D80">
        <v>207</v>
      </c>
      <c r="E80">
        <v>77</v>
      </c>
      <c r="F80">
        <v>3048</v>
      </c>
      <c r="G80">
        <v>1947</v>
      </c>
      <c r="H80">
        <v>77</v>
      </c>
      <c r="I80">
        <v>33882</v>
      </c>
      <c r="J80">
        <v>79218</v>
      </c>
      <c r="K80">
        <v>77</v>
      </c>
      <c r="L80" s="5">
        <v>1104180</v>
      </c>
      <c r="M80">
        <v>685162</v>
      </c>
      <c r="N80">
        <v>77</v>
      </c>
      <c r="O80" s="5">
        <v>17339200</v>
      </c>
      <c r="P80" s="5">
        <v>11780900</v>
      </c>
      <c r="R80" s="6">
        <v>77</v>
      </c>
      <c r="S80" t="b">
        <f>OR(Tabla1912[[#This Row],[Tiempo_lineal (ns)]]&gt;$C$508,Tabla1912[[#This Row],[Tiempo_lineal (ns)]]&lt;$C$509)</f>
        <v>0</v>
      </c>
      <c r="T80" t="b">
        <f>OR(Tabla1912[[#This Row],[Tiempo_normal (ns)]]&gt;$D$508,Tabla1912[[#This Row],[Tiempo_normal (ns)]]&lt;$D$509)</f>
        <v>0</v>
      </c>
      <c r="U80" s="6">
        <v>77</v>
      </c>
      <c r="V80" t="b">
        <f>OR(Tabla31013[[#This Row],[Tiempo_lineal (ns)]]&gt;$F$508,Tabla31013[[#This Row],[Tiempo_lineal (ns)]]&lt;$F$509)</f>
        <v>1</v>
      </c>
      <c r="W80" t="b">
        <f>OR(Tabla31013[[#This Row],[Tiempo_normal (ns)]]&gt;$G$508,Tabla31013[[#This Row],[Tiempo_normal (ns)]]&lt;$G$509)</f>
        <v>0</v>
      </c>
      <c r="X80" s="6">
        <v>77</v>
      </c>
      <c r="Y80" t="b">
        <f>OR(Tabla41114[[#This Row],[Tiempo_lineal (ns)]]&gt;$I$508,Tabla41114[[#This Row],[Tiempo_lineal (ns)]]&lt;$I$509)</f>
        <v>0</v>
      </c>
      <c r="Z80" t="b">
        <f>OR(Tabla41114[[#This Row],[Tiempo_normal (ns)]]&gt;$J$508,Tabla41114[[#This Row],[Tiempo_normal (ns)]]&lt;$J$509)</f>
        <v>0</v>
      </c>
      <c r="AA80" s="6">
        <v>77</v>
      </c>
      <c r="AB80" t="b">
        <f>OR(Tabla51215[[#This Row],[Tiempo_lineal (ns)]]&gt;$L$508,Tabla51215[[#This Row],[Tiempo_lineal (ns)]]&lt;$L$509)</f>
        <v>0</v>
      </c>
      <c r="AC80" t="b">
        <f>OR(Tabla51215[[#This Row],[Tiempo_normal (ns)]]&gt;$M$508,Tabla51215[[#This Row],[Tiempo_normal (ns)]]&lt;$M$509)</f>
        <v>0</v>
      </c>
      <c r="AD80" s="6">
        <v>77</v>
      </c>
      <c r="AE80" t="b">
        <f>OR(Tabla61316[[#This Row],[Tiempo_lineal (ns)]]&gt;$O$508,Tabla61316[[#This Row],[Tiempo_lineal (ns)]]&lt;$O$509)</f>
        <v>0</v>
      </c>
      <c r="AF80" s="7" t="b">
        <f>OR(Tabla61316[[#This Row],[Tiempo_normal (ns)]]&gt;$P$508,Tabla61316[[#This Row],[Tiempo_normal (ns)]]&lt;$P$509)</f>
        <v>0</v>
      </c>
    </row>
    <row r="81" spans="2:32" x14ac:dyDescent="0.3">
      <c r="B81">
        <v>78</v>
      </c>
      <c r="C81">
        <v>194</v>
      </c>
      <c r="D81">
        <v>210</v>
      </c>
      <c r="E81">
        <v>78</v>
      </c>
      <c r="F81">
        <v>1814</v>
      </c>
      <c r="G81">
        <v>1815</v>
      </c>
      <c r="H81">
        <v>78</v>
      </c>
      <c r="I81">
        <v>31365</v>
      </c>
      <c r="J81">
        <v>23871</v>
      </c>
      <c r="K81">
        <v>78</v>
      </c>
      <c r="L81">
        <v>862757</v>
      </c>
      <c r="M81">
        <v>879678</v>
      </c>
      <c r="N81">
        <v>78</v>
      </c>
      <c r="O81" s="5">
        <v>10445600</v>
      </c>
      <c r="P81" s="5">
        <v>9921660</v>
      </c>
      <c r="R81" s="8">
        <v>78</v>
      </c>
      <c r="S81" t="b">
        <f>OR(Tabla1912[[#This Row],[Tiempo_lineal (ns)]]&gt;$C$508,Tabla1912[[#This Row],[Tiempo_lineal (ns)]]&lt;$C$509)</f>
        <v>0</v>
      </c>
      <c r="T81" t="b">
        <f>OR(Tabla1912[[#This Row],[Tiempo_normal (ns)]]&gt;$D$508,Tabla1912[[#This Row],[Tiempo_normal (ns)]]&lt;$D$509)</f>
        <v>0</v>
      </c>
      <c r="U81" s="8">
        <v>78</v>
      </c>
      <c r="V81" t="b">
        <f>OR(Tabla31013[[#This Row],[Tiempo_lineal (ns)]]&gt;$F$508,Tabla31013[[#This Row],[Tiempo_lineal (ns)]]&lt;$F$509)</f>
        <v>0</v>
      </c>
      <c r="W81" t="b">
        <f>OR(Tabla31013[[#This Row],[Tiempo_normal (ns)]]&gt;$G$508,Tabla31013[[#This Row],[Tiempo_normal (ns)]]&lt;$G$509)</f>
        <v>0</v>
      </c>
      <c r="X81" s="8">
        <v>78</v>
      </c>
      <c r="Y81" t="b">
        <f>OR(Tabla41114[[#This Row],[Tiempo_lineal (ns)]]&gt;$I$508,Tabla41114[[#This Row],[Tiempo_lineal (ns)]]&lt;$I$509)</f>
        <v>0</v>
      </c>
      <c r="Z81" t="b">
        <f>OR(Tabla41114[[#This Row],[Tiempo_normal (ns)]]&gt;$J$508,Tabla41114[[#This Row],[Tiempo_normal (ns)]]&lt;$J$509)</f>
        <v>0</v>
      </c>
      <c r="AA81" s="8">
        <v>78</v>
      </c>
      <c r="AB81" t="b">
        <f>OR(Tabla51215[[#This Row],[Tiempo_lineal (ns)]]&gt;$L$508,Tabla51215[[#This Row],[Tiempo_lineal (ns)]]&lt;$L$509)</f>
        <v>0</v>
      </c>
      <c r="AC81" t="b">
        <f>OR(Tabla51215[[#This Row],[Tiempo_normal (ns)]]&gt;$M$508,Tabla51215[[#This Row],[Tiempo_normal (ns)]]&lt;$M$509)</f>
        <v>0</v>
      </c>
      <c r="AD81" s="8">
        <v>78</v>
      </c>
      <c r="AE81" t="b">
        <f>OR(Tabla61316[[#This Row],[Tiempo_lineal (ns)]]&gt;$O$508,Tabla61316[[#This Row],[Tiempo_lineal (ns)]]&lt;$O$509)</f>
        <v>0</v>
      </c>
      <c r="AF81" s="7" t="b">
        <f>OR(Tabla61316[[#This Row],[Tiempo_normal (ns)]]&gt;$P$508,Tabla61316[[#This Row],[Tiempo_normal (ns)]]&lt;$P$509)</f>
        <v>0</v>
      </c>
    </row>
    <row r="82" spans="2:32" x14ac:dyDescent="0.3">
      <c r="B82">
        <v>79</v>
      </c>
      <c r="C82">
        <v>188</v>
      </c>
      <c r="D82">
        <v>213</v>
      </c>
      <c r="E82">
        <v>79</v>
      </c>
      <c r="F82">
        <v>2316</v>
      </c>
      <c r="G82">
        <v>1949</v>
      </c>
      <c r="H82">
        <v>79</v>
      </c>
      <c r="I82">
        <v>45910</v>
      </c>
      <c r="J82">
        <v>28114</v>
      </c>
      <c r="K82">
        <v>79</v>
      </c>
      <c r="L82">
        <v>785928</v>
      </c>
      <c r="M82">
        <v>588470</v>
      </c>
      <c r="N82">
        <v>79</v>
      </c>
      <c r="O82" s="5">
        <v>11300800</v>
      </c>
      <c r="P82" s="5">
        <v>19716200</v>
      </c>
      <c r="R82" s="6">
        <v>79</v>
      </c>
      <c r="S82" t="b">
        <f>OR(Tabla1912[[#This Row],[Tiempo_lineal (ns)]]&gt;$C$508,Tabla1912[[#This Row],[Tiempo_lineal (ns)]]&lt;$C$509)</f>
        <v>0</v>
      </c>
      <c r="T82" t="b">
        <f>OR(Tabla1912[[#This Row],[Tiempo_normal (ns)]]&gt;$D$508,Tabla1912[[#This Row],[Tiempo_normal (ns)]]&lt;$D$509)</f>
        <v>0</v>
      </c>
      <c r="U82" s="6">
        <v>79</v>
      </c>
      <c r="V82" t="b">
        <f>OR(Tabla31013[[#This Row],[Tiempo_lineal (ns)]]&gt;$F$508,Tabla31013[[#This Row],[Tiempo_lineal (ns)]]&lt;$F$509)</f>
        <v>0</v>
      </c>
      <c r="W82" t="b">
        <f>OR(Tabla31013[[#This Row],[Tiempo_normal (ns)]]&gt;$G$508,Tabla31013[[#This Row],[Tiempo_normal (ns)]]&lt;$G$509)</f>
        <v>0</v>
      </c>
      <c r="X82" s="6">
        <v>79</v>
      </c>
      <c r="Y82" t="b">
        <f>OR(Tabla41114[[#This Row],[Tiempo_lineal (ns)]]&gt;$I$508,Tabla41114[[#This Row],[Tiempo_lineal (ns)]]&lt;$I$509)</f>
        <v>0</v>
      </c>
      <c r="Z82" t="b">
        <f>OR(Tabla41114[[#This Row],[Tiempo_normal (ns)]]&gt;$J$508,Tabla41114[[#This Row],[Tiempo_normal (ns)]]&lt;$J$509)</f>
        <v>0</v>
      </c>
      <c r="AA82" s="6">
        <v>79</v>
      </c>
      <c r="AB82" t="b">
        <f>OR(Tabla51215[[#This Row],[Tiempo_lineal (ns)]]&gt;$L$508,Tabla51215[[#This Row],[Tiempo_lineal (ns)]]&lt;$L$509)</f>
        <v>0</v>
      </c>
      <c r="AC82" t="b">
        <f>OR(Tabla51215[[#This Row],[Tiempo_normal (ns)]]&gt;$M$508,Tabla51215[[#This Row],[Tiempo_normal (ns)]]&lt;$M$509)</f>
        <v>0</v>
      </c>
      <c r="AD82" s="6">
        <v>79</v>
      </c>
      <c r="AE82" t="b">
        <f>OR(Tabla61316[[#This Row],[Tiempo_lineal (ns)]]&gt;$O$508,Tabla61316[[#This Row],[Tiempo_lineal (ns)]]&lt;$O$509)</f>
        <v>0</v>
      </c>
      <c r="AF82" s="7" t="b">
        <f>OR(Tabla61316[[#This Row],[Tiempo_normal (ns)]]&gt;$P$508,Tabla61316[[#This Row],[Tiempo_normal (ns)]]&lt;$P$509)</f>
        <v>0</v>
      </c>
    </row>
    <row r="83" spans="2:32" x14ac:dyDescent="0.3">
      <c r="B83">
        <v>80</v>
      </c>
      <c r="C83">
        <v>188</v>
      </c>
      <c r="D83">
        <v>205</v>
      </c>
      <c r="E83">
        <v>80</v>
      </c>
      <c r="F83">
        <v>2298</v>
      </c>
      <c r="G83">
        <v>1853</v>
      </c>
      <c r="H83">
        <v>80</v>
      </c>
      <c r="I83">
        <v>20735</v>
      </c>
      <c r="J83">
        <v>45512</v>
      </c>
      <c r="K83">
        <v>80</v>
      </c>
      <c r="L83">
        <v>680595</v>
      </c>
      <c r="M83">
        <v>802107</v>
      </c>
      <c r="N83">
        <v>80</v>
      </c>
      <c r="O83" s="5">
        <v>10981500</v>
      </c>
      <c r="P83" s="5">
        <v>9548860</v>
      </c>
      <c r="R83" s="8">
        <v>80</v>
      </c>
      <c r="S83" t="b">
        <f>OR(Tabla1912[[#This Row],[Tiempo_lineal (ns)]]&gt;$C$508,Tabla1912[[#This Row],[Tiempo_lineal (ns)]]&lt;$C$509)</f>
        <v>0</v>
      </c>
      <c r="T83" t="b">
        <f>OR(Tabla1912[[#This Row],[Tiempo_normal (ns)]]&gt;$D$508,Tabla1912[[#This Row],[Tiempo_normal (ns)]]&lt;$D$509)</f>
        <v>0</v>
      </c>
      <c r="U83" s="8">
        <v>80</v>
      </c>
      <c r="V83" t="b">
        <f>OR(Tabla31013[[#This Row],[Tiempo_lineal (ns)]]&gt;$F$508,Tabla31013[[#This Row],[Tiempo_lineal (ns)]]&lt;$F$509)</f>
        <v>0</v>
      </c>
      <c r="W83" t="b">
        <f>OR(Tabla31013[[#This Row],[Tiempo_normal (ns)]]&gt;$G$508,Tabla31013[[#This Row],[Tiempo_normal (ns)]]&lt;$G$509)</f>
        <v>0</v>
      </c>
      <c r="X83" s="8">
        <v>80</v>
      </c>
      <c r="Y83" t="b">
        <f>OR(Tabla41114[[#This Row],[Tiempo_lineal (ns)]]&gt;$I$508,Tabla41114[[#This Row],[Tiempo_lineal (ns)]]&lt;$I$509)</f>
        <v>0</v>
      </c>
      <c r="Z83" t="b">
        <f>OR(Tabla41114[[#This Row],[Tiempo_normal (ns)]]&gt;$J$508,Tabla41114[[#This Row],[Tiempo_normal (ns)]]&lt;$J$509)</f>
        <v>0</v>
      </c>
      <c r="AA83" s="8">
        <v>80</v>
      </c>
      <c r="AB83" t="b">
        <f>OR(Tabla51215[[#This Row],[Tiempo_lineal (ns)]]&gt;$L$508,Tabla51215[[#This Row],[Tiempo_lineal (ns)]]&lt;$L$509)</f>
        <v>0</v>
      </c>
      <c r="AC83" t="b">
        <f>OR(Tabla51215[[#This Row],[Tiempo_normal (ns)]]&gt;$M$508,Tabla51215[[#This Row],[Tiempo_normal (ns)]]&lt;$M$509)</f>
        <v>0</v>
      </c>
      <c r="AD83" s="8">
        <v>80</v>
      </c>
      <c r="AE83" t="b">
        <f>OR(Tabla61316[[#This Row],[Tiempo_lineal (ns)]]&gt;$O$508,Tabla61316[[#This Row],[Tiempo_lineal (ns)]]&lt;$O$509)</f>
        <v>0</v>
      </c>
      <c r="AF83" s="7" t="b">
        <f>OR(Tabla61316[[#This Row],[Tiempo_normal (ns)]]&gt;$P$508,Tabla61316[[#This Row],[Tiempo_normal (ns)]]&lt;$P$509)</f>
        <v>0</v>
      </c>
    </row>
    <row r="84" spans="2:32" x14ac:dyDescent="0.3">
      <c r="B84">
        <v>81</v>
      </c>
      <c r="C84">
        <v>187</v>
      </c>
      <c r="D84">
        <v>209</v>
      </c>
      <c r="E84">
        <v>81</v>
      </c>
      <c r="F84">
        <v>1938</v>
      </c>
      <c r="G84">
        <v>2081</v>
      </c>
      <c r="H84">
        <v>81</v>
      </c>
      <c r="I84">
        <v>31943</v>
      </c>
      <c r="J84">
        <v>21145</v>
      </c>
      <c r="K84">
        <v>81</v>
      </c>
      <c r="L84">
        <v>822274</v>
      </c>
      <c r="M84">
        <v>618880</v>
      </c>
      <c r="N84">
        <v>81</v>
      </c>
      <c r="O84" s="5">
        <v>10095100</v>
      </c>
      <c r="P84" s="5">
        <v>9969120</v>
      </c>
      <c r="R84" s="6">
        <v>81</v>
      </c>
      <c r="S84" t="b">
        <f>OR(Tabla1912[[#This Row],[Tiempo_lineal (ns)]]&gt;$C$508,Tabla1912[[#This Row],[Tiempo_lineal (ns)]]&lt;$C$509)</f>
        <v>0</v>
      </c>
      <c r="T84" t="b">
        <f>OR(Tabla1912[[#This Row],[Tiempo_normal (ns)]]&gt;$D$508,Tabla1912[[#This Row],[Tiempo_normal (ns)]]&lt;$D$509)</f>
        <v>0</v>
      </c>
      <c r="U84" s="6">
        <v>81</v>
      </c>
      <c r="V84" t="b">
        <f>OR(Tabla31013[[#This Row],[Tiempo_lineal (ns)]]&gt;$F$508,Tabla31013[[#This Row],[Tiempo_lineal (ns)]]&lt;$F$509)</f>
        <v>0</v>
      </c>
      <c r="W84" t="b">
        <f>OR(Tabla31013[[#This Row],[Tiempo_normal (ns)]]&gt;$G$508,Tabla31013[[#This Row],[Tiempo_normal (ns)]]&lt;$G$509)</f>
        <v>0</v>
      </c>
      <c r="X84" s="6">
        <v>81</v>
      </c>
      <c r="Y84" t="b">
        <f>OR(Tabla41114[[#This Row],[Tiempo_lineal (ns)]]&gt;$I$508,Tabla41114[[#This Row],[Tiempo_lineal (ns)]]&lt;$I$509)</f>
        <v>0</v>
      </c>
      <c r="Z84" t="b">
        <f>OR(Tabla41114[[#This Row],[Tiempo_normal (ns)]]&gt;$J$508,Tabla41114[[#This Row],[Tiempo_normal (ns)]]&lt;$J$509)</f>
        <v>0</v>
      </c>
      <c r="AA84" s="6">
        <v>81</v>
      </c>
      <c r="AB84" t="b">
        <f>OR(Tabla51215[[#This Row],[Tiempo_lineal (ns)]]&gt;$L$508,Tabla51215[[#This Row],[Tiempo_lineal (ns)]]&lt;$L$509)</f>
        <v>0</v>
      </c>
      <c r="AC84" t="b">
        <f>OR(Tabla51215[[#This Row],[Tiempo_normal (ns)]]&gt;$M$508,Tabla51215[[#This Row],[Tiempo_normal (ns)]]&lt;$M$509)</f>
        <v>0</v>
      </c>
      <c r="AD84" s="6">
        <v>81</v>
      </c>
      <c r="AE84" t="b">
        <f>OR(Tabla61316[[#This Row],[Tiempo_lineal (ns)]]&gt;$O$508,Tabla61316[[#This Row],[Tiempo_lineal (ns)]]&lt;$O$509)</f>
        <v>0</v>
      </c>
      <c r="AF84" s="7" t="b">
        <f>OR(Tabla61316[[#This Row],[Tiempo_normal (ns)]]&gt;$P$508,Tabla61316[[#This Row],[Tiempo_normal (ns)]]&lt;$P$509)</f>
        <v>0</v>
      </c>
    </row>
    <row r="85" spans="2:32" x14ac:dyDescent="0.3">
      <c r="B85">
        <v>82</v>
      </c>
      <c r="C85">
        <v>191</v>
      </c>
      <c r="D85">
        <v>256</v>
      </c>
      <c r="E85">
        <v>82</v>
      </c>
      <c r="F85">
        <v>2041</v>
      </c>
      <c r="G85">
        <v>2285</v>
      </c>
      <c r="H85">
        <v>82</v>
      </c>
      <c r="I85">
        <v>20314</v>
      </c>
      <c r="J85">
        <v>44503</v>
      </c>
      <c r="K85">
        <v>82</v>
      </c>
      <c r="L85">
        <v>721727</v>
      </c>
      <c r="M85">
        <v>713797</v>
      </c>
      <c r="N85">
        <v>82</v>
      </c>
      <c r="O85" s="5">
        <v>23574700</v>
      </c>
      <c r="P85" s="5">
        <v>10707700</v>
      </c>
      <c r="R85" s="8">
        <v>82</v>
      </c>
      <c r="S85" t="b">
        <f>OR(Tabla1912[[#This Row],[Tiempo_lineal (ns)]]&gt;$C$508,Tabla1912[[#This Row],[Tiempo_lineal (ns)]]&lt;$C$509)</f>
        <v>0</v>
      </c>
      <c r="T85" t="b">
        <f>OR(Tabla1912[[#This Row],[Tiempo_normal (ns)]]&gt;$D$508,Tabla1912[[#This Row],[Tiempo_normal (ns)]]&lt;$D$509)</f>
        <v>0</v>
      </c>
      <c r="U85" s="8">
        <v>82</v>
      </c>
      <c r="V85" t="b">
        <f>OR(Tabla31013[[#This Row],[Tiempo_lineal (ns)]]&gt;$F$508,Tabla31013[[#This Row],[Tiempo_lineal (ns)]]&lt;$F$509)</f>
        <v>0</v>
      </c>
      <c r="W85" t="b">
        <f>OR(Tabla31013[[#This Row],[Tiempo_normal (ns)]]&gt;$G$508,Tabla31013[[#This Row],[Tiempo_normal (ns)]]&lt;$G$509)</f>
        <v>0</v>
      </c>
      <c r="X85" s="8">
        <v>82</v>
      </c>
      <c r="Y85" t="b">
        <f>OR(Tabla41114[[#This Row],[Tiempo_lineal (ns)]]&gt;$I$508,Tabla41114[[#This Row],[Tiempo_lineal (ns)]]&lt;$I$509)</f>
        <v>0</v>
      </c>
      <c r="Z85" t="b">
        <f>OR(Tabla41114[[#This Row],[Tiempo_normal (ns)]]&gt;$J$508,Tabla41114[[#This Row],[Tiempo_normal (ns)]]&lt;$J$509)</f>
        <v>0</v>
      </c>
      <c r="AA85" s="8">
        <v>82</v>
      </c>
      <c r="AB85" t="b">
        <f>OR(Tabla51215[[#This Row],[Tiempo_lineal (ns)]]&gt;$L$508,Tabla51215[[#This Row],[Tiempo_lineal (ns)]]&lt;$L$509)</f>
        <v>0</v>
      </c>
      <c r="AC85" t="b">
        <f>OR(Tabla51215[[#This Row],[Tiempo_normal (ns)]]&gt;$M$508,Tabla51215[[#This Row],[Tiempo_normal (ns)]]&lt;$M$509)</f>
        <v>0</v>
      </c>
      <c r="AD85" s="8">
        <v>82</v>
      </c>
      <c r="AE85" t="b">
        <f>OR(Tabla61316[[#This Row],[Tiempo_lineal (ns)]]&gt;$O$508,Tabla61316[[#This Row],[Tiempo_lineal (ns)]]&lt;$O$509)</f>
        <v>0</v>
      </c>
      <c r="AF85" s="7" t="b">
        <f>OR(Tabla61316[[#This Row],[Tiempo_normal (ns)]]&gt;$P$508,Tabla61316[[#This Row],[Tiempo_normal (ns)]]&lt;$P$509)</f>
        <v>0</v>
      </c>
    </row>
    <row r="86" spans="2:32" x14ac:dyDescent="0.3">
      <c r="B86">
        <v>83</v>
      </c>
      <c r="C86">
        <v>269</v>
      </c>
      <c r="D86">
        <v>264</v>
      </c>
      <c r="E86">
        <v>83</v>
      </c>
      <c r="F86">
        <v>2040</v>
      </c>
      <c r="G86">
        <v>2125</v>
      </c>
      <c r="H86">
        <v>83</v>
      </c>
      <c r="I86">
        <v>26649</v>
      </c>
      <c r="J86">
        <v>21358</v>
      </c>
      <c r="K86">
        <v>83</v>
      </c>
      <c r="L86">
        <v>800312</v>
      </c>
      <c r="M86">
        <v>738964</v>
      </c>
      <c r="N86">
        <v>83</v>
      </c>
      <c r="O86" s="5">
        <v>11974300</v>
      </c>
      <c r="P86" s="5">
        <v>11441700</v>
      </c>
      <c r="R86" s="6">
        <v>83</v>
      </c>
      <c r="S86" t="b">
        <f>OR(Tabla1912[[#This Row],[Tiempo_lineal (ns)]]&gt;$C$508,Tabla1912[[#This Row],[Tiempo_lineal (ns)]]&lt;$C$509)</f>
        <v>0</v>
      </c>
      <c r="T86" t="b">
        <f>OR(Tabla1912[[#This Row],[Tiempo_normal (ns)]]&gt;$D$508,Tabla1912[[#This Row],[Tiempo_normal (ns)]]&lt;$D$509)</f>
        <v>0</v>
      </c>
      <c r="U86" s="6">
        <v>83</v>
      </c>
      <c r="V86" t="b">
        <f>OR(Tabla31013[[#This Row],[Tiempo_lineal (ns)]]&gt;$F$508,Tabla31013[[#This Row],[Tiempo_lineal (ns)]]&lt;$F$509)</f>
        <v>0</v>
      </c>
      <c r="W86" t="b">
        <f>OR(Tabla31013[[#This Row],[Tiempo_normal (ns)]]&gt;$G$508,Tabla31013[[#This Row],[Tiempo_normal (ns)]]&lt;$G$509)</f>
        <v>0</v>
      </c>
      <c r="X86" s="6">
        <v>83</v>
      </c>
      <c r="Y86" t="b">
        <f>OR(Tabla41114[[#This Row],[Tiempo_lineal (ns)]]&gt;$I$508,Tabla41114[[#This Row],[Tiempo_lineal (ns)]]&lt;$I$509)</f>
        <v>0</v>
      </c>
      <c r="Z86" t="b">
        <f>OR(Tabla41114[[#This Row],[Tiempo_normal (ns)]]&gt;$J$508,Tabla41114[[#This Row],[Tiempo_normal (ns)]]&lt;$J$509)</f>
        <v>0</v>
      </c>
      <c r="AA86" s="6">
        <v>83</v>
      </c>
      <c r="AB86" t="b">
        <f>OR(Tabla51215[[#This Row],[Tiempo_lineal (ns)]]&gt;$L$508,Tabla51215[[#This Row],[Tiempo_lineal (ns)]]&lt;$L$509)</f>
        <v>0</v>
      </c>
      <c r="AC86" t="b">
        <f>OR(Tabla51215[[#This Row],[Tiempo_normal (ns)]]&gt;$M$508,Tabla51215[[#This Row],[Tiempo_normal (ns)]]&lt;$M$509)</f>
        <v>0</v>
      </c>
      <c r="AD86" s="6">
        <v>83</v>
      </c>
      <c r="AE86" t="b">
        <f>OR(Tabla61316[[#This Row],[Tiempo_lineal (ns)]]&gt;$O$508,Tabla61316[[#This Row],[Tiempo_lineal (ns)]]&lt;$O$509)</f>
        <v>0</v>
      </c>
      <c r="AF86" s="7" t="b">
        <f>OR(Tabla61316[[#This Row],[Tiempo_normal (ns)]]&gt;$P$508,Tabla61316[[#This Row],[Tiempo_normal (ns)]]&lt;$P$509)</f>
        <v>0</v>
      </c>
    </row>
    <row r="87" spans="2:32" x14ac:dyDescent="0.3">
      <c r="B87">
        <v>84</v>
      </c>
      <c r="C87">
        <v>446</v>
      </c>
      <c r="D87">
        <v>270</v>
      </c>
      <c r="E87">
        <v>84</v>
      </c>
      <c r="F87">
        <v>2046</v>
      </c>
      <c r="G87">
        <v>2105</v>
      </c>
      <c r="H87">
        <v>84</v>
      </c>
      <c r="I87">
        <v>61748</v>
      </c>
      <c r="J87">
        <v>51003</v>
      </c>
      <c r="K87">
        <v>84</v>
      </c>
      <c r="L87">
        <v>623349</v>
      </c>
      <c r="M87">
        <v>925265</v>
      </c>
      <c r="N87">
        <v>84</v>
      </c>
      <c r="O87" s="5">
        <v>11422000</v>
      </c>
      <c r="P87" s="5">
        <v>20649600</v>
      </c>
      <c r="R87" s="8">
        <v>84</v>
      </c>
      <c r="S87" t="b">
        <f>OR(Tabla1912[[#This Row],[Tiempo_lineal (ns)]]&gt;$C$508,Tabla1912[[#This Row],[Tiempo_lineal (ns)]]&lt;$C$509)</f>
        <v>1</v>
      </c>
      <c r="T87" t="b">
        <f>OR(Tabla1912[[#This Row],[Tiempo_normal (ns)]]&gt;$D$508,Tabla1912[[#This Row],[Tiempo_normal (ns)]]&lt;$D$509)</f>
        <v>0</v>
      </c>
      <c r="U87" s="8">
        <v>84</v>
      </c>
      <c r="V87" t="b">
        <f>OR(Tabla31013[[#This Row],[Tiempo_lineal (ns)]]&gt;$F$508,Tabla31013[[#This Row],[Tiempo_lineal (ns)]]&lt;$F$509)</f>
        <v>0</v>
      </c>
      <c r="W87" t="b">
        <f>OR(Tabla31013[[#This Row],[Tiempo_normal (ns)]]&gt;$G$508,Tabla31013[[#This Row],[Tiempo_normal (ns)]]&lt;$G$509)</f>
        <v>0</v>
      </c>
      <c r="X87" s="8">
        <v>84</v>
      </c>
      <c r="Y87" t="b">
        <f>OR(Tabla41114[[#This Row],[Tiempo_lineal (ns)]]&gt;$I$508,Tabla41114[[#This Row],[Tiempo_lineal (ns)]]&lt;$I$509)</f>
        <v>0</v>
      </c>
      <c r="Z87" t="b">
        <f>OR(Tabla41114[[#This Row],[Tiempo_normal (ns)]]&gt;$J$508,Tabla41114[[#This Row],[Tiempo_normal (ns)]]&lt;$J$509)</f>
        <v>0</v>
      </c>
      <c r="AA87" s="8">
        <v>84</v>
      </c>
      <c r="AB87" t="b">
        <f>OR(Tabla51215[[#This Row],[Tiempo_lineal (ns)]]&gt;$L$508,Tabla51215[[#This Row],[Tiempo_lineal (ns)]]&lt;$L$509)</f>
        <v>0</v>
      </c>
      <c r="AC87" t="b">
        <f>OR(Tabla51215[[#This Row],[Tiempo_normal (ns)]]&gt;$M$508,Tabla51215[[#This Row],[Tiempo_normal (ns)]]&lt;$M$509)</f>
        <v>0</v>
      </c>
      <c r="AD87" s="8">
        <v>84</v>
      </c>
      <c r="AE87" t="b">
        <f>OR(Tabla61316[[#This Row],[Tiempo_lineal (ns)]]&gt;$O$508,Tabla61316[[#This Row],[Tiempo_lineal (ns)]]&lt;$O$509)</f>
        <v>0</v>
      </c>
      <c r="AF87" s="7" t="b">
        <f>OR(Tabla61316[[#This Row],[Tiempo_normal (ns)]]&gt;$P$508,Tabla61316[[#This Row],[Tiempo_normal (ns)]]&lt;$P$509)</f>
        <v>0</v>
      </c>
    </row>
    <row r="88" spans="2:32" x14ac:dyDescent="0.3">
      <c r="B88">
        <v>85</v>
      </c>
      <c r="C88">
        <v>233</v>
      </c>
      <c r="D88">
        <v>215</v>
      </c>
      <c r="E88">
        <v>85</v>
      </c>
      <c r="F88">
        <v>1809</v>
      </c>
      <c r="G88">
        <v>1820</v>
      </c>
      <c r="H88">
        <v>85</v>
      </c>
      <c r="I88">
        <v>20768</v>
      </c>
      <c r="J88">
        <v>43886</v>
      </c>
      <c r="K88">
        <v>85</v>
      </c>
      <c r="L88">
        <v>674727</v>
      </c>
      <c r="M88">
        <v>909441</v>
      </c>
      <c r="N88">
        <v>85</v>
      </c>
      <c r="O88" s="5">
        <v>11531600</v>
      </c>
      <c r="P88" s="5">
        <v>11752300</v>
      </c>
      <c r="R88" s="6">
        <v>85</v>
      </c>
      <c r="S88" t="b">
        <f>OR(Tabla1912[[#This Row],[Tiempo_lineal (ns)]]&gt;$C$508,Tabla1912[[#This Row],[Tiempo_lineal (ns)]]&lt;$C$509)</f>
        <v>0</v>
      </c>
      <c r="T88" t="b">
        <f>OR(Tabla1912[[#This Row],[Tiempo_normal (ns)]]&gt;$D$508,Tabla1912[[#This Row],[Tiempo_normal (ns)]]&lt;$D$509)</f>
        <v>0</v>
      </c>
      <c r="U88" s="6">
        <v>85</v>
      </c>
      <c r="V88" t="b">
        <f>OR(Tabla31013[[#This Row],[Tiempo_lineal (ns)]]&gt;$F$508,Tabla31013[[#This Row],[Tiempo_lineal (ns)]]&lt;$F$509)</f>
        <v>0</v>
      </c>
      <c r="W88" t="b">
        <f>OR(Tabla31013[[#This Row],[Tiempo_normal (ns)]]&gt;$G$508,Tabla31013[[#This Row],[Tiempo_normal (ns)]]&lt;$G$509)</f>
        <v>0</v>
      </c>
      <c r="X88" s="6">
        <v>85</v>
      </c>
      <c r="Y88" t="b">
        <f>OR(Tabla41114[[#This Row],[Tiempo_lineal (ns)]]&gt;$I$508,Tabla41114[[#This Row],[Tiempo_lineal (ns)]]&lt;$I$509)</f>
        <v>0</v>
      </c>
      <c r="Z88" t="b">
        <f>OR(Tabla41114[[#This Row],[Tiempo_normal (ns)]]&gt;$J$508,Tabla41114[[#This Row],[Tiempo_normal (ns)]]&lt;$J$509)</f>
        <v>0</v>
      </c>
      <c r="AA88" s="6">
        <v>85</v>
      </c>
      <c r="AB88" t="b">
        <f>OR(Tabla51215[[#This Row],[Tiempo_lineal (ns)]]&gt;$L$508,Tabla51215[[#This Row],[Tiempo_lineal (ns)]]&lt;$L$509)</f>
        <v>0</v>
      </c>
      <c r="AC88" t="b">
        <f>OR(Tabla51215[[#This Row],[Tiempo_normal (ns)]]&gt;$M$508,Tabla51215[[#This Row],[Tiempo_normal (ns)]]&lt;$M$509)</f>
        <v>0</v>
      </c>
      <c r="AD88" s="6">
        <v>85</v>
      </c>
      <c r="AE88" t="b">
        <f>OR(Tabla61316[[#This Row],[Tiempo_lineal (ns)]]&gt;$O$508,Tabla61316[[#This Row],[Tiempo_lineal (ns)]]&lt;$O$509)</f>
        <v>0</v>
      </c>
      <c r="AF88" s="7" t="b">
        <f>OR(Tabla61316[[#This Row],[Tiempo_normal (ns)]]&gt;$P$508,Tabla61316[[#This Row],[Tiempo_normal (ns)]]&lt;$P$509)</f>
        <v>0</v>
      </c>
    </row>
    <row r="89" spans="2:32" x14ac:dyDescent="0.3">
      <c r="B89">
        <v>86</v>
      </c>
      <c r="C89">
        <v>201</v>
      </c>
      <c r="D89">
        <v>276</v>
      </c>
      <c r="E89">
        <v>86</v>
      </c>
      <c r="F89">
        <v>2032</v>
      </c>
      <c r="G89">
        <v>2141</v>
      </c>
      <c r="H89">
        <v>86</v>
      </c>
      <c r="I89">
        <v>34789</v>
      </c>
      <c r="J89">
        <v>71479</v>
      </c>
      <c r="K89">
        <v>86</v>
      </c>
      <c r="L89">
        <v>923934</v>
      </c>
      <c r="M89">
        <v>707303</v>
      </c>
      <c r="N89">
        <v>86</v>
      </c>
      <c r="O89" s="5">
        <v>19802600</v>
      </c>
      <c r="P89" s="5">
        <v>10316600</v>
      </c>
      <c r="R89" s="8">
        <v>86</v>
      </c>
      <c r="S89" t="b">
        <f>OR(Tabla1912[[#This Row],[Tiempo_lineal (ns)]]&gt;$C$508,Tabla1912[[#This Row],[Tiempo_lineal (ns)]]&lt;$C$509)</f>
        <v>0</v>
      </c>
      <c r="T89" t="b">
        <f>OR(Tabla1912[[#This Row],[Tiempo_normal (ns)]]&gt;$D$508,Tabla1912[[#This Row],[Tiempo_normal (ns)]]&lt;$D$509)</f>
        <v>0</v>
      </c>
      <c r="U89" s="8">
        <v>86</v>
      </c>
      <c r="V89" t="b">
        <f>OR(Tabla31013[[#This Row],[Tiempo_lineal (ns)]]&gt;$F$508,Tabla31013[[#This Row],[Tiempo_lineal (ns)]]&lt;$F$509)</f>
        <v>0</v>
      </c>
      <c r="W89" t="b">
        <f>OR(Tabla31013[[#This Row],[Tiempo_normal (ns)]]&gt;$G$508,Tabla31013[[#This Row],[Tiempo_normal (ns)]]&lt;$G$509)</f>
        <v>0</v>
      </c>
      <c r="X89" s="8">
        <v>86</v>
      </c>
      <c r="Y89" t="b">
        <f>OR(Tabla41114[[#This Row],[Tiempo_lineal (ns)]]&gt;$I$508,Tabla41114[[#This Row],[Tiempo_lineal (ns)]]&lt;$I$509)</f>
        <v>0</v>
      </c>
      <c r="Z89" t="b">
        <f>OR(Tabla41114[[#This Row],[Tiempo_normal (ns)]]&gt;$J$508,Tabla41114[[#This Row],[Tiempo_normal (ns)]]&lt;$J$509)</f>
        <v>0</v>
      </c>
      <c r="AA89" s="8">
        <v>86</v>
      </c>
      <c r="AB89" t="b">
        <f>OR(Tabla51215[[#This Row],[Tiempo_lineal (ns)]]&gt;$L$508,Tabla51215[[#This Row],[Tiempo_lineal (ns)]]&lt;$L$509)</f>
        <v>0</v>
      </c>
      <c r="AC89" t="b">
        <f>OR(Tabla51215[[#This Row],[Tiempo_normal (ns)]]&gt;$M$508,Tabla51215[[#This Row],[Tiempo_normal (ns)]]&lt;$M$509)</f>
        <v>0</v>
      </c>
      <c r="AD89" s="8">
        <v>86</v>
      </c>
      <c r="AE89" t="b">
        <f>OR(Tabla61316[[#This Row],[Tiempo_lineal (ns)]]&gt;$O$508,Tabla61316[[#This Row],[Tiempo_lineal (ns)]]&lt;$O$509)</f>
        <v>0</v>
      </c>
      <c r="AF89" s="7" t="b">
        <f>OR(Tabla61316[[#This Row],[Tiempo_normal (ns)]]&gt;$P$508,Tabla61316[[#This Row],[Tiempo_normal (ns)]]&lt;$P$509)</f>
        <v>0</v>
      </c>
    </row>
    <row r="90" spans="2:32" x14ac:dyDescent="0.3">
      <c r="B90">
        <v>87</v>
      </c>
      <c r="C90">
        <v>275</v>
      </c>
      <c r="D90">
        <v>268</v>
      </c>
      <c r="E90">
        <v>87</v>
      </c>
      <c r="F90">
        <v>1816</v>
      </c>
      <c r="G90">
        <v>1817</v>
      </c>
      <c r="H90">
        <v>87</v>
      </c>
      <c r="I90">
        <v>27153</v>
      </c>
      <c r="J90">
        <v>43640</v>
      </c>
      <c r="K90">
        <v>87</v>
      </c>
      <c r="L90" s="5">
        <v>1253910</v>
      </c>
      <c r="M90">
        <v>631540</v>
      </c>
      <c r="N90">
        <v>87</v>
      </c>
      <c r="O90" s="5">
        <v>10418400</v>
      </c>
      <c r="P90" s="5">
        <v>10343800</v>
      </c>
      <c r="R90" s="6">
        <v>87</v>
      </c>
      <c r="S90" t="b">
        <f>OR(Tabla1912[[#This Row],[Tiempo_lineal (ns)]]&gt;$C$508,Tabla1912[[#This Row],[Tiempo_lineal (ns)]]&lt;$C$509)</f>
        <v>0</v>
      </c>
      <c r="T90" t="b">
        <f>OR(Tabla1912[[#This Row],[Tiempo_normal (ns)]]&gt;$D$508,Tabla1912[[#This Row],[Tiempo_normal (ns)]]&lt;$D$509)</f>
        <v>0</v>
      </c>
      <c r="U90" s="6">
        <v>87</v>
      </c>
      <c r="V90" t="b">
        <f>OR(Tabla31013[[#This Row],[Tiempo_lineal (ns)]]&gt;$F$508,Tabla31013[[#This Row],[Tiempo_lineal (ns)]]&lt;$F$509)</f>
        <v>0</v>
      </c>
      <c r="W90" t="b">
        <f>OR(Tabla31013[[#This Row],[Tiempo_normal (ns)]]&gt;$G$508,Tabla31013[[#This Row],[Tiempo_normal (ns)]]&lt;$G$509)</f>
        <v>0</v>
      </c>
      <c r="X90" s="6">
        <v>87</v>
      </c>
      <c r="Y90" t="b">
        <f>OR(Tabla41114[[#This Row],[Tiempo_lineal (ns)]]&gt;$I$508,Tabla41114[[#This Row],[Tiempo_lineal (ns)]]&lt;$I$509)</f>
        <v>0</v>
      </c>
      <c r="Z90" t="b">
        <f>OR(Tabla41114[[#This Row],[Tiempo_normal (ns)]]&gt;$J$508,Tabla41114[[#This Row],[Tiempo_normal (ns)]]&lt;$J$509)</f>
        <v>0</v>
      </c>
      <c r="AA90" s="6">
        <v>87</v>
      </c>
      <c r="AB90" t="b">
        <f>OR(Tabla51215[[#This Row],[Tiempo_lineal (ns)]]&gt;$L$508,Tabla51215[[#This Row],[Tiempo_lineal (ns)]]&lt;$L$509)</f>
        <v>1</v>
      </c>
      <c r="AC90" t="b">
        <f>OR(Tabla51215[[#This Row],[Tiempo_normal (ns)]]&gt;$M$508,Tabla51215[[#This Row],[Tiempo_normal (ns)]]&lt;$M$509)</f>
        <v>0</v>
      </c>
      <c r="AD90" s="6">
        <v>87</v>
      </c>
      <c r="AE90" t="b">
        <f>OR(Tabla61316[[#This Row],[Tiempo_lineal (ns)]]&gt;$O$508,Tabla61316[[#This Row],[Tiempo_lineal (ns)]]&lt;$O$509)</f>
        <v>0</v>
      </c>
      <c r="AF90" s="7" t="b">
        <f>OR(Tabla61316[[#This Row],[Tiempo_normal (ns)]]&gt;$P$508,Tabla61316[[#This Row],[Tiempo_normal (ns)]]&lt;$P$509)</f>
        <v>0</v>
      </c>
    </row>
    <row r="91" spans="2:32" x14ac:dyDescent="0.3">
      <c r="B91">
        <v>88</v>
      </c>
      <c r="C91">
        <v>253</v>
      </c>
      <c r="D91">
        <v>208</v>
      </c>
      <c r="E91">
        <v>88</v>
      </c>
      <c r="F91">
        <v>2043</v>
      </c>
      <c r="G91">
        <v>2312</v>
      </c>
      <c r="H91">
        <v>88</v>
      </c>
      <c r="I91">
        <v>42195</v>
      </c>
      <c r="J91">
        <v>59442</v>
      </c>
      <c r="K91">
        <v>88</v>
      </c>
      <c r="L91">
        <v>818316</v>
      </c>
      <c r="M91">
        <v>577829</v>
      </c>
      <c r="N91">
        <v>88</v>
      </c>
      <c r="O91" s="5">
        <v>23532800</v>
      </c>
      <c r="P91" s="5">
        <v>9679260</v>
      </c>
      <c r="R91" s="8">
        <v>88</v>
      </c>
      <c r="S91" t="b">
        <f>OR(Tabla1912[[#This Row],[Tiempo_lineal (ns)]]&gt;$C$508,Tabla1912[[#This Row],[Tiempo_lineal (ns)]]&lt;$C$509)</f>
        <v>0</v>
      </c>
      <c r="T91" t="b">
        <f>OR(Tabla1912[[#This Row],[Tiempo_normal (ns)]]&gt;$D$508,Tabla1912[[#This Row],[Tiempo_normal (ns)]]&lt;$D$509)</f>
        <v>0</v>
      </c>
      <c r="U91" s="8">
        <v>88</v>
      </c>
      <c r="V91" t="b">
        <f>OR(Tabla31013[[#This Row],[Tiempo_lineal (ns)]]&gt;$F$508,Tabla31013[[#This Row],[Tiempo_lineal (ns)]]&lt;$F$509)</f>
        <v>0</v>
      </c>
      <c r="W91" t="b">
        <f>OR(Tabla31013[[#This Row],[Tiempo_normal (ns)]]&gt;$G$508,Tabla31013[[#This Row],[Tiempo_normal (ns)]]&lt;$G$509)</f>
        <v>0</v>
      </c>
      <c r="X91" s="8">
        <v>88</v>
      </c>
      <c r="Y91" t="b">
        <f>OR(Tabla41114[[#This Row],[Tiempo_lineal (ns)]]&gt;$I$508,Tabla41114[[#This Row],[Tiempo_lineal (ns)]]&lt;$I$509)</f>
        <v>0</v>
      </c>
      <c r="Z91" t="b">
        <f>OR(Tabla41114[[#This Row],[Tiempo_normal (ns)]]&gt;$J$508,Tabla41114[[#This Row],[Tiempo_normal (ns)]]&lt;$J$509)</f>
        <v>0</v>
      </c>
      <c r="AA91" s="8">
        <v>88</v>
      </c>
      <c r="AB91" t="b">
        <f>OR(Tabla51215[[#This Row],[Tiempo_lineal (ns)]]&gt;$L$508,Tabla51215[[#This Row],[Tiempo_lineal (ns)]]&lt;$L$509)</f>
        <v>0</v>
      </c>
      <c r="AC91" t="b">
        <f>OR(Tabla51215[[#This Row],[Tiempo_normal (ns)]]&gt;$M$508,Tabla51215[[#This Row],[Tiempo_normal (ns)]]&lt;$M$509)</f>
        <v>0</v>
      </c>
      <c r="AD91" s="8">
        <v>88</v>
      </c>
      <c r="AE91" t="b">
        <f>OR(Tabla61316[[#This Row],[Tiempo_lineal (ns)]]&gt;$O$508,Tabla61316[[#This Row],[Tiempo_lineal (ns)]]&lt;$O$509)</f>
        <v>0</v>
      </c>
      <c r="AF91" s="7" t="b">
        <f>OR(Tabla61316[[#This Row],[Tiempo_normal (ns)]]&gt;$P$508,Tabla61316[[#This Row],[Tiempo_normal (ns)]]&lt;$P$509)</f>
        <v>0</v>
      </c>
    </row>
    <row r="92" spans="2:32" x14ac:dyDescent="0.3">
      <c r="B92">
        <v>89</v>
      </c>
      <c r="C92">
        <v>194</v>
      </c>
      <c r="D92">
        <v>209</v>
      </c>
      <c r="E92">
        <v>89</v>
      </c>
      <c r="F92">
        <v>1805</v>
      </c>
      <c r="G92">
        <v>2112</v>
      </c>
      <c r="H92">
        <v>89</v>
      </c>
      <c r="I92">
        <v>22033</v>
      </c>
      <c r="J92">
        <v>39753</v>
      </c>
      <c r="K92">
        <v>89</v>
      </c>
      <c r="L92">
        <v>641778</v>
      </c>
      <c r="M92">
        <v>674203</v>
      </c>
      <c r="N92">
        <v>89</v>
      </c>
      <c r="O92" s="5">
        <v>10739900</v>
      </c>
      <c r="P92" s="5">
        <v>10333400</v>
      </c>
      <c r="R92" s="6">
        <v>89</v>
      </c>
      <c r="S92" t="b">
        <f>OR(Tabla1912[[#This Row],[Tiempo_lineal (ns)]]&gt;$C$508,Tabla1912[[#This Row],[Tiempo_lineal (ns)]]&lt;$C$509)</f>
        <v>0</v>
      </c>
      <c r="T92" t="b">
        <f>OR(Tabla1912[[#This Row],[Tiempo_normal (ns)]]&gt;$D$508,Tabla1912[[#This Row],[Tiempo_normal (ns)]]&lt;$D$509)</f>
        <v>0</v>
      </c>
      <c r="U92" s="6">
        <v>89</v>
      </c>
      <c r="V92" t="b">
        <f>OR(Tabla31013[[#This Row],[Tiempo_lineal (ns)]]&gt;$F$508,Tabla31013[[#This Row],[Tiempo_lineal (ns)]]&lt;$F$509)</f>
        <v>0</v>
      </c>
      <c r="W92" t="b">
        <f>OR(Tabla31013[[#This Row],[Tiempo_normal (ns)]]&gt;$G$508,Tabla31013[[#This Row],[Tiempo_normal (ns)]]&lt;$G$509)</f>
        <v>0</v>
      </c>
      <c r="X92" s="6">
        <v>89</v>
      </c>
      <c r="Y92" t="b">
        <f>OR(Tabla41114[[#This Row],[Tiempo_lineal (ns)]]&gt;$I$508,Tabla41114[[#This Row],[Tiempo_lineal (ns)]]&lt;$I$509)</f>
        <v>0</v>
      </c>
      <c r="Z92" t="b">
        <f>OR(Tabla41114[[#This Row],[Tiempo_normal (ns)]]&gt;$J$508,Tabla41114[[#This Row],[Tiempo_normal (ns)]]&lt;$J$509)</f>
        <v>0</v>
      </c>
      <c r="AA92" s="6">
        <v>89</v>
      </c>
      <c r="AB92" t="b">
        <f>OR(Tabla51215[[#This Row],[Tiempo_lineal (ns)]]&gt;$L$508,Tabla51215[[#This Row],[Tiempo_lineal (ns)]]&lt;$L$509)</f>
        <v>0</v>
      </c>
      <c r="AC92" t="b">
        <f>OR(Tabla51215[[#This Row],[Tiempo_normal (ns)]]&gt;$M$508,Tabla51215[[#This Row],[Tiempo_normal (ns)]]&lt;$M$509)</f>
        <v>0</v>
      </c>
      <c r="AD92" s="6">
        <v>89</v>
      </c>
      <c r="AE92" t="b">
        <f>OR(Tabla61316[[#This Row],[Tiempo_lineal (ns)]]&gt;$O$508,Tabla61316[[#This Row],[Tiempo_lineal (ns)]]&lt;$O$509)</f>
        <v>0</v>
      </c>
      <c r="AF92" s="7" t="b">
        <f>OR(Tabla61316[[#This Row],[Tiempo_normal (ns)]]&gt;$P$508,Tabla61316[[#This Row],[Tiempo_normal (ns)]]&lt;$P$509)</f>
        <v>0</v>
      </c>
    </row>
    <row r="93" spans="2:32" x14ac:dyDescent="0.3">
      <c r="B93">
        <v>90</v>
      </c>
      <c r="C93">
        <v>294</v>
      </c>
      <c r="D93">
        <v>270</v>
      </c>
      <c r="E93">
        <v>90</v>
      </c>
      <c r="F93">
        <v>2034</v>
      </c>
      <c r="G93">
        <v>1867</v>
      </c>
      <c r="H93">
        <v>90</v>
      </c>
      <c r="I93">
        <v>36504</v>
      </c>
      <c r="J93">
        <v>49491</v>
      </c>
      <c r="K93">
        <v>90</v>
      </c>
      <c r="L93">
        <v>629915</v>
      </c>
      <c r="M93">
        <v>658943</v>
      </c>
      <c r="N93">
        <v>90</v>
      </c>
      <c r="O93" s="5">
        <v>11042300</v>
      </c>
      <c r="P93" s="5">
        <v>24128700</v>
      </c>
      <c r="R93" s="8">
        <v>90</v>
      </c>
      <c r="S93" t="b">
        <f>OR(Tabla1912[[#This Row],[Tiempo_lineal (ns)]]&gt;$C$508,Tabla1912[[#This Row],[Tiempo_lineal (ns)]]&lt;$C$509)</f>
        <v>0</v>
      </c>
      <c r="T93" t="b">
        <f>OR(Tabla1912[[#This Row],[Tiempo_normal (ns)]]&gt;$D$508,Tabla1912[[#This Row],[Tiempo_normal (ns)]]&lt;$D$509)</f>
        <v>0</v>
      </c>
      <c r="U93" s="8">
        <v>90</v>
      </c>
      <c r="V93" t="b">
        <f>OR(Tabla31013[[#This Row],[Tiempo_lineal (ns)]]&gt;$F$508,Tabla31013[[#This Row],[Tiempo_lineal (ns)]]&lt;$F$509)</f>
        <v>0</v>
      </c>
      <c r="W93" t="b">
        <f>OR(Tabla31013[[#This Row],[Tiempo_normal (ns)]]&gt;$G$508,Tabla31013[[#This Row],[Tiempo_normal (ns)]]&lt;$G$509)</f>
        <v>0</v>
      </c>
      <c r="X93" s="8">
        <v>90</v>
      </c>
      <c r="Y93" t="b">
        <f>OR(Tabla41114[[#This Row],[Tiempo_lineal (ns)]]&gt;$I$508,Tabla41114[[#This Row],[Tiempo_lineal (ns)]]&lt;$I$509)</f>
        <v>0</v>
      </c>
      <c r="Z93" t="b">
        <f>OR(Tabla41114[[#This Row],[Tiempo_normal (ns)]]&gt;$J$508,Tabla41114[[#This Row],[Tiempo_normal (ns)]]&lt;$J$509)</f>
        <v>0</v>
      </c>
      <c r="AA93" s="8">
        <v>90</v>
      </c>
      <c r="AB93" t="b">
        <f>OR(Tabla51215[[#This Row],[Tiempo_lineal (ns)]]&gt;$L$508,Tabla51215[[#This Row],[Tiempo_lineal (ns)]]&lt;$L$509)</f>
        <v>0</v>
      </c>
      <c r="AC93" t="b">
        <f>OR(Tabla51215[[#This Row],[Tiempo_normal (ns)]]&gt;$M$508,Tabla51215[[#This Row],[Tiempo_normal (ns)]]&lt;$M$509)</f>
        <v>0</v>
      </c>
      <c r="AD93" s="8">
        <v>90</v>
      </c>
      <c r="AE93" t="b">
        <f>OR(Tabla61316[[#This Row],[Tiempo_lineal (ns)]]&gt;$O$508,Tabla61316[[#This Row],[Tiempo_lineal (ns)]]&lt;$O$509)</f>
        <v>0</v>
      </c>
      <c r="AF93" s="7" t="b">
        <f>OR(Tabla61316[[#This Row],[Tiempo_normal (ns)]]&gt;$P$508,Tabla61316[[#This Row],[Tiempo_normal (ns)]]&lt;$P$509)</f>
        <v>0</v>
      </c>
    </row>
    <row r="94" spans="2:32" x14ac:dyDescent="0.3">
      <c r="B94">
        <v>91</v>
      </c>
      <c r="C94">
        <v>298</v>
      </c>
      <c r="D94">
        <v>333</v>
      </c>
      <c r="E94">
        <v>91</v>
      </c>
      <c r="F94">
        <v>2012</v>
      </c>
      <c r="G94">
        <v>7835</v>
      </c>
      <c r="H94">
        <v>91</v>
      </c>
      <c r="I94">
        <v>34424</v>
      </c>
      <c r="J94">
        <v>33531</v>
      </c>
      <c r="K94">
        <v>91</v>
      </c>
      <c r="L94">
        <v>578313</v>
      </c>
      <c r="M94">
        <v>755706</v>
      </c>
      <c r="N94">
        <v>91</v>
      </c>
      <c r="O94" s="5">
        <v>12429000</v>
      </c>
      <c r="P94" s="5">
        <v>9395560</v>
      </c>
      <c r="R94" s="6">
        <v>91</v>
      </c>
      <c r="S94" t="b">
        <f>OR(Tabla1912[[#This Row],[Tiempo_lineal (ns)]]&gt;$C$508,Tabla1912[[#This Row],[Tiempo_lineal (ns)]]&lt;$C$509)</f>
        <v>0</v>
      </c>
      <c r="T94" t="b">
        <f>OR(Tabla1912[[#This Row],[Tiempo_normal (ns)]]&gt;$D$508,Tabla1912[[#This Row],[Tiempo_normal (ns)]]&lt;$D$509)</f>
        <v>0</v>
      </c>
      <c r="U94" s="6">
        <v>91</v>
      </c>
      <c r="V94" t="b">
        <f>OR(Tabla31013[[#This Row],[Tiempo_lineal (ns)]]&gt;$F$508,Tabla31013[[#This Row],[Tiempo_lineal (ns)]]&lt;$F$509)</f>
        <v>0</v>
      </c>
      <c r="W94" t="b">
        <f>OR(Tabla31013[[#This Row],[Tiempo_normal (ns)]]&gt;$G$508,Tabla31013[[#This Row],[Tiempo_normal (ns)]]&lt;$G$509)</f>
        <v>1</v>
      </c>
      <c r="X94" s="6">
        <v>91</v>
      </c>
      <c r="Y94" t="b">
        <f>OR(Tabla41114[[#This Row],[Tiempo_lineal (ns)]]&gt;$I$508,Tabla41114[[#This Row],[Tiempo_lineal (ns)]]&lt;$I$509)</f>
        <v>0</v>
      </c>
      <c r="Z94" t="b">
        <f>OR(Tabla41114[[#This Row],[Tiempo_normal (ns)]]&gt;$J$508,Tabla41114[[#This Row],[Tiempo_normal (ns)]]&lt;$J$509)</f>
        <v>0</v>
      </c>
      <c r="AA94" s="6">
        <v>91</v>
      </c>
      <c r="AB94" t="b">
        <f>OR(Tabla51215[[#This Row],[Tiempo_lineal (ns)]]&gt;$L$508,Tabla51215[[#This Row],[Tiempo_lineal (ns)]]&lt;$L$509)</f>
        <v>0</v>
      </c>
      <c r="AC94" t="b">
        <f>OR(Tabla51215[[#This Row],[Tiempo_normal (ns)]]&gt;$M$508,Tabla51215[[#This Row],[Tiempo_normal (ns)]]&lt;$M$509)</f>
        <v>0</v>
      </c>
      <c r="AD94" s="6">
        <v>91</v>
      </c>
      <c r="AE94" t="b">
        <f>OR(Tabla61316[[#This Row],[Tiempo_lineal (ns)]]&gt;$O$508,Tabla61316[[#This Row],[Tiempo_lineal (ns)]]&lt;$O$509)</f>
        <v>0</v>
      </c>
      <c r="AF94" s="7" t="b">
        <f>OR(Tabla61316[[#This Row],[Tiempo_normal (ns)]]&gt;$P$508,Tabla61316[[#This Row],[Tiempo_normal (ns)]]&lt;$P$509)</f>
        <v>0</v>
      </c>
    </row>
    <row r="95" spans="2:32" x14ac:dyDescent="0.3">
      <c r="B95">
        <v>92</v>
      </c>
      <c r="C95">
        <v>306</v>
      </c>
      <c r="D95">
        <v>276</v>
      </c>
      <c r="E95">
        <v>92</v>
      </c>
      <c r="F95">
        <v>6258</v>
      </c>
      <c r="G95">
        <v>2599</v>
      </c>
      <c r="H95">
        <v>92</v>
      </c>
      <c r="I95">
        <v>28338</v>
      </c>
      <c r="J95">
        <v>34552</v>
      </c>
      <c r="K95">
        <v>92</v>
      </c>
      <c r="L95" s="5">
        <v>1026660</v>
      </c>
      <c r="M95">
        <v>640117</v>
      </c>
      <c r="N95">
        <v>92</v>
      </c>
      <c r="O95" s="5">
        <v>13226100</v>
      </c>
      <c r="P95" s="5">
        <v>22514600</v>
      </c>
      <c r="R95" s="8">
        <v>92</v>
      </c>
      <c r="S95" t="b">
        <f>OR(Tabla1912[[#This Row],[Tiempo_lineal (ns)]]&gt;$C$508,Tabla1912[[#This Row],[Tiempo_lineal (ns)]]&lt;$C$509)</f>
        <v>0</v>
      </c>
      <c r="T95" t="b">
        <f>OR(Tabla1912[[#This Row],[Tiempo_normal (ns)]]&gt;$D$508,Tabla1912[[#This Row],[Tiempo_normal (ns)]]&lt;$D$509)</f>
        <v>0</v>
      </c>
      <c r="U95" s="8">
        <v>92</v>
      </c>
      <c r="V95" t="b">
        <f>OR(Tabla31013[[#This Row],[Tiempo_lineal (ns)]]&gt;$F$508,Tabla31013[[#This Row],[Tiempo_lineal (ns)]]&lt;$F$509)</f>
        <v>1</v>
      </c>
      <c r="W95" t="b">
        <f>OR(Tabla31013[[#This Row],[Tiempo_normal (ns)]]&gt;$G$508,Tabla31013[[#This Row],[Tiempo_normal (ns)]]&lt;$G$509)</f>
        <v>0</v>
      </c>
      <c r="X95" s="8">
        <v>92</v>
      </c>
      <c r="Y95" t="b">
        <f>OR(Tabla41114[[#This Row],[Tiempo_lineal (ns)]]&gt;$I$508,Tabla41114[[#This Row],[Tiempo_lineal (ns)]]&lt;$I$509)</f>
        <v>0</v>
      </c>
      <c r="Z95" t="b">
        <f>OR(Tabla41114[[#This Row],[Tiempo_normal (ns)]]&gt;$J$508,Tabla41114[[#This Row],[Tiempo_normal (ns)]]&lt;$J$509)</f>
        <v>0</v>
      </c>
      <c r="AA95" s="8">
        <v>92</v>
      </c>
      <c r="AB95" t="b">
        <f>OR(Tabla51215[[#This Row],[Tiempo_lineal (ns)]]&gt;$L$508,Tabla51215[[#This Row],[Tiempo_lineal (ns)]]&lt;$L$509)</f>
        <v>0</v>
      </c>
      <c r="AC95" t="b">
        <f>OR(Tabla51215[[#This Row],[Tiempo_normal (ns)]]&gt;$M$508,Tabla51215[[#This Row],[Tiempo_normal (ns)]]&lt;$M$509)</f>
        <v>0</v>
      </c>
      <c r="AD95" s="8">
        <v>92</v>
      </c>
      <c r="AE95" t="b">
        <f>OR(Tabla61316[[#This Row],[Tiempo_lineal (ns)]]&gt;$O$508,Tabla61316[[#This Row],[Tiempo_lineal (ns)]]&lt;$O$509)</f>
        <v>0</v>
      </c>
      <c r="AF95" s="7" t="b">
        <f>OR(Tabla61316[[#This Row],[Tiempo_normal (ns)]]&gt;$P$508,Tabla61316[[#This Row],[Tiempo_normal (ns)]]&lt;$P$509)</f>
        <v>0</v>
      </c>
    </row>
    <row r="96" spans="2:32" x14ac:dyDescent="0.3">
      <c r="B96">
        <v>93</v>
      </c>
      <c r="C96">
        <v>324</v>
      </c>
      <c r="D96">
        <v>358</v>
      </c>
      <c r="E96">
        <v>93</v>
      </c>
      <c r="F96">
        <v>1826</v>
      </c>
      <c r="G96">
        <v>2062</v>
      </c>
      <c r="H96">
        <v>93</v>
      </c>
      <c r="I96">
        <v>21870</v>
      </c>
      <c r="J96">
        <v>27505</v>
      </c>
      <c r="K96">
        <v>93</v>
      </c>
      <c r="L96">
        <v>911376</v>
      </c>
      <c r="M96">
        <v>562167</v>
      </c>
      <c r="N96">
        <v>93</v>
      </c>
      <c r="O96" s="5">
        <v>10679200</v>
      </c>
      <c r="P96" s="5">
        <v>9814210</v>
      </c>
      <c r="R96" s="6">
        <v>93</v>
      </c>
      <c r="S96" t="b">
        <f>OR(Tabla1912[[#This Row],[Tiempo_lineal (ns)]]&gt;$C$508,Tabla1912[[#This Row],[Tiempo_lineal (ns)]]&lt;$C$509)</f>
        <v>0</v>
      </c>
      <c r="T96" t="b">
        <f>OR(Tabla1912[[#This Row],[Tiempo_normal (ns)]]&gt;$D$508,Tabla1912[[#This Row],[Tiempo_normal (ns)]]&lt;$D$509)</f>
        <v>1</v>
      </c>
      <c r="U96" s="6">
        <v>93</v>
      </c>
      <c r="V96" t="b">
        <f>OR(Tabla31013[[#This Row],[Tiempo_lineal (ns)]]&gt;$F$508,Tabla31013[[#This Row],[Tiempo_lineal (ns)]]&lt;$F$509)</f>
        <v>0</v>
      </c>
      <c r="W96" t="b">
        <f>OR(Tabla31013[[#This Row],[Tiempo_normal (ns)]]&gt;$G$508,Tabla31013[[#This Row],[Tiempo_normal (ns)]]&lt;$G$509)</f>
        <v>0</v>
      </c>
      <c r="X96" s="6">
        <v>93</v>
      </c>
      <c r="Y96" t="b">
        <f>OR(Tabla41114[[#This Row],[Tiempo_lineal (ns)]]&gt;$I$508,Tabla41114[[#This Row],[Tiempo_lineal (ns)]]&lt;$I$509)</f>
        <v>0</v>
      </c>
      <c r="Z96" t="b">
        <f>OR(Tabla41114[[#This Row],[Tiempo_normal (ns)]]&gt;$J$508,Tabla41114[[#This Row],[Tiempo_normal (ns)]]&lt;$J$509)</f>
        <v>0</v>
      </c>
      <c r="AA96" s="6">
        <v>93</v>
      </c>
      <c r="AB96" t="b">
        <f>OR(Tabla51215[[#This Row],[Tiempo_lineal (ns)]]&gt;$L$508,Tabla51215[[#This Row],[Tiempo_lineal (ns)]]&lt;$L$509)</f>
        <v>0</v>
      </c>
      <c r="AC96" t="b">
        <f>OR(Tabla51215[[#This Row],[Tiempo_normal (ns)]]&gt;$M$508,Tabla51215[[#This Row],[Tiempo_normal (ns)]]&lt;$M$509)</f>
        <v>0</v>
      </c>
      <c r="AD96" s="6">
        <v>93</v>
      </c>
      <c r="AE96" t="b">
        <f>OR(Tabla61316[[#This Row],[Tiempo_lineal (ns)]]&gt;$O$508,Tabla61316[[#This Row],[Tiempo_lineal (ns)]]&lt;$O$509)</f>
        <v>0</v>
      </c>
      <c r="AF96" s="7" t="b">
        <f>OR(Tabla61316[[#This Row],[Tiempo_normal (ns)]]&gt;$P$508,Tabla61316[[#This Row],[Tiempo_normal (ns)]]&lt;$P$509)</f>
        <v>0</v>
      </c>
    </row>
    <row r="97" spans="2:32" x14ac:dyDescent="0.3">
      <c r="B97">
        <v>94</v>
      </c>
      <c r="C97">
        <v>292</v>
      </c>
      <c r="D97">
        <v>277</v>
      </c>
      <c r="E97">
        <v>94</v>
      </c>
      <c r="F97">
        <v>2253</v>
      </c>
      <c r="G97">
        <v>2270</v>
      </c>
      <c r="H97">
        <v>94</v>
      </c>
      <c r="I97">
        <v>26017</v>
      </c>
      <c r="J97">
        <v>58986</v>
      </c>
      <c r="K97">
        <v>94</v>
      </c>
      <c r="L97">
        <v>699990</v>
      </c>
      <c r="M97">
        <v>577104</v>
      </c>
      <c r="N97">
        <v>94</v>
      </c>
      <c r="O97" s="5">
        <v>11190100</v>
      </c>
      <c r="P97" s="5">
        <v>49538500</v>
      </c>
      <c r="R97" s="8">
        <v>94</v>
      </c>
      <c r="S97" t="b">
        <f>OR(Tabla1912[[#This Row],[Tiempo_lineal (ns)]]&gt;$C$508,Tabla1912[[#This Row],[Tiempo_lineal (ns)]]&lt;$C$509)</f>
        <v>0</v>
      </c>
      <c r="T97" t="b">
        <f>OR(Tabla1912[[#This Row],[Tiempo_normal (ns)]]&gt;$D$508,Tabla1912[[#This Row],[Tiempo_normal (ns)]]&lt;$D$509)</f>
        <v>0</v>
      </c>
      <c r="U97" s="8">
        <v>94</v>
      </c>
      <c r="V97" t="b">
        <f>OR(Tabla31013[[#This Row],[Tiempo_lineal (ns)]]&gt;$F$508,Tabla31013[[#This Row],[Tiempo_lineal (ns)]]&lt;$F$509)</f>
        <v>0</v>
      </c>
      <c r="W97" t="b">
        <f>OR(Tabla31013[[#This Row],[Tiempo_normal (ns)]]&gt;$G$508,Tabla31013[[#This Row],[Tiempo_normal (ns)]]&lt;$G$509)</f>
        <v>0</v>
      </c>
      <c r="X97" s="8">
        <v>94</v>
      </c>
      <c r="Y97" t="b">
        <f>OR(Tabla41114[[#This Row],[Tiempo_lineal (ns)]]&gt;$I$508,Tabla41114[[#This Row],[Tiempo_lineal (ns)]]&lt;$I$509)</f>
        <v>0</v>
      </c>
      <c r="Z97" t="b">
        <f>OR(Tabla41114[[#This Row],[Tiempo_normal (ns)]]&gt;$J$508,Tabla41114[[#This Row],[Tiempo_normal (ns)]]&lt;$J$509)</f>
        <v>0</v>
      </c>
      <c r="AA97" s="8">
        <v>94</v>
      </c>
      <c r="AB97" t="b">
        <f>OR(Tabla51215[[#This Row],[Tiempo_lineal (ns)]]&gt;$L$508,Tabla51215[[#This Row],[Tiempo_lineal (ns)]]&lt;$L$509)</f>
        <v>0</v>
      </c>
      <c r="AC97" t="b">
        <f>OR(Tabla51215[[#This Row],[Tiempo_normal (ns)]]&gt;$M$508,Tabla51215[[#This Row],[Tiempo_normal (ns)]]&lt;$M$509)</f>
        <v>0</v>
      </c>
      <c r="AD97" s="8">
        <v>94</v>
      </c>
      <c r="AE97" t="b">
        <f>OR(Tabla61316[[#This Row],[Tiempo_lineal (ns)]]&gt;$O$508,Tabla61316[[#This Row],[Tiempo_lineal (ns)]]&lt;$O$509)</f>
        <v>0</v>
      </c>
      <c r="AF97" s="7" t="b">
        <f>OR(Tabla61316[[#This Row],[Tiempo_normal (ns)]]&gt;$P$508,Tabla61316[[#This Row],[Tiempo_normal (ns)]]&lt;$P$509)</f>
        <v>1</v>
      </c>
    </row>
    <row r="98" spans="2:32" x14ac:dyDescent="0.3">
      <c r="B98">
        <v>95</v>
      </c>
      <c r="C98">
        <v>318</v>
      </c>
      <c r="D98">
        <v>334</v>
      </c>
      <c r="E98">
        <v>95</v>
      </c>
      <c r="F98">
        <v>1830</v>
      </c>
      <c r="G98">
        <v>1821</v>
      </c>
      <c r="H98">
        <v>95</v>
      </c>
      <c r="I98">
        <v>33665</v>
      </c>
      <c r="J98">
        <v>39145</v>
      </c>
      <c r="K98">
        <v>95</v>
      </c>
      <c r="L98">
        <v>650844</v>
      </c>
      <c r="M98">
        <v>950178</v>
      </c>
      <c r="N98">
        <v>95</v>
      </c>
      <c r="O98" s="5">
        <v>11865200</v>
      </c>
      <c r="P98" s="5">
        <v>10842500</v>
      </c>
      <c r="R98" s="6">
        <v>95</v>
      </c>
      <c r="S98" t="b">
        <f>OR(Tabla1912[[#This Row],[Tiempo_lineal (ns)]]&gt;$C$508,Tabla1912[[#This Row],[Tiempo_lineal (ns)]]&lt;$C$509)</f>
        <v>0</v>
      </c>
      <c r="T98" t="b">
        <f>OR(Tabla1912[[#This Row],[Tiempo_normal (ns)]]&gt;$D$508,Tabla1912[[#This Row],[Tiempo_normal (ns)]]&lt;$D$509)</f>
        <v>0</v>
      </c>
      <c r="U98" s="6">
        <v>95</v>
      </c>
      <c r="V98" t="b">
        <f>OR(Tabla31013[[#This Row],[Tiempo_lineal (ns)]]&gt;$F$508,Tabla31013[[#This Row],[Tiempo_lineal (ns)]]&lt;$F$509)</f>
        <v>0</v>
      </c>
      <c r="W98" t="b">
        <f>OR(Tabla31013[[#This Row],[Tiempo_normal (ns)]]&gt;$G$508,Tabla31013[[#This Row],[Tiempo_normal (ns)]]&lt;$G$509)</f>
        <v>0</v>
      </c>
      <c r="X98" s="6">
        <v>95</v>
      </c>
      <c r="Y98" t="b">
        <f>OR(Tabla41114[[#This Row],[Tiempo_lineal (ns)]]&gt;$I$508,Tabla41114[[#This Row],[Tiempo_lineal (ns)]]&lt;$I$509)</f>
        <v>0</v>
      </c>
      <c r="Z98" t="b">
        <f>OR(Tabla41114[[#This Row],[Tiempo_normal (ns)]]&gt;$J$508,Tabla41114[[#This Row],[Tiempo_normal (ns)]]&lt;$J$509)</f>
        <v>0</v>
      </c>
      <c r="AA98" s="6">
        <v>95</v>
      </c>
      <c r="AB98" t="b">
        <f>OR(Tabla51215[[#This Row],[Tiempo_lineal (ns)]]&gt;$L$508,Tabla51215[[#This Row],[Tiempo_lineal (ns)]]&lt;$L$509)</f>
        <v>0</v>
      </c>
      <c r="AC98" t="b">
        <f>OR(Tabla51215[[#This Row],[Tiempo_normal (ns)]]&gt;$M$508,Tabla51215[[#This Row],[Tiempo_normal (ns)]]&lt;$M$509)</f>
        <v>0</v>
      </c>
      <c r="AD98" s="6">
        <v>95</v>
      </c>
      <c r="AE98" t="b">
        <f>OR(Tabla61316[[#This Row],[Tiempo_lineal (ns)]]&gt;$O$508,Tabla61316[[#This Row],[Tiempo_lineal (ns)]]&lt;$O$509)</f>
        <v>0</v>
      </c>
      <c r="AF98" s="7" t="b">
        <f>OR(Tabla61316[[#This Row],[Tiempo_normal (ns)]]&gt;$P$508,Tabla61316[[#This Row],[Tiempo_normal (ns)]]&lt;$P$509)</f>
        <v>0</v>
      </c>
    </row>
    <row r="99" spans="2:32" x14ac:dyDescent="0.3">
      <c r="B99">
        <v>96</v>
      </c>
      <c r="C99">
        <v>279</v>
      </c>
      <c r="D99">
        <v>255</v>
      </c>
      <c r="E99">
        <v>96</v>
      </c>
      <c r="F99">
        <v>2044</v>
      </c>
      <c r="G99">
        <v>1815</v>
      </c>
      <c r="H99">
        <v>96</v>
      </c>
      <c r="I99">
        <v>48203</v>
      </c>
      <c r="J99">
        <v>19235</v>
      </c>
      <c r="K99">
        <v>96</v>
      </c>
      <c r="L99">
        <v>914087</v>
      </c>
      <c r="M99">
        <v>599549</v>
      </c>
      <c r="N99">
        <v>96</v>
      </c>
      <c r="O99" s="5">
        <v>12099700</v>
      </c>
      <c r="P99" s="5">
        <v>36057300</v>
      </c>
      <c r="R99" s="8">
        <v>96</v>
      </c>
      <c r="S99" t="b">
        <f>OR(Tabla1912[[#This Row],[Tiempo_lineal (ns)]]&gt;$C$508,Tabla1912[[#This Row],[Tiempo_lineal (ns)]]&lt;$C$509)</f>
        <v>0</v>
      </c>
      <c r="T99" t="b">
        <f>OR(Tabla1912[[#This Row],[Tiempo_normal (ns)]]&gt;$D$508,Tabla1912[[#This Row],[Tiempo_normal (ns)]]&lt;$D$509)</f>
        <v>0</v>
      </c>
      <c r="U99" s="8">
        <v>96</v>
      </c>
      <c r="V99" t="b">
        <f>OR(Tabla31013[[#This Row],[Tiempo_lineal (ns)]]&gt;$F$508,Tabla31013[[#This Row],[Tiempo_lineal (ns)]]&lt;$F$509)</f>
        <v>0</v>
      </c>
      <c r="W99" t="b">
        <f>OR(Tabla31013[[#This Row],[Tiempo_normal (ns)]]&gt;$G$508,Tabla31013[[#This Row],[Tiempo_normal (ns)]]&lt;$G$509)</f>
        <v>0</v>
      </c>
      <c r="X99" s="8">
        <v>96</v>
      </c>
      <c r="Y99" t="b">
        <f>OR(Tabla41114[[#This Row],[Tiempo_lineal (ns)]]&gt;$I$508,Tabla41114[[#This Row],[Tiempo_lineal (ns)]]&lt;$I$509)</f>
        <v>0</v>
      </c>
      <c r="Z99" t="b">
        <f>OR(Tabla41114[[#This Row],[Tiempo_normal (ns)]]&gt;$J$508,Tabla41114[[#This Row],[Tiempo_normal (ns)]]&lt;$J$509)</f>
        <v>0</v>
      </c>
      <c r="AA99" s="8">
        <v>96</v>
      </c>
      <c r="AB99" t="b">
        <f>OR(Tabla51215[[#This Row],[Tiempo_lineal (ns)]]&gt;$L$508,Tabla51215[[#This Row],[Tiempo_lineal (ns)]]&lt;$L$509)</f>
        <v>0</v>
      </c>
      <c r="AC99" t="b">
        <f>OR(Tabla51215[[#This Row],[Tiempo_normal (ns)]]&gt;$M$508,Tabla51215[[#This Row],[Tiempo_normal (ns)]]&lt;$M$509)</f>
        <v>0</v>
      </c>
      <c r="AD99" s="8">
        <v>96</v>
      </c>
      <c r="AE99" t="b">
        <f>OR(Tabla61316[[#This Row],[Tiempo_lineal (ns)]]&gt;$O$508,Tabla61316[[#This Row],[Tiempo_lineal (ns)]]&lt;$O$509)</f>
        <v>0</v>
      </c>
      <c r="AF99" s="7" t="b">
        <f>OR(Tabla61316[[#This Row],[Tiempo_normal (ns)]]&gt;$P$508,Tabla61316[[#This Row],[Tiempo_normal (ns)]]&lt;$P$509)</f>
        <v>0</v>
      </c>
    </row>
    <row r="100" spans="2:32" x14ac:dyDescent="0.3">
      <c r="B100">
        <v>97</v>
      </c>
      <c r="C100">
        <v>292</v>
      </c>
      <c r="D100">
        <v>343</v>
      </c>
      <c r="E100">
        <v>97</v>
      </c>
      <c r="F100">
        <v>2017</v>
      </c>
      <c r="G100">
        <v>1850</v>
      </c>
      <c r="H100">
        <v>97</v>
      </c>
      <c r="I100">
        <v>33272</v>
      </c>
      <c r="J100">
        <v>89319</v>
      </c>
      <c r="K100">
        <v>97</v>
      </c>
      <c r="L100">
        <v>767070</v>
      </c>
      <c r="M100">
        <v>730308</v>
      </c>
      <c r="N100">
        <v>97</v>
      </c>
      <c r="O100" s="5">
        <v>9759700</v>
      </c>
      <c r="P100" s="5">
        <v>10716200</v>
      </c>
      <c r="R100" s="6">
        <v>97</v>
      </c>
      <c r="S100" t="b">
        <f>OR(Tabla1912[[#This Row],[Tiempo_lineal (ns)]]&gt;$C$508,Tabla1912[[#This Row],[Tiempo_lineal (ns)]]&lt;$C$509)</f>
        <v>0</v>
      </c>
      <c r="T100" t="b">
        <f>OR(Tabla1912[[#This Row],[Tiempo_normal (ns)]]&gt;$D$508,Tabla1912[[#This Row],[Tiempo_normal (ns)]]&lt;$D$509)</f>
        <v>0</v>
      </c>
      <c r="U100" s="6">
        <v>97</v>
      </c>
      <c r="V100" t="b">
        <f>OR(Tabla31013[[#This Row],[Tiempo_lineal (ns)]]&gt;$F$508,Tabla31013[[#This Row],[Tiempo_lineal (ns)]]&lt;$F$509)</f>
        <v>0</v>
      </c>
      <c r="W100" t="b">
        <f>OR(Tabla31013[[#This Row],[Tiempo_normal (ns)]]&gt;$G$508,Tabla31013[[#This Row],[Tiempo_normal (ns)]]&lt;$G$509)</f>
        <v>0</v>
      </c>
      <c r="X100" s="6">
        <v>97</v>
      </c>
      <c r="Y100" t="b">
        <f>OR(Tabla41114[[#This Row],[Tiempo_lineal (ns)]]&gt;$I$508,Tabla41114[[#This Row],[Tiempo_lineal (ns)]]&lt;$I$509)</f>
        <v>0</v>
      </c>
      <c r="Z100" t="b">
        <f>OR(Tabla41114[[#This Row],[Tiempo_normal (ns)]]&gt;$J$508,Tabla41114[[#This Row],[Tiempo_normal (ns)]]&lt;$J$509)</f>
        <v>1</v>
      </c>
      <c r="AA100" s="6">
        <v>97</v>
      </c>
      <c r="AB100" t="b">
        <f>OR(Tabla51215[[#This Row],[Tiempo_lineal (ns)]]&gt;$L$508,Tabla51215[[#This Row],[Tiempo_lineal (ns)]]&lt;$L$509)</f>
        <v>0</v>
      </c>
      <c r="AC100" t="b">
        <f>OR(Tabla51215[[#This Row],[Tiempo_normal (ns)]]&gt;$M$508,Tabla51215[[#This Row],[Tiempo_normal (ns)]]&lt;$M$509)</f>
        <v>0</v>
      </c>
      <c r="AD100" s="6">
        <v>97</v>
      </c>
      <c r="AE100" t="b">
        <f>OR(Tabla61316[[#This Row],[Tiempo_lineal (ns)]]&gt;$O$508,Tabla61316[[#This Row],[Tiempo_lineal (ns)]]&lt;$O$509)</f>
        <v>0</v>
      </c>
      <c r="AF100" s="7" t="b">
        <f>OR(Tabla61316[[#This Row],[Tiempo_normal (ns)]]&gt;$P$508,Tabla61316[[#This Row],[Tiempo_normal (ns)]]&lt;$P$509)</f>
        <v>0</v>
      </c>
    </row>
    <row r="101" spans="2:32" x14ac:dyDescent="0.3">
      <c r="B101">
        <v>98</v>
      </c>
      <c r="C101">
        <v>257</v>
      </c>
      <c r="D101">
        <v>209</v>
      </c>
      <c r="E101">
        <v>98</v>
      </c>
      <c r="F101">
        <v>2017</v>
      </c>
      <c r="G101">
        <v>1834</v>
      </c>
      <c r="H101">
        <v>98</v>
      </c>
      <c r="I101">
        <v>23468</v>
      </c>
      <c r="J101">
        <v>25993</v>
      </c>
      <c r="K101">
        <v>98</v>
      </c>
      <c r="L101">
        <v>675092</v>
      </c>
      <c r="M101">
        <v>715266</v>
      </c>
      <c r="N101">
        <v>98</v>
      </c>
      <c r="O101" s="5">
        <v>10299600</v>
      </c>
      <c r="P101" s="5">
        <v>10598600</v>
      </c>
      <c r="R101" s="8">
        <v>98</v>
      </c>
      <c r="S101" t="b">
        <f>OR(Tabla1912[[#This Row],[Tiempo_lineal (ns)]]&gt;$C$508,Tabla1912[[#This Row],[Tiempo_lineal (ns)]]&lt;$C$509)</f>
        <v>0</v>
      </c>
      <c r="T101" t="b">
        <f>OR(Tabla1912[[#This Row],[Tiempo_normal (ns)]]&gt;$D$508,Tabla1912[[#This Row],[Tiempo_normal (ns)]]&lt;$D$509)</f>
        <v>0</v>
      </c>
      <c r="U101" s="8">
        <v>98</v>
      </c>
      <c r="V101" t="b">
        <f>OR(Tabla31013[[#This Row],[Tiempo_lineal (ns)]]&gt;$F$508,Tabla31013[[#This Row],[Tiempo_lineal (ns)]]&lt;$F$509)</f>
        <v>0</v>
      </c>
      <c r="W101" t="b">
        <f>OR(Tabla31013[[#This Row],[Tiempo_normal (ns)]]&gt;$G$508,Tabla31013[[#This Row],[Tiempo_normal (ns)]]&lt;$G$509)</f>
        <v>0</v>
      </c>
      <c r="X101" s="8">
        <v>98</v>
      </c>
      <c r="Y101" t="b">
        <f>OR(Tabla41114[[#This Row],[Tiempo_lineal (ns)]]&gt;$I$508,Tabla41114[[#This Row],[Tiempo_lineal (ns)]]&lt;$I$509)</f>
        <v>0</v>
      </c>
      <c r="Z101" t="b">
        <f>OR(Tabla41114[[#This Row],[Tiempo_normal (ns)]]&gt;$J$508,Tabla41114[[#This Row],[Tiempo_normal (ns)]]&lt;$J$509)</f>
        <v>0</v>
      </c>
      <c r="AA101" s="8">
        <v>98</v>
      </c>
      <c r="AB101" t="b">
        <f>OR(Tabla51215[[#This Row],[Tiempo_lineal (ns)]]&gt;$L$508,Tabla51215[[#This Row],[Tiempo_lineal (ns)]]&lt;$L$509)</f>
        <v>0</v>
      </c>
      <c r="AC101" t="b">
        <f>OR(Tabla51215[[#This Row],[Tiempo_normal (ns)]]&gt;$M$508,Tabla51215[[#This Row],[Tiempo_normal (ns)]]&lt;$M$509)</f>
        <v>0</v>
      </c>
      <c r="AD101" s="8">
        <v>98</v>
      </c>
      <c r="AE101" t="b">
        <f>OR(Tabla61316[[#This Row],[Tiempo_lineal (ns)]]&gt;$O$508,Tabla61316[[#This Row],[Tiempo_lineal (ns)]]&lt;$O$509)</f>
        <v>0</v>
      </c>
      <c r="AF101" s="7" t="b">
        <f>OR(Tabla61316[[#This Row],[Tiempo_normal (ns)]]&gt;$P$508,Tabla61316[[#This Row],[Tiempo_normal (ns)]]&lt;$P$509)</f>
        <v>0</v>
      </c>
    </row>
    <row r="102" spans="2:32" x14ac:dyDescent="0.3">
      <c r="B102">
        <v>99</v>
      </c>
      <c r="C102">
        <v>201</v>
      </c>
      <c r="D102">
        <v>205</v>
      </c>
      <c r="E102">
        <v>99</v>
      </c>
      <c r="F102">
        <v>2019</v>
      </c>
      <c r="G102">
        <v>2330</v>
      </c>
      <c r="H102">
        <v>99</v>
      </c>
      <c r="I102">
        <v>47316</v>
      </c>
      <c r="J102">
        <v>31771</v>
      </c>
      <c r="K102">
        <v>99</v>
      </c>
      <c r="L102">
        <v>599195</v>
      </c>
      <c r="M102">
        <v>580793</v>
      </c>
      <c r="N102">
        <v>99</v>
      </c>
      <c r="O102" s="5">
        <v>41346700</v>
      </c>
      <c r="P102" s="5">
        <v>12087400</v>
      </c>
      <c r="R102" s="6">
        <v>99</v>
      </c>
      <c r="S102" t="b">
        <f>OR(Tabla1912[[#This Row],[Tiempo_lineal (ns)]]&gt;$C$508,Tabla1912[[#This Row],[Tiempo_lineal (ns)]]&lt;$C$509)</f>
        <v>0</v>
      </c>
      <c r="T102" t="b">
        <f>OR(Tabla1912[[#This Row],[Tiempo_normal (ns)]]&gt;$D$508,Tabla1912[[#This Row],[Tiempo_normal (ns)]]&lt;$D$509)</f>
        <v>0</v>
      </c>
      <c r="U102" s="6">
        <v>99</v>
      </c>
      <c r="V102" t="b">
        <f>OR(Tabla31013[[#This Row],[Tiempo_lineal (ns)]]&gt;$F$508,Tabla31013[[#This Row],[Tiempo_lineal (ns)]]&lt;$F$509)</f>
        <v>0</v>
      </c>
      <c r="W102" t="b">
        <f>OR(Tabla31013[[#This Row],[Tiempo_normal (ns)]]&gt;$G$508,Tabla31013[[#This Row],[Tiempo_normal (ns)]]&lt;$G$509)</f>
        <v>0</v>
      </c>
      <c r="X102" s="6">
        <v>99</v>
      </c>
      <c r="Y102" t="b">
        <f>OR(Tabla41114[[#This Row],[Tiempo_lineal (ns)]]&gt;$I$508,Tabla41114[[#This Row],[Tiempo_lineal (ns)]]&lt;$I$509)</f>
        <v>0</v>
      </c>
      <c r="Z102" t="b">
        <f>OR(Tabla41114[[#This Row],[Tiempo_normal (ns)]]&gt;$J$508,Tabla41114[[#This Row],[Tiempo_normal (ns)]]&lt;$J$509)</f>
        <v>0</v>
      </c>
      <c r="AA102" s="6">
        <v>99</v>
      </c>
      <c r="AB102" t="b">
        <f>OR(Tabla51215[[#This Row],[Tiempo_lineal (ns)]]&gt;$L$508,Tabla51215[[#This Row],[Tiempo_lineal (ns)]]&lt;$L$509)</f>
        <v>0</v>
      </c>
      <c r="AC102" t="b">
        <f>OR(Tabla51215[[#This Row],[Tiempo_normal (ns)]]&gt;$M$508,Tabla51215[[#This Row],[Tiempo_normal (ns)]]&lt;$M$509)</f>
        <v>0</v>
      </c>
      <c r="AD102" s="6">
        <v>99</v>
      </c>
      <c r="AE102" t="b">
        <f>OR(Tabla61316[[#This Row],[Tiempo_lineal (ns)]]&gt;$O$508,Tabla61316[[#This Row],[Tiempo_lineal (ns)]]&lt;$O$509)</f>
        <v>1</v>
      </c>
      <c r="AF102" s="7" t="b">
        <f>OR(Tabla61316[[#This Row],[Tiempo_normal (ns)]]&gt;$P$508,Tabla61316[[#This Row],[Tiempo_normal (ns)]]&lt;$P$509)</f>
        <v>0</v>
      </c>
    </row>
    <row r="103" spans="2:32" x14ac:dyDescent="0.3">
      <c r="B103">
        <v>100</v>
      </c>
      <c r="C103">
        <v>189</v>
      </c>
      <c r="D103">
        <v>214</v>
      </c>
      <c r="E103">
        <v>100</v>
      </c>
      <c r="F103">
        <v>1867</v>
      </c>
      <c r="G103">
        <v>1804</v>
      </c>
      <c r="H103">
        <v>100</v>
      </c>
      <c r="I103">
        <v>21087</v>
      </c>
      <c r="J103">
        <v>32747</v>
      </c>
      <c r="K103">
        <v>100</v>
      </c>
      <c r="L103">
        <v>770699</v>
      </c>
      <c r="M103">
        <v>882527</v>
      </c>
      <c r="N103">
        <v>100</v>
      </c>
      <c r="O103" s="5">
        <v>35197600</v>
      </c>
      <c r="P103" s="5">
        <v>23755500</v>
      </c>
      <c r="R103" s="8">
        <v>100</v>
      </c>
      <c r="S103" t="b">
        <f>OR(Tabla1912[[#This Row],[Tiempo_lineal (ns)]]&gt;$C$508,Tabla1912[[#This Row],[Tiempo_lineal (ns)]]&lt;$C$509)</f>
        <v>0</v>
      </c>
      <c r="T103" t="b">
        <f>OR(Tabla1912[[#This Row],[Tiempo_normal (ns)]]&gt;$D$508,Tabla1912[[#This Row],[Tiempo_normal (ns)]]&lt;$D$509)</f>
        <v>0</v>
      </c>
      <c r="U103" s="8">
        <v>100</v>
      </c>
      <c r="V103" t="b">
        <f>OR(Tabla31013[[#This Row],[Tiempo_lineal (ns)]]&gt;$F$508,Tabla31013[[#This Row],[Tiempo_lineal (ns)]]&lt;$F$509)</f>
        <v>0</v>
      </c>
      <c r="W103" t="b">
        <f>OR(Tabla31013[[#This Row],[Tiempo_normal (ns)]]&gt;$G$508,Tabla31013[[#This Row],[Tiempo_normal (ns)]]&lt;$G$509)</f>
        <v>0</v>
      </c>
      <c r="X103" s="8">
        <v>100</v>
      </c>
      <c r="Y103" t="b">
        <f>OR(Tabla41114[[#This Row],[Tiempo_lineal (ns)]]&gt;$I$508,Tabla41114[[#This Row],[Tiempo_lineal (ns)]]&lt;$I$509)</f>
        <v>0</v>
      </c>
      <c r="Z103" t="b">
        <f>OR(Tabla41114[[#This Row],[Tiempo_normal (ns)]]&gt;$J$508,Tabla41114[[#This Row],[Tiempo_normal (ns)]]&lt;$J$509)</f>
        <v>0</v>
      </c>
      <c r="AA103" s="8">
        <v>100</v>
      </c>
      <c r="AB103" t="b">
        <f>OR(Tabla51215[[#This Row],[Tiempo_lineal (ns)]]&gt;$L$508,Tabla51215[[#This Row],[Tiempo_lineal (ns)]]&lt;$L$509)</f>
        <v>0</v>
      </c>
      <c r="AC103" t="b">
        <f>OR(Tabla51215[[#This Row],[Tiempo_normal (ns)]]&gt;$M$508,Tabla51215[[#This Row],[Tiempo_normal (ns)]]&lt;$M$509)</f>
        <v>0</v>
      </c>
      <c r="AD103" s="8">
        <v>100</v>
      </c>
      <c r="AE103" t="b">
        <f>OR(Tabla61316[[#This Row],[Tiempo_lineal (ns)]]&gt;$O$508,Tabla61316[[#This Row],[Tiempo_lineal (ns)]]&lt;$O$509)</f>
        <v>1</v>
      </c>
      <c r="AF103" s="7" t="b">
        <f>OR(Tabla61316[[#This Row],[Tiempo_normal (ns)]]&gt;$P$508,Tabla61316[[#This Row],[Tiempo_normal (ns)]]&lt;$P$509)</f>
        <v>0</v>
      </c>
    </row>
    <row r="104" spans="2:32" x14ac:dyDescent="0.3">
      <c r="B104">
        <v>101</v>
      </c>
      <c r="C104">
        <v>191</v>
      </c>
      <c r="D104">
        <v>215</v>
      </c>
      <c r="E104">
        <v>101</v>
      </c>
      <c r="F104">
        <v>1809</v>
      </c>
      <c r="G104">
        <v>1858</v>
      </c>
      <c r="H104">
        <v>101</v>
      </c>
      <c r="I104">
        <v>50133</v>
      </c>
      <c r="J104">
        <v>55955</v>
      </c>
      <c r="K104">
        <v>101</v>
      </c>
      <c r="L104">
        <v>844900</v>
      </c>
      <c r="M104">
        <v>774613</v>
      </c>
      <c r="N104">
        <v>101</v>
      </c>
      <c r="O104" s="5">
        <v>9853510</v>
      </c>
      <c r="P104" s="5">
        <v>11169800</v>
      </c>
      <c r="R104" s="6">
        <v>101</v>
      </c>
      <c r="S104" t="b">
        <f>OR(Tabla1912[[#This Row],[Tiempo_lineal (ns)]]&gt;$C$508,Tabla1912[[#This Row],[Tiempo_lineal (ns)]]&lt;$C$509)</f>
        <v>0</v>
      </c>
      <c r="T104" t="b">
        <f>OR(Tabla1912[[#This Row],[Tiempo_normal (ns)]]&gt;$D$508,Tabla1912[[#This Row],[Tiempo_normal (ns)]]&lt;$D$509)</f>
        <v>0</v>
      </c>
      <c r="U104" s="6">
        <v>101</v>
      </c>
      <c r="V104" t="b">
        <f>OR(Tabla31013[[#This Row],[Tiempo_lineal (ns)]]&gt;$F$508,Tabla31013[[#This Row],[Tiempo_lineal (ns)]]&lt;$F$509)</f>
        <v>0</v>
      </c>
      <c r="W104" t="b">
        <f>OR(Tabla31013[[#This Row],[Tiempo_normal (ns)]]&gt;$G$508,Tabla31013[[#This Row],[Tiempo_normal (ns)]]&lt;$G$509)</f>
        <v>0</v>
      </c>
      <c r="X104" s="6">
        <v>101</v>
      </c>
      <c r="Y104" t="b">
        <f>OR(Tabla41114[[#This Row],[Tiempo_lineal (ns)]]&gt;$I$508,Tabla41114[[#This Row],[Tiempo_lineal (ns)]]&lt;$I$509)</f>
        <v>0</v>
      </c>
      <c r="Z104" t="b">
        <f>OR(Tabla41114[[#This Row],[Tiempo_normal (ns)]]&gt;$J$508,Tabla41114[[#This Row],[Tiempo_normal (ns)]]&lt;$J$509)</f>
        <v>0</v>
      </c>
      <c r="AA104" s="6">
        <v>101</v>
      </c>
      <c r="AB104" t="b">
        <f>OR(Tabla51215[[#This Row],[Tiempo_lineal (ns)]]&gt;$L$508,Tabla51215[[#This Row],[Tiempo_lineal (ns)]]&lt;$L$509)</f>
        <v>0</v>
      </c>
      <c r="AC104" t="b">
        <f>OR(Tabla51215[[#This Row],[Tiempo_normal (ns)]]&gt;$M$508,Tabla51215[[#This Row],[Tiempo_normal (ns)]]&lt;$M$509)</f>
        <v>0</v>
      </c>
      <c r="AD104" s="6">
        <v>101</v>
      </c>
      <c r="AE104" t="b">
        <f>OR(Tabla61316[[#This Row],[Tiempo_lineal (ns)]]&gt;$O$508,Tabla61316[[#This Row],[Tiempo_lineal (ns)]]&lt;$O$509)</f>
        <v>0</v>
      </c>
      <c r="AF104" s="7" t="b">
        <f>OR(Tabla61316[[#This Row],[Tiempo_normal (ns)]]&gt;$P$508,Tabla61316[[#This Row],[Tiempo_normal (ns)]]&lt;$P$509)</f>
        <v>0</v>
      </c>
    </row>
    <row r="105" spans="2:32" x14ac:dyDescent="0.3">
      <c r="B105">
        <v>102</v>
      </c>
      <c r="C105">
        <v>284</v>
      </c>
      <c r="D105">
        <v>221</v>
      </c>
      <c r="E105">
        <v>102</v>
      </c>
      <c r="F105">
        <v>1825</v>
      </c>
      <c r="G105">
        <v>1874</v>
      </c>
      <c r="H105">
        <v>102</v>
      </c>
      <c r="I105">
        <v>31806</v>
      </c>
      <c r="J105">
        <v>47444</v>
      </c>
      <c r="K105">
        <v>102</v>
      </c>
      <c r="L105">
        <v>901112</v>
      </c>
      <c r="M105">
        <v>898287</v>
      </c>
      <c r="N105">
        <v>102</v>
      </c>
      <c r="O105" s="5">
        <v>9800250</v>
      </c>
      <c r="P105" s="5">
        <v>25956800</v>
      </c>
      <c r="R105" s="8">
        <v>102</v>
      </c>
      <c r="S105" t="b">
        <f>OR(Tabla1912[[#This Row],[Tiempo_lineal (ns)]]&gt;$C$508,Tabla1912[[#This Row],[Tiempo_lineal (ns)]]&lt;$C$509)</f>
        <v>0</v>
      </c>
      <c r="T105" t="b">
        <f>OR(Tabla1912[[#This Row],[Tiempo_normal (ns)]]&gt;$D$508,Tabla1912[[#This Row],[Tiempo_normal (ns)]]&lt;$D$509)</f>
        <v>0</v>
      </c>
      <c r="U105" s="8">
        <v>102</v>
      </c>
      <c r="V105" t="b">
        <f>OR(Tabla31013[[#This Row],[Tiempo_lineal (ns)]]&gt;$F$508,Tabla31013[[#This Row],[Tiempo_lineal (ns)]]&lt;$F$509)</f>
        <v>0</v>
      </c>
      <c r="W105" t="b">
        <f>OR(Tabla31013[[#This Row],[Tiempo_normal (ns)]]&gt;$G$508,Tabla31013[[#This Row],[Tiempo_normal (ns)]]&lt;$G$509)</f>
        <v>0</v>
      </c>
      <c r="X105" s="8">
        <v>102</v>
      </c>
      <c r="Y105" t="b">
        <f>OR(Tabla41114[[#This Row],[Tiempo_lineal (ns)]]&gt;$I$508,Tabla41114[[#This Row],[Tiempo_lineal (ns)]]&lt;$I$509)</f>
        <v>0</v>
      </c>
      <c r="Z105" t="b">
        <f>OR(Tabla41114[[#This Row],[Tiempo_normal (ns)]]&gt;$J$508,Tabla41114[[#This Row],[Tiempo_normal (ns)]]&lt;$J$509)</f>
        <v>0</v>
      </c>
      <c r="AA105" s="8">
        <v>102</v>
      </c>
      <c r="AB105" t="b">
        <f>OR(Tabla51215[[#This Row],[Tiempo_lineal (ns)]]&gt;$L$508,Tabla51215[[#This Row],[Tiempo_lineal (ns)]]&lt;$L$509)</f>
        <v>0</v>
      </c>
      <c r="AC105" t="b">
        <f>OR(Tabla51215[[#This Row],[Tiempo_normal (ns)]]&gt;$M$508,Tabla51215[[#This Row],[Tiempo_normal (ns)]]&lt;$M$509)</f>
        <v>0</v>
      </c>
      <c r="AD105" s="8">
        <v>102</v>
      </c>
      <c r="AE105" t="b">
        <f>OR(Tabla61316[[#This Row],[Tiempo_lineal (ns)]]&gt;$O$508,Tabla61316[[#This Row],[Tiempo_lineal (ns)]]&lt;$O$509)</f>
        <v>0</v>
      </c>
      <c r="AF105" s="7" t="b">
        <f>OR(Tabla61316[[#This Row],[Tiempo_normal (ns)]]&gt;$P$508,Tabla61316[[#This Row],[Tiempo_normal (ns)]]&lt;$P$509)</f>
        <v>0</v>
      </c>
    </row>
    <row r="106" spans="2:32" x14ac:dyDescent="0.3">
      <c r="B106">
        <v>103</v>
      </c>
      <c r="C106">
        <v>190</v>
      </c>
      <c r="D106">
        <v>206</v>
      </c>
      <c r="E106">
        <v>103</v>
      </c>
      <c r="F106">
        <v>2167</v>
      </c>
      <c r="G106">
        <v>2128</v>
      </c>
      <c r="H106">
        <v>103</v>
      </c>
      <c r="I106">
        <v>25591</v>
      </c>
      <c r="J106">
        <v>26763</v>
      </c>
      <c r="K106">
        <v>103</v>
      </c>
      <c r="L106">
        <v>696019</v>
      </c>
      <c r="M106">
        <v>591041</v>
      </c>
      <c r="N106">
        <v>103</v>
      </c>
      <c r="O106" s="5">
        <v>10394700</v>
      </c>
      <c r="P106" s="5">
        <v>12005000</v>
      </c>
      <c r="R106" s="6">
        <v>103</v>
      </c>
      <c r="S106" t="b">
        <f>OR(Tabla1912[[#This Row],[Tiempo_lineal (ns)]]&gt;$C$508,Tabla1912[[#This Row],[Tiempo_lineal (ns)]]&lt;$C$509)</f>
        <v>0</v>
      </c>
      <c r="T106" t="b">
        <f>OR(Tabla1912[[#This Row],[Tiempo_normal (ns)]]&gt;$D$508,Tabla1912[[#This Row],[Tiempo_normal (ns)]]&lt;$D$509)</f>
        <v>0</v>
      </c>
      <c r="U106" s="6">
        <v>103</v>
      </c>
      <c r="V106" t="b">
        <f>OR(Tabla31013[[#This Row],[Tiempo_lineal (ns)]]&gt;$F$508,Tabla31013[[#This Row],[Tiempo_lineal (ns)]]&lt;$F$509)</f>
        <v>0</v>
      </c>
      <c r="W106" t="b">
        <f>OR(Tabla31013[[#This Row],[Tiempo_normal (ns)]]&gt;$G$508,Tabla31013[[#This Row],[Tiempo_normal (ns)]]&lt;$G$509)</f>
        <v>0</v>
      </c>
      <c r="X106" s="6">
        <v>103</v>
      </c>
      <c r="Y106" t="b">
        <f>OR(Tabla41114[[#This Row],[Tiempo_lineal (ns)]]&gt;$I$508,Tabla41114[[#This Row],[Tiempo_lineal (ns)]]&lt;$I$509)</f>
        <v>0</v>
      </c>
      <c r="Z106" t="b">
        <f>OR(Tabla41114[[#This Row],[Tiempo_normal (ns)]]&gt;$J$508,Tabla41114[[#This Row],[Tiempo_normal (ns)]]&lt;$J$509)</f>
        <v>0</v>
      </c>
      <c r="AA106" s="6">
        <v>103</v>
      </c>
      <c r="AB106" t="b">
        <f>OR(Tabla51215[[#This Row],[Tiempo_lineal (ns)]]&gt;$L$508,Tabla51215[[#This Row],[Tiempo_lineal (ns)]]&lt;$L$509)</f>
        <v>0</v>
      </c>
      <c r="AC106" t="b">
        <f>OR(Tabla51215[[#This Row],[Tiempo_normal (ns)]]&gt;$M$508,Tabla51215[[#This Row],[Tiempo_normal (ns)]]&lt;$M$509)</f>
        <v>0</v>
      </c>
      <c r="AD106" s="6">
        <v>103</v>
      </c>
      <c r="AE106" t="b">
        <f>OR(Tabla61316[[#This Row],[Tiempo_lineal (ns)]]&gt;$O$508,Tabla61316[[#This Row],[Tiempo_lineal (ns)]]&lt;$O$509)</f>
        <v>0</v>
      </c>
      <c r="AF106" s="7" t="b">
        <f>OR(Tabla61316[[#This Row],[Tiempo_normal (ns)]]&gt;$P$508,Tabla61316[[#This Row],[Tiempo_normal (ns)]]&lt;$P$509)</f>
        <v>0</v>
      </c>
    </row>
    <row r="107" spans="2:32" x14ac:dyDescent="0.3">
      <c r="B107">
        <v>104</v>
      </c>
      <c r="C107">
        <v>195</v>
      </c>
      <c r="D107">
        <v>210</v>
      </c>
      <c r="E107">
        <v>104</v>
      </c>
      <c r="F107">
        <v>2480</v>
      </c>
      <c r="G107">
        <v>2985</v>
      </c>
      <c r="H107">
        <v>104</v>
      </c>
      <c r="I107">
        <v>51362</v>
      </c>
      <c r="J107">
        <v>49228</v>
      </c>
      <c r="K107">
        <v>104</v>
      </c>
      <c r="L107">
        <v>721209</v>
      </c>
      <c r="M107" s="5">
        <v>1136960</v>
      </c>
      <c r="N107">
        <v>104</v>
      </c>
      <c r="O107" s="5">
        <v>10097100</v>
      </c>
      <c r="P107" s="5">
        <v>46022800</v>
      </c>
      <c r="R107" s="8">
        <v>104</v>
      </c>
      <c r="S107" t="b">
        <f>OR(Tabla1912[[#This Row],[Tiempo_lineal (ns)]]&gt;$C$508,Tabla1912[[#This Row],[Tiempo_lineal (ns)]]&lt;$C$509)</f>
        <v>0</v>
      </c>
      <c r="T107" t="b">
        <f>OR(Tabla1912[[#This Row],[Tiempo_normal (ns)]]&gt;$D$508,Tabla1912[[#This Row],[Tiempo_normal (ns)]]&lt;$D$509)</f>
        <v>0</v>
      </c>
      <c r="U107" s="8">
        <v>104</v>
      </c>
      <c r="V107" t="b">
        <f>OR(Tabla31013[[#This Row],[Tiempo_lineal (ns)]]&gt;$F$508,Tabla31013[[#This Row],[Tiempo_lineal (ns)]]&lt;$F$509)</f>
        <v>1</v>
      </c>
      <c r="W107" t="b">
        <f>OR(Tabla31013[[#This Row],[Tiempo_normal (ns)]]&gt;$G$508,Tabla31013[[#This Row],[Tiempo_normal (ns)]]&lt;$G$509)</f>
        <v>1</v>
      </c>
      <c r="X107" s="8">
        <v>104</v>
      </c>
      <c r="Y107" t="b">
        <f>OR(Tabla41114[[#This Row],[Tiempo_lineal (ns)]]&gt;$I$508,Tabla41114[[#This Row],[Tiempo_lineal (ns)]]&lt;$I$509)</f>
        <v>0</v>
      </c>
      <c r="Z107" t="b">
        <f>OR(Tabla41114[[#This Row],[Tiempo_normal (ns)]]&gt;$J$508,Tabla41114[[#This Row],[Tiempo_normal (ns)]]&lt;$J$509)</f>
        <v>0</v>
      </c>
      <c r="AA107" s="8">
        <v>104</v>
      </c>
      <c r="AB107" t="b">
        <f>OR(Tabla51215[[#This Row],[Tiempo_lineal (ns)]]&gt;$L$508,Tabla51215[[#This Row],[Tiempo_lineal (ns)]]&lt;$L$509)</f>
        <v>0</v>
      </c>
      <c r="AC107" t="b">
        <f>OR(Tabla51215[[#This Row],[Tiempo_normal (ns)]]&gt;$M$508,Tabla51215[[#This Row],[Tiempo_normal (ns)]]&lt;$M$509)</f>
        <v>1</v>
      </c>
      <c r="AD107" s="8">
        <v>104</v>
      </c>
      <c r="AE107" t="b">
        <f>OR(Tabla61316[[#This Row],[Tiempo_lineal (ns)]]&gt;$O$508,Tabla61316[[#This Row],[Tiempo_lineal (ns)]]&lt;$O$509)</f>
        <v>0</v>
      </c>
      <c r="AF107" s="7" t="b">
        <f>OR(Tabla61316[[#This Row],[Tiempo_normal (ns)]]&gt;$P$508,Tabla61316[[#This Row],[Tiempo_normal (ns)]]&lt;$P$509)</f>
        <v>1</v>
      </c>
    </row>
    <row r="108" spans="2:32" x14ac:dyDescent="0.3">
      <c r="B108">
        <v>105</v>
      </c>
      <c r="C108">
        <v>188</v>
      </c>
      <c r="D108">
        <v>208</v>
      </c>
      <c r="E108">
        <v>105</v>
      </c>
      <c r="F108">
        <v>2673</v>
      </c>
      <c r="G108">
        <v>2954</v>
      </c>
      <c r="H108">
        <v>105</v>
      </c>
      <c r="I108">
        <v>35914</v>
      </c>
      <c r="J108">
        <v>48489</v>
      </c>
      <c r="K108">
        <v>105</v>
      </c>
      <c r="L108">
        <v>650391</v>
      </c>
      <c r="M108">
        <v>759030</v>
      </c>
      <c r="N108">
        <v>105</v>
      </c>
      <c r="O108" s="5">
        <v>12500000</v>
      </c>
      <c r="P108" s="5">
        <v>15137000</v>
      </c>
      <c r="R108" s="6">
        <v>105</v>
      </c>
      <c r="S108" t="b">
        <f>OR(Tabla1912[[#This Row],[Tiempo_lineal (ns)]]&gt;$C$508,Tabla1912[[#This Row],[Tiempo_lineal (ns)]]&lt;$C$509)</f>
        <v>0</v>
      </c>
      <c r="T108" t="b">
        <f>OR(Tabla1912[[#This Row],[Tiempo_normal (ns)]]&gt;$D$508,Tabla1912[[#This Row],[Tiempo_normal (ns)]]&lt;$D$509)</f>
        <v>0</v>
      </c>
      <c r="U108" s="6">
        <v>105</v>
      </c>
      <c r="V108" t="b">
        <f>OR(Tabla31013[[#This Row],[Tiempo_lineal (ns)]]&gt;$F$508,Tabla31013[[#This Row],[Tiempo_lineal (ns)]]&lt;$F$509)</f>
        <v>1</v>
      </c>
      <c r="W108" t="b">
        <f>OR(Tabla31013[[#This Row],[Tiempo_normal (ns)]]&gt;$G$508,Tabla31013[[#This Row],[Tiempo_normal (ns)]]&lt;$G$509)</f>
        <v>1</v>
      </c>
      <c r="X108" s="6">
        <v>105</v>
      </c>
      <c r="Y108" t="b">
        <f>OR(Tabla41114[[#This Row],[Tiempo_lineal (ns)]]&gt;$I$508,Tabla41114[[#This Row],[Tiempo_lineal (ns)]]&lt;$I$509)</f>
        <v>0</v>
      </c>
      <c r="Z108" t="b">
        <f>OR(Tabla41114[[#This Row],[Tiempo_normal (ns)]]&gt;$J$508,Tabla41114[[#This Row],[Tiempo_normal (ns)]]&lt;$J$509)</f>
        <v>0</v>
      </c>
      <c r="AA108" s="6">
        <v>105</v>
      </c>
      <c r="AB108" t="b">
        <f>OR(Tabla51215[[#This Row],[Tiempo_lineal (ns)]]&gt;$L$508,Tabla51215[[#This Row],[Tiempo_lineal (ns)]]&lt;$L$509)</f>
        <v>0</v>
      </c>
      <c r="AC108" t="b">
        <f>OR(Tabla51215[[#This Row],[Tiempo_normal (ns)]]&gt;$M$508,Tabla51215[[#This Row],[Tiempo_normal (ns)]]&lt;$M$509)</f>
        <v>0</v>
      </c>
      <c r="AD108" s="6">
        <v>105</v>
      </c>
      <c r="AE108" t="b">
        <f>OR(Tabla61316[[#This Row],[Tiempo_lineal (ns)]]&gt;$O$508,Tabla61316[[#This Row],[Tiempo_lineal (ns)]]&lt;$O$509)</f>
        <v>0</v>
      </c>
      <c r="AF108" s="7" t="b">
        <f>OR(Tabla61316[[#This Row],[Tiempo_normal (ns)]]&gt;$P$508,Tabla61316[[#This Row],[Tiempo_normal (ns)]]&lt;$P$509)</f>
        <v>0</v>
      </c>
    </row>
    <row r="109" spans="2:32" x14ac:dyDescent="0.3">
      <c r="B109">
        <v>106</v>
      </c>
      <c r="C109">
        <v>188</v>
      </c>
      <c r="D109">
        <v>212</v>
      </c>
      <c r="E109">
        <v>106</v>
      </c>
      <c r="F109">
        <v>3864</v>
      </c>
      <c r="G109">
        <v>2966</v>
      </c>
      <c r="H109">
        <v>106</v>
      </c>
      <c r="I109">
        <v>76803</v>
      </c>
      <c r="J109">
        <v>60422</v>
      </c>
      <c r="K109">
        <v>106</v>
      </c>
      <c r="L109">
        <v>644584</v>
      </c>
      <c r="M109">
        <v>563315</v>
      </c>
      <c r="N109">
        <v>106</v>
      </c>
      <c r="O109" s="5">
        <v>12689400</v>
      </c>
      <c r="P109" s="5">
        <v>22607100</v>
      </c>
      <c r="R109" s="8">
        <v>106</v>
      </c>
      <c r="S109" t="b">
        <f>OR(Tabla1912[[#This Row],[Tiempo_lineal (ns)]]&gt;$C$508,Tabla1912[[#This Row],[Tiempo_lineal (ns)]]&lt;$C$509)</f>
        <v>0</v>
      </c>
      <c r="T109" t="b">
        <f>OR(Tabla1912[[#This Row],[Tiempo_normal (ns)]]&gt;$D$508,Tabla1912[[#This Row],[Tiempo_normal (ns)]]&lt;$D$509)</f>
        <v>0</v>
      </c>
      <c r="U109" s="8">
        <v>106</v>
      </c>
      <c r="V109" t="b">
        <f>OR(Tabla31013[[#This Row],[Tiempo_lineal (ns)]]&gt;$F$508,Tabla31013[[#This Row],[Tiempo_lineal (ns)]]&lt;$F$509)</f>
        <v>1</v>
      </c>
      <c r="W109" t="b">
        <f>OR(Tabla31013[[#This Row],[Tiempo_normal (ns)]]&gt;$G$508,Tabla31013[[#This Row],[Tiempo_normal (ns)]]&lt;$G$509)</f>
        <v>1</v>
      </c>
      <c r="X109" s="8">
        <v>106</v>
      </c>
      <c r="Y109" t="b">
        <f>OR(Tabla41114[[#This Row],[Tiempo_lineal (ns)]]&gt;$I$508,Tabla41114[[#This Row],[Tiempo_lineal (ns)]]&lt;$I$509)</f>
        <v>0</v>
      </c>
      <c r="Z109" t="b">
        <f>OR(Tabla41114[[#This Row],[Tiempo_normal (ns)]]&gt;$J$508,Tabla41114[[#This Row],[Tiempo_normal (ns)]]&lt;$J$509)</f>
        <v>0</v>
      </c>
      <c r="AA109" s="8">
        <v>106</v>
      </c>
      <c r="AB109" t="b">
        <f>OR(Tabla51215[[#This Row],[Tiempo_lineal (ns)]]&gt;$L$508,Tabla51215[[#This Row],[Tiempo_lineal (ns)]]&lt;$L$509)</f>
        <v>0</v>
      </c>
      <c r="AC109" t="b">
        <f>OR(Tabla51215[[#This Row],[Tiempo_normal (ns)]]&gt;$M$508,Tabla51215[[#This Row],[Tiempo_normal (ns)]]&lt;$M$509)</f>
        <v>0</v>
      </c>
      <c r="AD109" s="8">
        <v>106</v>
      </c>
      <c r="AE109" t="b">
        <f>OR(Tabla61316[[#This Row],[Tiempo_lineal (ns)]]&gt;$O$508,Tabla61316[[#This Row],[Tiempo_lineal (ns)]]&lt;$O$509)</f>
        <v>0</v>
      </c>
      <c r="AF109" s="7" t="b">
        <f>OR(Tabla61316[[#This Row],[Tiempo_normal (ns)]]&gt;$P$508,Tabla61316[[#This Row],[Tiempo_normal (ns)]]&lt;$P$509)</f>
        <v>0</v>
      </c>
    </row>
    <row r="110" spans="2:32" x14ac:dyDescent="0.3">
      <c r="B110">
        <v>107</v>
      </c>
      <c r="C110">
        <v>197</v>
      </c>
      <c r="D110">
        <v>206</v>
      </c>
      <c r="E110">
        <v>107</v>
      </c>
      <c r="F110">
        <v>2831</v>
      </c>
      <c r="G110">
        <v>2797</v>
      </c>
      <c r="H110">
        <v>107</v>
      </c>
      <c r="I110">
        <v>33359</v>
      </c>
      <c r="J110">
        <v>33291</v>
      </c>
      <c r="K110">
        <v>107</v>
      </c>
      <c r="L110">
        <v>918464</v>
      </c>
      <c r="M110">
        <v>575604</v>
      </c>
      <c r="N110">
        <v>107</v>
      </c>
      <c r="O110" s="5">
        <v>10736400</v>
      </c>
      <c r="P110" s="5">
        <v>10225000</v>
      </c>
      <c r="R110" s="6">
        <v>107</v>
      </c>
      <c r="S110" t="b">
        <f>OR(Tabla1912[[#This Row],[Tiempo_lineal (ns)]]&gt;$C$508,Tabla1912[[#This Row],[Tiempo_lineal (ns)]]&lt;$C$509)</f>
        <v>0</v>
      </c>
      <c r="T110" t="b">
        <f>OR(Tabla1912[[#This Row],[Tiempo_normal (ns)]]&gt;$D$508,Tabla1912[[#This Row],[Tiempo_normal (ns)]]&lt;$D$509)</f>
        <v>0</v>
      </c>
      <c r="U110" s="6">
        <v>107</v>
      </c>
      <c r="V110" t="b">
        <f>OR(Tabla31013[[#This Row],[Tiempo_lineal (ns)]]&gt;$F$508,Tabla31013[[#This Row],[Tiempo_lineal (ns)]]&lt;$F$509)</f>
        <v>1</v>
      </c>
      <c r="W110" t="b">
        <f>OR(Tabla31013[[#This Row],[Tiempo_normal (ns)]]&gt;$G$508,Tabla31013[[#This Row],[Tiempo_normal (ns)]]&lt;$G$509)</f>
        <v>0</v>
      </c>
      <c r="X110" s="6">
        <v>107</v>
      </c>
      <c r="Y110" t="b">
        <f>OR(Tabla41114[[#This Row],[Tiempo_lineal (ns)]]&gt;$I$508,Tabla41114[[#This Row],[Tiempo_lineal (ns)]]&lt;$I$509)</f>
        <v>0</v>
      </c>
      <c r="Z110" t="b">
        <f>OR(Tabla41114[[#This Row],[Tiempo_normal (ns)]]&gt;$J$508,Tabla41114[[#This Row],[Tiempo_normal (ns)]]&lt;$J$509)</f>
        <v>0</v>
      </c>
      <c r="AA110" s="6">
        <v>107</v>
      </c>
      <c r="AB110" t="b">
        <f>OR(Tabla51215[[#This Row],[Tiempo_lineal (ns)]]&gt;$L$508,Tabla51215[[#This Row],[Tiempo_lineal (ns)]]&lt;$L$509)</f>
        <v>0</v>
      </c>
      <c r="AC110" t="b">
        <f>OR(Tabla51215[[#This Row],[Tiempo_normal (ns)]]&gt;$M$508,Tabla51215[[#This Row],[Tiempo_normal (ns)]]&lt;$M$509)</f>
        <v>0</v>
      </c>
      <c r="AD110" s="6">
        <v>107</v>
      </c>
      <c r="AE110" t="b">
        <f>OR(Tabla61316[[#This Row],[Tiempo_lineal (ns)]]&gt;$O$508,Tabla61316[[#This Row],[Tiempo_lineal (ns)]]&lt;$O$509)</f>
        <v>0</v>
      </c>
      <c r="AF110" s="7" t="b">
        <f>OR(Tabla61316[[#This Row],[Tiempo_normal (ns)]]&gt;$P$508,Tabla61316[[#This Row],[Tiempo_normal (ns)]]&lt;$P$509)</f>
        <v>0</v>
      </c>
    </row>
    <row r="111" spans="2:32" x14ac:dyDescent="0.3">
      <c r="B111">
        <v>108</v>
      </c>
      <c r="C111">
        <v>184</v>
      </c>
      <c r="D111">
        <v>206</v>
      </c>
      <c r="E111">
        <v>108</v>
      </c>
      <c r="F111">
        <v>2164</v>
      </c>
      <c r="G111">
        <v>2881</v>
      </c>
      <c r="H111">
        <v>108</v>
      </c>
      <c r="I111">
        <v>27143</v>
      </c>
      <c r="J111">
        <v>42496</v>
      </c>
      <c r="K111">
        <v>108</v>
      </c>
      <c r="L111">
        <v>686069</v>
      </c>
      <c r="M111">
        <v>550854</v>
      </c>
      <c r="N111">
        <v>108</v>
      </c>
      <c r="O111" s="5">
        <v>12187700</v>
      </c>
      <c r="P111" s="5">
        <v>10696900</v>
      </c>
      <c r="R111" s="8">
        <v>108</v>
      </c>
      <c r="S111" t="b">
        <f>OR(Tabla1912[[#This Row],[Tiempo_lineal (ns)]]&gt;$C$508,Tabla1912[[#This Row],[Tiempo_lineal (ns)]]&lt;$C$509)</f>
        <v>0</v>
      </c>
      <c r="T111" t="b">
        <f>OR(Tabla1912[[#This Row],[Tiempo_normal (ns)]]&gt;$D$508,Tabla1912[[#This Row],[Tiempo_normal (ns)]]&lt;$D$509)</f>
        <v>0</v>
      </c>
      <c r="U111" s="8">
        <v>108</v>
      </c>
      <c r="V111" t="b">
        <f>OR(Tabla31013[[#This Row],[Tiempo_lineal (ns)]]&gt;$F$508,Tabla31013[[#This Row],[Tiempo_lineal (ns)]]&lt;$F$509)</f>
        <v>0</v>
      </c>
      <c r="W111" t="b">
        <f>OR(Tabla31013[[#This Row],[Tiempo_normal (ns)]]&gt;$G$508,Tabla31013[[#This Row],[Tiempo_normal (ns)]]&lt;$G$509)</f>
        <v>1</v>
      </c>
      <c r="X111" s="8">
        <v>108</v>
      </c>
      <c r="Y111" t="b">
        <f>OR(Tabla41114[[#This Row],[Tiempo_lineal (ns)]]&gt;$I$508,Tabla41114[[#This Row],[Tiempo_lineal (ns)]]&lt;$I$509)</f>
        <v>0</v>
      </c>
      <c r="Z111" t="b">
        <f>OR(Tabla41114[[#This Row],[Tiempo_normal (ns)]]&gt;$J$508,Tabla41114[[#This Row],[Tiempo_normal (ns)]]&lt;$J$509)</f>
        <v>0</v>
      </c>
      <c r="AA111" s="8">
        <v>108</v>
      </c>
      <c r="AB111" t="b">
        <f>OR(Tabla51215[[#This Row],[Tiempo_lineal (ns)]]&gt;$L$508,Tabla51215[[#This Row],[Tiempo_lineal (ns)]]&lt;$L$509)</f>
        <v>0</v>
      </c>
      <c r="AC111" t="b">
        <f>OR(Tabla51215[[#This Row],[Tiempo_normal (ns)]]&gt;$M$508,Tabla51215[[#This Row],[Tiempo_normal (ns)]]&lt;$M$509)</f>
        <v>0</v>
      </c>
      <c r="AD111" s="8">
        <v>108</v>
      </c>
      <c r="AE111" t="b">
        <f>OR(Tabla61316[[#This Row],[Tiempo_lineal (ns)]]&gt;$O$508,Tabla61316[[#This Row],[Tiempo_lineal (ns)]]&lt;$O$509)</f>
        <v>0</v>
      </c>
      <c r="AF111" s="7" t="b">
        <f>OR(Tabla61316[[#This Row],[Tiempo_normal (ns)]]&gt;$P$508,Tabla61316[[#This Row],[Tiempo_normal (ns)]]&lt;$P$509)</f>
        <v>0</v>
      </c>
    </row>
    <row r="112" spans="2:32" x14ac:dyDescent="0.3">
      <c r="B112">
        <v>109</v>
      </c>
      <c r="C112">
        <v>182</v>
      </c>
      <c r="D112">
        <v>210</v>
      </c>
      <c r="E112">
        <v>109</v>
      </c>
      <c r="F112">
        <v>2876</v>
      </c>
      <c r="G112">
        <v>3225</v>
      </c>
      <c r="H112">
        <v>109</v>
      </c>
      <c r="I112">
        <v>47633</v>
      </c>
      <c r="J112">
        <v>40542</v>
      </c>
      <c r="K112">
        <v>109</v>
      </c>
      <c r="L112">
        <v>660153</v>
      </c>
      <c r="M112" s="5">
        <v>1016170</v>
      </c>
      <c r="N112">
        <v>109</v>
      </c>
      <c r="O112" s="5">
        <v>19986900</v>
      </c>
      <c r="P112" s="5">
        <v>24961900</v>
      </c>
      <c r="R112" s="6">
        <v>109</v>
      </c>
      <c r="S112" t="b">
        <f>OR(Tabla1912[[#This Row],[Tiempo_lineal (ns)]]&gt;$C$508,Tabla1912[[#This Row],[Tiempo_lineal (ns)]]&lt;$C$509)</f>
        <v>0</v>
      </c>
      <c r="T112" t="b">
        <f>OR(Tabla1912[[#This Row],[Tiempo_normal (ns)]]&gt;$D$508,Tabla1912[[#This Row],[Tiempo_normal (ns)]]&lt;$D$509)</f>
        <v>0</v>
      </c>
      <c r="U112" s="6">
        <v>109</v>
      </c>
      <c r="V112" t="b">
        <f>OR(Tabla31013[[#This Row],[Tiempo_lineal (ns)]]&gt;$F$508,Tabla31013[[#This Row],[Tiempo_lineal (ns)]]&lt;$F$509)</f>
        <v>1</v>
      </c>
      <c r="W112" t="b">
        <f>OR(Tabla31013[[#This Row],[Tiempo_normal (ns)]]&gt;$G$508,Tabla31013[[#This Row],[Tiempo_normal (ns)]]&lt;$G$509)</f>
        <v>1</v>
      </c>
      <c r="X112" s="6">
        <v>109</v>
      </c>
      <c r="Y112" t="b">
        <f>OR(Tabla41114[[#This Row],[Tiempo_lineal (ns)]]&gt;$I$508,Tabla41114[[#This Row],[Tiempo_lineal (ns)]]&lt;$I$509)</f>
        <v>0</v>
      </c>
      <c r="Z112" t="b">
        <f>OR(Tabla41114[[#This Row],[Tiempo_normal (ns)]]&gt;$J$508,Tabla41114[[#This Row],[Tiempo_normal (ns)]]&lt;$J$509)</f>
        <v>0</v>
      </c>
      <c r="AA112" s="6">
        <v>109</v>
      </c>
      <c r="AB112" t="b">
        <f>OR(Tabla51215[[#This Row],[Tiempo_lineal (ns)]]&gt;$L$508,Tabla51215[[#This Row],[Tiempo_lineal (ns)]]&lt;$L$509)</f>
        <v>0</v>
      </c>
      <c r="AC112" t="b">
        <f>OR(Tabla51215[[#This Row],[Tiempo_normal (ns)]]&gt;$M$508,Tabla51215[[#This Row],[Tiempo_normal (ns)]]&lt;$M$509)</f>
        <v>0</v>
      </c>
      <c r="AD112" s="6">
        <v>109</v>
      </c>
      <c r="AE112" t="b">
        <f>OR(Tabla61316[[#This Row],[Tiempo_lineal (ns)]]&gt;$O$508,Tabla61316[[#This Row],[Tiempo_lineal (ns)]]&lt;$O$509)</f>
        <v>0</v>
      </c>
      <c r="AF112" s="7" t="b">
        <f>OR(Tabla61316[[#This Row],[Tiempo_normal (ns)]]&gt;$P$508,Tabla61316[[#This Row],[Tiempo_normal (ns)]]&lt;$P$509)</f>
        <v>0</v>
      </c>
    </row>
    <row r="113" spans="2:32" x14ac:dyDescent="0.3">
      <c r="B113">
        <v>110</v>
      </c>
      <c r="C113">
        <v>187</v>
      </c>
      <c r="D113">
        <v>206</v>
      </c>
      <c r="E113">
        <v>110</v>
      </c>
      <c r="F113">
        <v>2318</v>
      </c>
      <c r="G113">
        <v>2107</v>
      </c>
      <c r="H113">
        <v>110</v>
      </c>
      <c r="I113">
        <v>25423</v>
      </c>
      <c r="J113">
        <v>38770</v>
      </c>
      <c r="K113">
        <v>110</v>
      </c>
      <c r="L113">
        <v>661573</v>
      </c>
      <c r="M113">
        <v>698811</v>
      </c>
      <c r="N113">
        <v>110</v>
      </c>
      <c r="O113" s="5">
        <v>9614750</v>
      </c>
      <c r="P113" s="5">
        <v>9448810</v>
      </c>
      <c r="R113" s="8">
        <v>110</v>
      </c>
      <c r="S113" t="b">
        <f>OR(Tabla1912[[#This Row],[Tiempo_lineal (ns)]]&gt;$C$508,Tabla1912[[#This Row],[Tiempo_lineal (ns)]]&lt;$C$509)</f>
        <v>0</v>
      </c>
      <c r="T113" t="b">
        <f>OR(Tabla1912[[#This Row],[Tiempo_normal (ns)]]&gt;$D$508,Tabla1912[[#This Row],[Tiempo_normal (ns)]]&lt;$D$509)</f>
        <v>0</v>
      </c>
      <c r="U113" s="8">
        <v>110</v>
      </c>
      <c r="V113" t="b">
        <f>OR(Tabla31013[[#This Row],[Tiempo_lineal (ns)]]&gt;$F$508,Tabla31013[[#This Row],[Tiempo_lineal (ns)]]&lt;$F$509)</f>
        <v>0</v>
      </c>
      <c r="W113" t="b">
        <f>OR(Tabla31013[[#This Row],[Tiempo_normal (ns)]]&gt;$G$508,Tabla31013[[#This Row],[Tiempo_normal (ns)]]&lt;$G$509)</f>
        <v>0</v>
      </c>
      <c r="X113" s="8">
        <v>110</v>
      </c>
      <c r="Y113" t="b">
        <f>OR(Tabla41114[[#This Row],[Tiempo_lineal (ns)]]&gt;$I$508,Tabla41114[[#This Row],[Tiempo_lineal (ns)]]&lt;$I$509)</f>
        <v>0</v>
      </c>
      <c r="Z113" t="b">
        <f>OR(Tabla41114[[#This Row],[Tiempo_normal (ns)]]&gt;$J$508,Tabla41114[[#This Row],[Tiempo_normal (ns)]]&lt;$J$509)</f>
        <v>0</v>
      </c>
      <c r="AA113" s="8">
        <v>110</v>
      </c>
      <c r="AB113" t="b">
        <f>OR(Tabla51215[[#This Row],[Tiempo_lineal (ns)]]&gt;$L$508,Tabla51215[[#This Row],[Tiempo_lineal (ns)]]&lt;$L$509)</f>
        <v>0</v>
      </c>
      <c r="AC113" t="b">
        <f>OR(Tabla51215[[#This Row],[Tiempo_normal (ns)]]&gt;$M$508,Tabla51215[[#This Row],[Tiempo_normal (ns)]]&lt;$M$509)</f>
        <v>0</v>
      </c>
      <c r="AD113" s="8">
        <v>110</v>
      </c>
      <c r="AE113" t="b">
        <f>OR(Tabla61316[[#This Row],[Tiempo_lineal (ns)]]&gt;$O$508,Tabla61316[[#This Row],[Tiempo_lineal (ns)]]&lt;$O$509)</f>
        <v>0</v>
      </c>
      <c r="AF113" s="7" t="b">
        <f>OR(Tabla61316[[#This Row],[Tiempo_normal (ns)]]&gt;$P$508,Tabla61316[[#This Row],[Tiempo_normal (ns)]]&lt;$P$509)</f>
        <v>0</v>
      </c>
    </row>
    <row r="114" spans="2:32" x14ac:dyDescent="0.3">
      <c r="B114">
        <v>111</v>
      </c>
      <c r="C114">
        <v>193</v>
      </c>
      <c r="D114">
        <v>214</v>
      </c>
      <c r="E114">
        <v>111</v>
      </c>
      <c r="F114">
        <v>2017</v>
      </c>
      <c r="G114">
        <v>1802</v>
      </c>
      <c r="H114">
        <v>111</v>
      </c>
      <c r="I114">
        <v>65034</v>
      </c>
      <c r="J114">
        <v>47007</v>
      </c>
      <c r="K114">
        <v>111</v>
      </c>
      <c r="L114">
        <v>914075</v>
      </c>
      <c r="M114">
        <v>768945</v>
      </c>
      <c r="N114">
        <v>111</v>
      </c>
      <c r="O114" s="5">
        <v>12577000</v>
      </c>
      <c r="P114" s="5">
        <v>21756000</v>
      </c>
      <c r="R114" s="6">
        <v>111</v>
      </c>
      <c r="S114" t="b">
        <f>OR(Tabla1912[[#This Row],[Tiempo_lineal (ns)]]&gt;$C$508,Tabla1912[[#This Row],[Tiempo_lineal (ns)]]&lt;$C$509)</f>
        <v>0</v>
      </c>
      <c r="T114" t="b">
        <f>OR(Tabla1912[[#This Row],[Tiempo_normal (ns)]]&gt;$D$508,Tabla1912[[#This Row],[Tiempo_normal (ns)]]&lt;$D$509)</f>
        <v>0</v>
      </c>
      <c r="U114" s="6">
        <v>111</v>
      </c>
      <c r="V114" t="b">
        <f>OR(Tabla31013[[#This Row],[Tiempo_lineal (ns)]]&gt;$F$508,Tabla31013[[#This Row],[Tiempo_lineal (ns)]]&lt;$F$509)</f>
        <v>0</v>
      </c>
      <c r="W114" t="b">
        <f>OR(Tabla31013[[#This Row],[Tiempo_normal (ns)]]&gt;$G$508,Tabla31013[[#This Row],[Tiempo_normal (ns)]]&lt;$G$509)</f>
        <v>0</v>
      </c>
      <c r="X114" s="6">
        <v>111</v>
      </c>
      <c r="Y114" t="b">
        <f>OR(Tabla41114[[#This Row],[Tiempo_lineal (ns)]]&gt;$I$508,Tabla41114[[#This Row],[Tiempo_lineal (ns)]]&lt;$I$509)</f>
        <v>0</v>
      </c>
      <c r="Z114" t="b">
        <f>OR(Tabla41114[[#This Row],[Tiempo_normal (ns)]]&gt;$J$508,Tabla41114[[#This Row],[Tiempo_normal (ns)]]&lt;$J$509)</f>
        <v>0</v>
      </c>
      <c r="AA114" s="6">
        <v>111</v>
      </c>
      <c r="AB114" t="b">
        <f>OR(Tabla51215[[#This Row],[Tiempo_lineal (ns)]]&gt;$L$508,Tabla51215[[#This Row],[Tiempo_lineal (ns)]]&lt;$L$509)</f>
        <v>0</v>
      </c>
      <c r="AC114" t="b">
        <f>OR(Tabla51215[[#This Row],[Tiempo_normal (ns)]]&gt;$M$508,Tabla51215[[#This Row],[Tiempo_normal (ns)]]&lt;$M$509)</f>
        <v>0</v>
      </c>
      <c r="AD114" s="6">
        <v>111</v>
      </c>
      <c r="AE114" t="b">
        <f>OR(Tabla61316[[#This Row],[Tiempo_lineal (ns)]]&gt;$O$508,Tabla61316[[#This Row],[Tiempo_lineal (ns)]]&lt;$O$509)</f>
        <v>0</v>
      </c>
      <c r="AF114" s="7" t="b">
        <f>OR(Tabla61316[[#This Row],[Tiempo_normal (ns)]]&gt;$P$508,Tabla61316[[#This Row],[Tiempo_normal (ns)]]&lt;$P$509)</f>
        <v>0</v>
      </c>
    </row>
    <row r="115" spans="2:32" x14ac:dyDescent="0.3">
      <c r="B115">
        <v>112</v>
      </c>
      <c r="C115">
        <v>190</v>
      </c>
      <c r="D115">
        <v>209</v>
      </c>
      <c r="E115">
        <v>112</v>
      </c>
      <c r="F115">
        <v>1805</v>
      </c>
      <c r="G115">
        <v>2127</v>
      </c>
      <c r="H115">
        <v>112</v>
      </c>
      <c r="I115">
        <v>35557</v>
      </c>
      <c r="J115">
        <v>29165</v>
      </c>
      <c r="K115">
        <v>112</v>
      </c>
      <c r="L115">
        <v>802472</v>
      </c>
      <c r="M115">
        <v>554620</v>
      </c>
      <c r="N115">
        <v>112</v>
      </c>
      <c r="O115" s="5">
        <v>12468000</v>
      </c>
      <c r="P115" s="5">
        <v>10033700</v>
      </c>
      <c r="R115" s="8">
        <v>112</v>
      </c>
      <c r="S115" t="b">
        <f>OR(Tabla1912[[#This Row],[Tiempo_lineal (ns)]]&gt;$C$508,Tabla1912[[#This Row],[Tiempo_lineal (ns)]]&lt;$C$509)</f>
        <v>0</v>
      </c>
      <c r="T115" t="b">
        <f>OR(Tabla1912[[#This Row],[Tiempo_normal (ns)]]&gt;$D$508,Tabla1912[[#This Row],[Tiempo_normal (ns)]]&lt;$D$509)</f>
        <v>0</v>
      </c>
      <c r="U115" s="8">
        <v>112</v>
      </c>
      <c r="V115" t="b">
        <f>OR(Tabla31013[[#This Row],[Tiempo_lineal (ns)]]&gt;$F$508,Tabla31013[[#This Row],[Tiempo_lineal (ns)]]&lt;$F$509)</f>
        <v>0</v>
      </c>
      <c r="W115" t="b">
        <f>OR(Tabla31013[[#This Row],[Tiempo_normal (ns)]]&gt;$G$508,Tabla31013[[#This Row],[Tiempo_normal (ns)]]&lt;$G$509)</f>
        <v>0</v>
      </c>
      <c r="X115" s="8">
        <v>112</v>
      </c>
      <c r="Y115" t="b">
        <f>OR(Tabla41114[[#This Row],[Tiempo_lineal (ns)]]&gt;$I$508,Tabla41114[[#This Row],[Tiempo_lineal (ns)]]&lt;$I$509)</f>
        <v>0</v>
      </c>
      <c r="Z115" t="b">
        <f>OR(Tabla41114[[#This Row],[Tiempo_normal (ns)]]&gt;$J$508,Tabla41114[[#This Row],[Tiempo_normal (ns)]]&lt;$J$509)</f>
        <v>0</v>
      </c>
      <c r="AA115" s="8">
        <v>112</v>
      </c>
      <c r="AB115" t="b">
        <f>OR(Tabla51215[[#This Row],[Tiempo_lineal (ns)]]&gt;$L$508,Tabla51215[[#This Row],[Tiempo_lineal (ns)]]&lt;$L$509)</f>
        <v>0</v>
      </c>
      <c r="AC115" t="b">
        <f>OR(Tabla51215[[#This Row],[Tiempo_normal (ns)]]&gt;$M$508,Tabla51215[[#This Row],[Tiempo_normal (ns)]]&lt;$M$509)</f>
        <v>0</v>
      </c>
      <c r="AD115" s="8">
        <v>112</v>
      </c>
      <c r="AE115" t="b">
        <f>OR(Tabla61316[[#This Row],[Tiempo_lineal (ns)]]&gt;$O$508,Tabla61316[[#This Row],[Tiempo_lineal (ns)]]&lt;$O$509)</f>
        <v>0</v>
      </c>
      <c r="AF115" s="7" t="b">
        <f>OR(Tabla61316[[#This Row],[Tiempo_normal (ns)]]&gt;$P$508,Tabla61316[[#This Row],[Tiempo_normal (ns)]]&lt;$P$509)</f>
        <v>0</v>
      </c>
    </row>
    <row r="116" spans="2:32" x14ac:dyDescent="0.3">
      <c r="B116">
        <v>113</v>
      </c>
      <c r="C116">
        <v>190</v>
      </c>
      <c r="D116">
        <v>206</v>
      </c>
      <c r="E116">
        <v>113</v>
      </c>
      <c r="F116">
        <v>1866</v>
      </c>
      <c r="G116">
        <v>5119</v>
      </c>
      <c r="H116">
        <v>113</v>
      </c>
      <c r="I116">
        <v>26375</v>
      </c>
      <c r="J116">
        <v>22324</v>
      </c>
      <c r="K116">
        <v>113</v>
      </c>
      <c r="L116" s="5">
        <v>1206270</v>
      </c>
      <c r="M116">
        <v>589144</v>
      </c>
      <c r="N116">
        <v>113</v>
      </c>
      <c r="O116" s="5">
        <v>10282300</v>
      </c>
      <c r="P116" s="5">
        <v>19834000</v>
      </c>
      <c r="R116" s="6">
        <v>113</v>
      </c>
      <c r="S116" t="b">
        <f>OR(Tabla1912[[#This Row],[Tiempo_lineal (ns)]]&gt;$C$508,Tabla1912[[#This Row],[Tiempo_lineal (ns)]]&lt;$C$509)</f>
        <v>0</v>
      </c>
      <c r="T116" t="b">
        <f>OR(Tabla1912[[#This Row],[Tiempo_normal (ns)]]&gt;$D$508,Tabla1912[[#This Row],[Tiempo_normal (ns)]]&lt;$D$509)</f>
        <v>0</v>
      </c>
      <c r="U116" s="6">
        <v>113</v>
      </c>
      <c r="V116" t="b">
        <f>OR(Tabla31013[[#This Row],[Tiempo_lineal (ns)]]&gt;$F$508,Tabla31013[[#This Row],[Tiempo_lineal (ns)]]&lt;$F$509)</f>
        <v>0</v>
      </c>
      <c r="W116" t="b">
        <f>OR(Tabla31013[[#This Row],[Tiempo_normal (ns)]]&gt;$G$508,Tabla31013[[#This Row],[Tiempo_normal (ns)]]&lt;$G$509)</f>
        <v>1</v>
      </c>
      <c r="X116" s="6">
        <v>113</v>
      </c>
      <c r="Y116" t="b">
        <f>OR(Tabla41114[[#This Row],[Tiempo_lineal (ns)]]&gt;$I$508,Tabla41114[[#This Row],[Tiempo_lineal (ns)]]&lt;$I$509)</f>
        <v>0</v>
      </c>
      <c r="Z116" t="b">
        <f>OR(Tabla41114[[#This Row],[Tiempo_normal (ns)]]&gt;$J$508,Tabla41114[[#This Row],[Tiempo_normal (ns)]]&lt;$J$509)</f>
        <v>0</v>
      </c>
      <c r="AA116" s="6">
        <v>113</v>
      </c>
      <c r="AB116" t="b">
        <f>OR(Tabla51215[[#This Row],[Tiempo_lineal (ns)]]&gt;$L$508,Tabla51215[[#This Row],[Tiempo_lineal (ns)]]&lt;$L$509)</f>
        <v>1</v>
      </c>
      <c r="AC116" t="b">
        <f>OR(Tabla51215[[#This Row],[Tiempo_normal (ns)]]&gt;$M$508,Tabla51215[[#This Row],[Tiempo_normal (ns)]]&lt;$M$509)</f>
        <v>0</v>
      </c>
      <c r="AD116" s="6">
        <v>113</v>
      </c>
      <c r="AE116" t="b">
        <f>OR(Tabla61316[[#This Row],[Tiempo_lineal (ns)]]&gt;$O$508,Tabla61316[[#This Row],[Tiempo_lineal (ns)]]&lt;$O$509)</f>
        <v>0</v>
      </c>
      <c r="AF116" s="7" t="b">
        <f>OR(Tabla61316[[#This Row],[Tiempo_normal (ns)]]&gt;$P$508,Tabla61316[[#This Row],[Tiempo_normal (ns)]]&lt;$P$509)</f>
        <v>0</v>
      </c>
    </row>
    <row r="117" spans="2:32" x14ac:dyDescent="0.3">
      <c r="B117">
        <v>114</v>
      </c>
      <c r="C117">
        <v>190</v>
      </c>
      <c r="D117">
        <v>207</v>
      </c>
      <c r="E117">
        <v>114</v>
      </c>
      <c r="F117">
        <v>1983</v>
      </c>
      <c r="G117">
        <v>3142</v>
      </c>
      <c r="H117">
        <v>114</v>
      </c>
      <c r="I117">
        <v>20758</v>
      </c>
      <c r="J117">
        <v>24995</v>
      </c>
      <c r="K117">
        <v>114</v>
      </c>
      <c r="L117" s="5">
        <v>1066250</v>
      </c>
      <c r="M117">
        <v>654626</v>
      </c>
      <c r="N117">
        <v>114</v>
      </c>
      <c r="O117" s="5">
        <v>12349300</v>
      </c>
      <c r="P117" s="5">
        <v>9934500</v>
      </c>
      <c r="R117" s="8">
        <v>114</v>
      </c>
      <c r="S117" t="b">
        <f>OR(Tabla1912[[#This Row],[Tiempo_lineal (ns)]]&gt;$C$508,Tabla1912[[#This Row],[Tiempo_lineal (ns)]]&lt;$C$509)</f>
        <v>0</v>
      </c>
      <c r="T117" t="b">
        <f>OR(Tabla1912[[#This Row],[Tiempo_normal (ns)]]&gt;$D$508,Tabla1912[[#This Row],[Tiempo_normal (ns)]]&lt;$D$509)</f>
        <v>0</v>
      </c>
      <c r="U117" s="8">
        <v>114</v>
      </c>
      <c r="V117" t="b">
        <f>OR(Tabla31013[[#This Row],[Tiempo_lineal (ns)]]&gt;$F$508,Tabla31013[[#This Row],[Tiempo_lineal (ns)]]&lt;$F$509)</f>
        <v>0</v>
      </c>
      <c r="W117" t="b">
        <f>OR(Tabla31013[[#This Row],[Tiempo_normal (ns)]]&gt;$G$508,Tabla31013[[#This Row],[Tiempo_normal (ns)]]&lt;$G$509)</f>
        <v>1</v>
      </c>
      <c r="X117" s="8">
        <v>114</v>
      </c>
      <c r="Y117" t="b">
        <f>OR(Tabla41114[[#This Row],[Tiempo_lineal (ns)]]&gt;$I$508,Tabla41114[[#This Row],[Tiempo_lineal (ns)]]&lt;$I$509)</f>
        <v>0</v>
      </c>
      <c r="Z117" t="b">
        <f>OR(Tabla41114[[#This Row],[Tiempo_normal (ns)]]&gt;$J$508,Tabla41114[[#This Row],[Tiempo_normal (ns)]]&lt;$J$509)</f>
        <v>0</v>
      </c>
      <c r="AA117" s="8">
        <v>114</v>
      </c>
      <c r="AB117" t="b">
        <f>OR(Tabla51215[[#This Row],[Tiempo_lineal (ns)]]&gt;$L$508,Tabla51215[[#This Row],[Tiempo_lineal (ns)]]&lt;$L$509)</f>
        <v>0</v>
      </c>
      <c r="AC117" t="b">
        <f>OR(Tabla51215[[#This Row],[Tiempo_normal (ns)]]&gt;$M$508,Tabla51215[[#This Row],[Tiempo_normal (ns)]]&lt;$M$509)</f>
        <v>0</v>
      </c>
      <c r="AD117" s="8">
        <v>114</v>
      </c>
      <c r="AE117" t="b">
        <f>OR(Tabla61316[[#This Row],[Tiempo_lineal (ns)]]&gt;$O$508,Tabla61316[[#This Row],[Tiempo_lineal (ns)]]&lt;$O$509)</f>
        <v>0</v>
      </c>
      <c r="AF117" s="7" t="b">
        <f>OR(Tabla61316[[#This Row],[Tiempo_normal (ns)]]&gt;$P$508,Tabla61316[[#This Row],[Tiempo_normal (ns)]]&lt;$P$509)</f>
        <v>0</v>
      </c>
    </row>
    <row r="118" spans="2:32" x14ac:dyDescent="0.3">
      <c r="B118">
        <v>115</v>
      </c>
      <c r="C118">
        <v>189</v>
      </c>
      <c r="D118">
        <v>211</v>
      </c>
      <c r="E118">
        <v>115</v>
      </c>
      <c r="F118">
        <v>2091</v>
      </c>
      <c r="G118">
        <v>2348</v>
      </c>
      <c r="H118">
        <v>115</v>
      </c>
      <c r="I118">
        <v>52211</v>
      </c>
      <c r="J118">
        <v>58057</v>
      </c>
      <c r="K118">
        <v>115</v>
      </c>
      <c r="L118">
        <v>653928</v>
      </c>
      <c r="M118">
        <v>585224</v>
      </c>
      <c r="N118">
        <v>115</v>
      </c>
      <c r="O118" s="5">
        <v>10752300</v>
      </c>
      <c r="P118" s="5">
        <v>36925800</v>
      </c>
      <c r="R118" s="6">
        <v>115</v>
      </c>
      <c r="S118" t="b">
        <f>OR(Tabla1912[[#This Row],[Tiempo_lineal (ns)]]&gt;$C$508,Tabla1912[[#This Row],[Tiempo_lineal (ns)]]&lt;$C$509)</f>
        <v>0</v>
      </c>
      <c r="T118" t="b">
        <f>OR(Tabla1912[[#This Row],[Tiempo_normal (ns)]]&gt;$D$508,Tabla1912[[#This Row],[Tiempo_normal (ns)]]&lt;$D$509)</f>
        <v>0</v>
      </c>
      <c r="U118" s="6">
        <v>115</v>
      </c>
      <c r="V118" t="b">
        <f>OR(Tabla31013[[#This Row],[Tiempo_lineal (ns)]]&gt;$F$508,Tabla31013[[#This Row],[Tiempo_lineal (ns)]]&lt;$F$509)</f>
        <v>0</v>
      </c>
      <c r="W118" t="b">
        <f>OR(Tabla31013[[#This Row],[Tiempo_normal (ns)]]&gt;$G$508,Tabla31013[[#This Row],[Tiempo_normal (ns)]]&lt;$G$509)</f>
        <v>0</v>
      </c>
      <c r="X118" s="6">
        <v>115</v>
      </c>
      <c r="Y118" t="b">
        <f>OR(Tabla41114[[#This Row],[Tiempo_lineal (ns)]]&gt;$I$508,Tabla41114[[#This Row],[Tiempo_lineal (ns)]]&lt;$I$509)</f>
        <v>0</v>
      </c>
      <c r="Z118" t="b">
        <f>OR(Tabla41114[[#This Row],[Tiempo_normal (ns)]]&gt;$J$508,Tabla41114[[#This Row],[Tiempo_normal (ns)]]&lt;$J$509)</f>
        <v>0</v>
      </c>
      <c r="AA118" s="6">
        <v>115</v>
      </c>
      <c r="AB118" t="b">
        <f>OR(Tabla51215[[#This Row],[Tiempo_lineal (ns)]]&gt;$L$508,Tabla51215[[#This Row],[Tiempo_lineal (ns)]]&lt;$L$509)</f>
        <v>0</v>
      </c>
      <c r="AC118" t="b">
        <f>OR(Tabla51215[[#This Row],[Tiempo_normal (ns)]]&gt;$M$508,Tabla51215[[#This Row],[Tiempo_normal (ns)]]&lt;$M$509)</f>
        <v>0</v>
      </c>
      <c r="AD118" s="6">
        <v>115</v>
      </c>
      <c r="AE118" t="b">
        <f>OR(Tabla61316[[#This Row],[Tiempo_lineal (ns)]]&gt;$O$508,Tabla61316[[#This Row],[Tiempo_lineal (ns)]]&lt;$O$509)</f>
        <v>0</v>
      </c>
      <c r="AF118" s="7" t="b">
        <f>OR(Tabla61316[[#This Row],[Tiempo_normal (ns)]]&gt;$P$508,Tabla61316[[#This Row],[Tiempo_normal (ns)]]&lt;$P$509)</f>
        <v>0</v>
      </c>
    </row>
    <row r="119" spans="2:32" x14ac:dyDescent="0.3">
      <c r="B119">
        <v>116</v>
      </c>
      <c r="C119">
        <v>186</v>
      </c>
      <c r="D119">
        <v>212</v>
      </c>
      <c r="E119">
        <v>116</v>
      </c>
      <c r="F119">
        <v>2118</v>
      </c>
      <c r="G119">
        <v>2589</v>
      </c>
      <c r="H119">
        <v>116</v>
      </c>
      <c r="I119">
        <v>54416</v>
      </c>
      <c r="J119">
        <v>43899</v>
      </c>
      <c r="K119">
        <v>116</v>
      </c>
      <c r="L119">
        <v>593084</v>
      </c>
      <c r="M119">
        <v>642700</v>
      </c>
      <c r="N119">
        <v>116</v>
      </c>
      <c r="O119" s="5">
        <v>14063000</v>
      </c>
      <c r="P119" s="5">
        <v>9597580</v>
      </c>
      <c r="R119" s="8">
        <v>116</v>
      </c>
      <c r="S119" t="b">
        <f>OR(Tabla1912[[#This Row],[Tiempo_lineal (ns)]]&gt;$C$508,Tabla1912[[#This Row],[Tiempo_lineal (ns)]]&lt;$C$509)</f>
        <v>0</v>
      </c>
      <c r="T119" t="b">
        <f>OR(Tabla1912[[#This Row],[Tiempo_normal (ns)]]&gt;$D$508,Tabla1912[[#This Row],[Tiempo_normal (ns)]]&lt;$D$509)</f>
        <v>0</v>
      </c>
      <c r="U119" s="8">
        <v>116</v>
      </c>
      <c r="V119" t="b">
        <f>OR(Tabla31013[[#This Row],[Tiempo_lineal (ns)]]&gt;$F$508,Tabla31013[[#This Row],[Tiempo_lineal (ns)]]&lt;$F$509)</f>
        <v>0</v>
      </c>
      <c r="W119" t="b">
        <f>OR(Tabla31013[[#This Row],[Tiempo_normal (ns)]]&gt;$G$508,Tabla31013[[#This Row],[Tiempo_normal (ns)]]&lt;$G$509)</f>
        <v>0</v>
      </c>
      <c r="X119" s="8">
        <v>116</v>
      </c>
      <c r="Y119" t="b">
        <f>OR(Tabla41114[[#This Row],[Tiempo_lineal (ns)]]&gt;$I$508,Tabla41114[[#This Row],[Tiempo_lineal (ns)]]&lt;$I$509)</f>
        <v>0</v>
      </c>
      <c r="Z119" t="b">
        <f>OR(Tabla41114[[#This Row],[Tiempo_normal (ns)]]&gt;$J$508,Tabla41114[[#This Row],[Tiempo_normal (ns)]]&lt;$J$509)</f>
        <v>0</v>
      </c>
      <c r="AA119" s="8">
        <v>116</v>
      </c>
      <c r="AB119" t="b">
        <f>OR(Tabla51215[[#This Row],[Tiempo_lineal (ns)]]&gt;$L$508,Tabla51215[[#This Row],[Tiempo_lineal (ns)]]&lt;$L$509)</f>
        <v>0</v>
      </c>
      <c r="AC119" t="b">
        <f>OR(Tabla51215[[#This Row],[Tiempo_normal (ns)]]&gt;$M$508,Tabla51215[[#This Row],[Tiempo_normal (ns)]]&lt;$M$509)</f>
        <v>0</v>
      </c>
      <c r="AD119" s="8">
        <v>116</v>
      </c>
      <c r="AE119" t="b">
        <f>OR(Tabla61316[[#This Row],[Tiempo_lineal (ns)]]&gt;$O$508,Tabla61316[[#This Row],[Tiempo_lineal (ns)]]&lt;$O$509)</f>
        <v>0</v>
      </c>
      <c r="AF119" s="7" t="b">
        <f>OR(Tabla61316[[#This Row],[Tiempo_normal (ns)]]&gt;$P$508,Tabla61316[[#This Row],[Tiempo_normal (ns)]]&lt;$P$509)</f>
        <v>0</v>
      </c>
    </row>
    <row r="120" spans="2:32" x14ac:dyDescent="0.3">
      <c r="B120">
        <v>117</v>
      </c>
      <c r="C120">
        <v>191</v>
      </c>
      <c r="D120">
        <v>209</v>
      </c>
      <c r="E120">
        <v>117</v>
      </c>
      <c r="F120">
        <v>2965</v>
      </c>
      <c r="G120">
        <v>5307</v>
      </c>
      <c r="H120">
        <v>117</v>
      </c>
      <c r="I120">
        <v>49674</v>
      </c>
      <c r="J120">
        <v>30636</v>
      </c>
      <c r="K120">
        <v>117</v>
      </c>
      <c r="L120">
        <v>846818</v>
      </c>
      <c r="M120">
        <v>761195</v>
      </c>
      <c r="N120">
        <v>117</v>
      </c>
      <c r="O120" s="5">
        <v>10072000</v>
      </c>
      <c r="P120" s="5">
        <v>10694800</v>
      </c>
      <c r="R120" s="6">
        <v>117</v>
      </c>
      <c r="S120" t="b">
        <f>OR(Tabla1912[[#This Row],[Tiempo_lineal (ns)]]&gt;$C$508,Tabla1912[[#This Row],[Tiempo_lineal (ns)]]&lt;$C$509)</f>
        <v>0</v>
      </c>
      <c r="T120" t="b">
        <f>OR(Tabla1912[[#This Row],[Tiempo_normal (ns)]]&gt;$D$508,Tabla1912[[#This Row],[Tiempo_normal (ns)]]&lt;$D$509)</f>
        <v>0</v>
      </c>
      <c r="U120" s="6">
        <v>117</v>
      </c>
      <c r="V120" t="b">
        <f>OR(Tabla31013[[#This Row],[Tiempo_lineal (ns)]]&gt;$F$508,Tabla31013[[#This Row],[Tiempo_lineal (ns)]]&lt;$F$509)</f>
        <v>1</v>
      </c>
      <c r="W120" t="b">
        <f>OR(Tabla31013[[#This Row],[Tiempo_normal (ns)]]&gt;$G$508,Tabla31013[[#This Row],[Tiempo_normal (ns)]]&lt;$G$509)</f>
        <v>1</v>
      </c>
      <c r="X120" s="6">
        <v>117</v>
      </c>
      <c r="Y120" t="b">
        <f>OR(Tabla41114[[#This Row],[Tiempo_lineal (ns)]]&gt;$I$508,Tabla41114[[#This Row],[Tiempo_lineal (ns)]]&lt;$I$509)</f>
        <v>0</v>
      </c>
      <c r="Z120" t="b">
        <f>OR(Tabla41114[[#This Row],[Tiempo_normal (ns)]]&gt;$J$508,Tabla41114[[#This Row],[Tiempo_normal (ns)]]&lt;$J$509)</f>
        <v>0</v>
      </c>
      <c r="AA120" s="6">
        <v>117</v>
      </c>
      <c r="AB120" t="b">
        <f>OR(Tabla51215[[#This Row],[Tiempo_lineal (ns)]]&gt;$L$508,Tabla51215[[#This Row],[Tiempo_lineal (ns)]]&lt;$L$509)</f>
        <v>0</v>
      </c>
      <c r="AC120" t="b">
        <f>OR(Tabla51215[[#This Row],[Tiempo_normal (ns)]]&gt;$M$508,Tabla51215[[#This Row],[Tiempo_normal (ns)]]&lt;$M$509)</f>
        <v>0</v>
      </c>
      <c r="AD120" s="6">
        <v>117</v>
      </c>
      <c r="AE120" t="b">
        <f>OR(Tabla61316[[#This Row],[Tiempo_lineal (ns)]]&gt;$O$508,Tabla61316[[#This Row],[Tiempo_lineal (ns)]]&lt;$O$509)</f>
        <v>0</v>
      </c>
      <c r="AF120" s="7" t="b">
        <f>OR(Tabla61316[[#This Row],[Tiempo_normal (ns)]]&gt;$P$508,Tabla61316[[#This Row],[Tiempo_normal (ns)]]&lt;$P$509)</f>
        <v>0</v>
      </c>
    </row>
    <row r="121" spans="2:32" x14ac:dyDescent="0.3">
      <c r="B121">
        <v>118</v>
      </c>
      <c r="C121">
        <v>192</v>
      </c>
      <c r="D121">
        <v>284</v>
      </c>
      <c r="E121">
        <v>118</v>
      </c>
      <c r="F121">
        <v>2734</v>
      </c>
      <c r="G121">
        <v>2418</v>
      </c>
      <c r="H121">
        <v>118</v>
      </c>
      <c r="I121">
        <v>38904</v>
      </c>
      <c r="J121">
        <v>28082</v>
      </c>
      <c r="K121">
        <v>118</v>
      </c>
      <c r="L121">
        <v>757964</v>
      </c>
      <c r="M121">
        <v>600706</v>
      </c>
      <c r="N121">
        <v>118</v>
      </c>
      <c r="O121" s="5">
        <v>51360100</v>
      </c>
      <c r="P121" s="5">
        <v>15683700</v>
      </c>
      <c r="R121" s="8">
        <v>118</v>
      </c>
      <c r="S121" t="b">
        <f>OR(Tabla1912[[#This Row],[Tiempo_lineal (ns)]]&gt;$C$508,Tabla1912[[#This Row],[Tiempo_lineal (ns)]]&lt;$C$509)</f>
        <v>0</v>
      </c>
      <c r="T121" t="b">
        <f>OR(Tabla1912[[#This Row],[Tiempo_normal (ns)]]&gt;$D$508,Tabla1912[[#This Row],[Tiempo_normal (ns)]]&lt;$D$509)</f>
        <v>0</v>
      </c>
      <c r="U121" s="8">
        <v>118</v>
      </c>
      <c r="V121" t="b">
        <f>OR(Tabla31013[[#This Row],[Tiempo_lineal (ns)]]&gt;$F$508,Tabla31013[[#This Row],[Tiempo_lineal (ns)]]&lt;$F$509)</f>
        <v>1</v>
      </c>
      <c r="W121" t="b">
        <f>OR(Tabla31013[[#This Row],[Tiempo_normal (ns)]]&gt;$G$508,Tabla31013[[#This Row],[Tiempo_normal (ns)]]&lt;$G$509)</f>
        <v>0</v>
      </c>
      <c r="X121" s="8">
        <v>118</v>
      </c>
      <c r="Y121" t="b">
        <f>OR(Tabla41114[[#This Row],[Tiempo_lineal (ns)]]&gt;$I$508,Tabla41114[[#This Row],[Tiempo_lineal (ns)]]&lt;$I$509)</f>
        <v>0</v>
      </c>
      <c r="Z121" t="b">
        <f>OR(Tabla41114[[#This Row],[Tiempo_normal (ns)]]&gt;$J$508,Tabla41114[[#This Row],[Tiempo_normal (ns)]]&lt;$J$509)</f>
        <v>0</v>
      </c>
      <c r="AA121" s="8">
        <v>118</v>
      </c>
      <c r="AB121" t="b">
        <f>OR(Tabla51215[[#This Row],[Tiempo_lineal (ns)]]&gt;$L$508,Tabla51215[[#This Row],[Tiempo_lineal (ns)]]&lt;$L$509)</f>
        <v>0</v>
      </c>
      <c r="AC121" t="b">
        <f>OR(Tabla51215[[#This Row],[Tiempo_normal (ns)]]&gt;$M$508,Tabla51215[[#This Row],[Tiempo_normal (ns)]]&lt;$M$509)</f>
        <v>0</v>
      </c>
      <c r="AD121" s="8">
        <v>118</v>
      </c>
      <c r="AE121" t="b">
        <f>OR(Tabla61316[[#This Row],[Tiempo_lineal (ns)]]&gt;$O$508,Tabla61316[[#This Row],[Tiempo_lineal (ns)]]&lt;$O$509)</f>
        <v>1</v>
      </c>
      <c r="AF121" s="7" t="b">
        <f>OR(Tabla61316[[#This Row],[Tiempo_normal (ns)]]&gt;$P$508,Tabla61316[[#This Row],[Tiempo_normal (ns)]]&lt;$P$509)</f>
        <v>0</v>
      </c>
    </row>
    <row r="122" spans="2:32" x14ac:dyDescent="0.3">
      <c r="B122">
        <v>119</v>
      </c>
      <c r="C122">
        <v>217</v>
      </c>
      <c r="D122">
        <v>226</v>
      </c>
      <c r="E122">
        <v>119</v>
      </c>
      <c r="F122">
        <v>1967</v>
      </c>
      <c r="G122">
        <v>5789</v>
      </c>
      <c r="H122">
        <v>119</v>
      </c>
      <c r="I122">
        <v>23792</v>
      </c>
      <c r="J122">
        <v>30434</v>
      </c>
      <c r="K122">
        <v>119</v>
      </c>
      <c r="L122">
        <v>746851</v>
      </c>
      <c r="M122">
        <v>933919</v>
      </c>
      <c r="N122">
        <v>119</v>
      </c>
      <c r="O122" s="5">
        <v>40953000</v>
      </c>
      <c r="P122" s="5">
        <v>28695200</v>
      </c>
      <c r="R122" s="6">
        <v>119</v>
      </c>
      <c r="S122" t="b">
        <f>OR(Tabla1912[[#This Row],[Tiempo_lineal (ns)]]&gt;$C$508,Tabla1912[[#This Row],[Tiempo_lineal (ns)]]&lt;$C$509)</f>
        <v>0</v>
      </c>
      <c r="T122" t="b">
        <f>OR(Tabla1912[[#This Row],[Tiempo_normal (ns)]]&gt;$D$508,Tabla1912[[#This Row],[Tiempo_normal (ns)]]&lt;$D$509)</f>
        <v>0</v>
      </c>
      <c r="U122" s="6">
        <v>119</v>
      </c>
      <c r="V122" t="b">
        <f>OR(Tabla31013[[#This Row],[Tiempo_lineal (ns)]]&gt;$F$508,Tabla31013[[#This Row],[Tiempo_lineal (ns)]]&lt;$F$509)</f>
        <v>0</v>
      </c>
      <c r="W122" t="b">
        <f>OR(Tabla31013[[#This Row],[Tiempo_normal (ns)]]&gt;$G$508,Tabla31013[[#This Row],[Tiempo_normal (ns)]]&lt;$G$509)</f>
        <v>1</v>
      </c>
      <c r="X122" s="6">
        <v>119</v>
      </c>
      <c r="Y122" t="b">
        <f>OR(Tabla41114[[#This Row],[Tiempo_lineal (ns)]]&gt;$I$508,Tabla41114[[#This Row],[Tiempo_lineal (ns)]]&lt;$I$509)</f>
        <v>0</v>
      </c>
      <c r="Z122" t="b">
        <f>OR(Tabla41114[[#This Row],[Tiempo_normal (ns)]]&gt;$J$508,Tabla41114[[#This Row],[Tiempo_normal (ns)]]&lt;$J$509)</f>
        <v>0</v>
      </c>
      <c r="AA122" s="6">
        <v>119</v>
      </c>
      <c r="AB122" t="b">
        <f>OR(Tabla51215[[#This Row],[Tiempo_lineal (ns)]]&gt;$L$508,Tabla51215[[#This Row],[Tiempo_lineal (ns)]]&lt;$L$509)</f>
        <v>0</v>
      </c>
      <c r="AC122" t="b">
        <f>OR(Tabla51215[[#This Row],[Tiempo_normal (ns)]]&gt;$M$508,Tabla51215[[#This Row],[Tiempo_normal (ns)]]&lt;$M$509)</f>
        <v>0</v>
      </c>
      <c r="AD122" s="6">
        <v>119</v>
      </c>
      <c r="AE122" t="b">
        <f>OR(Tabla61316[[#This Row],[Tiempo_lineal (ns)]]&gt;$O$508,Tabla61316[[#This Row],[Tiempo_lineal (ns)]]&lt;$O$509)</f>
        <v>1</v>
      </c>
      <c r="AF122" s="7" t="b">
        <f>OR(Tabla61316[[#This Row],[Tiempo_normal (ns)]]&gt;$P$508,Tabla61316[[#This Row],[Tiempo_normal (ns)]]&lt;$P$509)</f>
        <v>0</v>
      </c>
    </row>
    <row r="123" spans="2:32" x14ac:dyDescent="0.3">
      <c r="B123">
        <v>120</v>
      </c>
      <c r="C123">
        <v>286</v>
      </c>
      <c r="D123">
        <v>283</v>
      </c>
      <c r="E123">
        <v>120</v>
      </c>
      <c r="F123">
        <v>2818</v>
      </c>
      <c r="G123">
        <v>4327</v>
      </c>
      <c r="H123">
        <v>120</v>
      </c>
      <c r="I123">
        <v>41276</v>
      </c>
      <c r="J123">
        <v>29012</v>
      </c>
      <c r="K123">
        <v>120</v>
      </c>
      <c r="L123">
        <v>691538</v>
      </c>
      <c r="M123">
        <v>700332</v>
      </c>
      <c r="N123">
        <v>120</v>
      </c>
      <c r="O123" s="5">
        <v>10951700</v>
      </c>
      <c r="P123" s="5">
        <v>10015000</v>
      </c>
      <c r="R123" s="8">
        <v>120</v>
      </c>
      <c r="S123" t="b">
        <f>OR(Tabla1912[[#This Row],[Tiempo_lineal (ns)]]&gt;$C$508,Tabla1912[[#This Row],[Tiempo_lineal (ns)]]&lt;$C$509)</f>
        <v>0</v>
      </c>
      <c r="T123" t="b">
        <f>OR(Tabla1912[[#This Row],[Tiempo_normal (ns)]]&gt;$D$508,Tabla1912[[#This Row],[Tiempo_normal (ns)]]&lt;$D$509)</f>
        <v>0</v>
      </c>
      <c r="U123" s="8">
        <v>120</v>
      </c>
      <c r="V123" t="b">
        <f>OR(Tabla31013[[#This Row],[Tiempo_lineal (ns)]]&gt;$F$508,Tabla31013[[#This Row],[Tiempo_lineal (ns)]]&lt;$F$509)</f>
        <v>1</v>
      </c>
      <c r="W123" t="b">
        <f>OR(Tabla31013[[#This Row],[Tiempo_normal (ns)]]&gt;$G$508,Tabla31013[[#This Row],[Tiempo_normal (ns)]]&lt;$G$509)</f>
        <v>1</v>
      </c>
      <c r="X123" s="8">
        <v>120</v>
      </c>
      <c r="Y123" t="b">
        <f>OR(Tabla41114[[#This Row],[Tiempo_lineal (ns)]]&gt;$I$508,Tabla41114[[#This Row],[Tiempo_lineal (ns)]]&lt;$I$509)</f>
        <v>0</v>
      </c>
      <c r="Z123" t="b">
        <f>OR(Tabla41114[[#This Row],[Tiempo_normal (ns)]]&gt;$J$508,Tabla41114[[#This Row],[Tiempo_normal (ns)]]&lt;$J$509)</f>
        <v>0</v>
      </c>
      <c r="AA123" s="8">
        <v>120</v>
      </c>
      <c r="AB123" t="b">
        <f>OR(Tabla51215[[#This Row],[Tiempo_lineal (ns)]]&gt;$L$508,Tabla51215[[#This Row],[Tiempo_lineal (ns)]]&lt;$L$509)</f>
        <v>0</v>
      </c>
      <c r="AC123" t="b">
        <f>OR(Tabla51215[[#This Row],[Tiempo_normal (ns)]]&gt;$M$508,Tabla51215[[#This Row],[Tiempo_normal (ns)]]&lt;$M$509)</f>
        <v>0</v>
      </c>
      <c r="AD123" s="8">
        <v>120</v>
      </c>
      <c r="AE123" t="b">
        <f>OR(Tabla61316[[#This Row],[Tiempo_lineal (ns)]]&gt;$O$508,Tabla61316[[#This Row],[Tiempo_lineal (ns)]]&lt;$O$509)</f>
        <v>0</v>
      </c>
      <c r="AF123" s="7" t="b">
        <f>OR(Tabla61316[[#This Row],[Tiempo_normal (ns)]]&gt;$P$508,Tabla61316[[#This Row],[Tiempo_normal (ns)]]&lt;$P$509)</f>
        <v>0</v>
      </c>
    </row>
    <row r="124" spans="2:32" x14ac:dyDescent="0.3">
      <c r="B124">
        <v>121</v>
      </c>
      <c r="C124">
        <v>296</v>
      </c>
      <c r="D124">
        <v>294</v>
      </c>
      <c r="E124">
        <v>121</v>
      </c>
      <c r="F124">
        <v>2735</v>
      </c>
      <c r="G124">
        <v>2000</v>
      </c>
      <c r="H124">
        <v>121</v>
      </c>
      <c r="I124">
        <v>20836</v>
      </c>
      <c r="J124">
        <v>24116</v>
      </c>
      <c r="K124">
        <v>121</v>
      </c>
      <c r="L124">
        <v>643927</v>
      </c>
      <c r="M124">
        <v>517920</v>
      </c>
      <c r="N124">
        <v>121</v>
      </c>
      <c r="O124" s="5">
        <v>10805500</v>
      </c>
      <c r="P124" s="5">
        <v>28398700</v>
      </c>
      <c r="R124" s="6">
        <v>121</v>
      </c>
      <c r="S124" t="b">
        <f>OR(Tabla1912[[#This Row],[Tiempo_lineal (ns)]]&gt;$C$508,Tabla1912[[#This Row],[Tiempo_lineal (ns)]]&lt;$C$509)</f>
        <v>0</v>
      </c>
      <c r="T124" t="b">
        <f>OR(Tabla1912[[#This Row],[Tiempo_normal (ns)]]&gt;$D$508,Tabla1912[[#This Row],[Tiempo_normal (ns)]]&lt;$D$509)</f>
        <v>0</v>
      </c>
      <c r="U124" s="6">
        <v>121</v>
      </c>
      <c r="V124" t="b">
        <f>OR(Tabla31013[[#This Row],[Tiempo_lineal (ns)]]&gt;$F$508,Tabla31013[[#This Row],[Tiempo_lineal (ns)]]&lt;$F$509)</f>
        <v>1</v>
      </c>
      <c r="W124" t="b">
        <f>OR(Tabla31013[[#This Row],[Tiempo_normal (ns)]]&gt;$G$508,Tabla31013[[#This Row],[Tiempo_normal (ns)]]&lt;$G$509)</f>
        <v>0</v>
      </c>
      <c r="X124" s="6">
        <v>121</v>
      </c>
      <c r="Y124" t="b">
        <f>OR(Tabla41114[[#This Row],[Tiempo_lineal (ns)]]&gt;$I$508,Tabla41114[[#This Row],[Tiempo_lineal (ns)]]&lt;$I$509)</f>
        <v>0</v>
      </c>
      <c r="Z124" t="b">
        <f>OR(Tabla41114[[#This Row],[Tiempo_normal (ns)]]&gt;$J$508,Tabla41114[[#This Row],[Tiempo_normal (ns)]]&lt;$J$509)</f>
        <v>0</v>
      </c>
      <c r="AA124" s="6">
        <v>121</v>
      </c>
      <c r="AB124" t="b">
        <f>OR(Tabla51215[[#This Row],[Tiempo_lineal (ns)]]&gt;$L$508,Tabla51215[[#This Row],[Tiempo_lineal (ns)]]&lt;$L$509)</f>
        <v>0</v>
      </c>
      <c r="AC124" t="b">
        <f>OR(Tabla51215[[#This Row],[Tiempo_normal (ns)]]&gt;$M$508,Tabla51215[[#This Row],[Tiempo_normal (ns)]]&lt;$M$509)</f>
        <v>0</v>
      </c>
      <c r="AD124" s="6">
        <v>121</v>
      </c>
      <c r="AE124" t="b">
        <f>OR(Tabla61316[[#This Row],[Tiempo_lineal (ns)]]&gt;$O$508,Tabla61316[[#This Row],[Tiempo_lineal (ns)]]&lt;$O$509)</f>
        <v>0</v>
      </c>
      <c r="AF124" s="7" t="b">
        <f>OR(Tabla61316[[#This Row],[Tiempo_normal (ns)]]&gt;$P$508,Tabla61316[[#This Row],[Tiempo_normal (ns)]]&lt;$P$509)</f>
        <v>0</v>
      </c>
    </row>
    <row r="125" spans="2:32" x14ac:dyDescent="0.3">
      <c r="B125">
        <v>122</v>
      </c>
      <c r="C125">
        <v>279</v>
      </c>
      <c r="D125">
        <v>225</v>
      </c>
      <c r="E125">
        <v>122</v>
      </c>
      <c r="F125">
        <v>2601</v>
      </c>
      <c r="G125">
        <v>3983</v>
      </c>
      <c r="H125">
        <v>122</v>
      </c>
      <c r="I125">
        <v>24602</v>
      </c>
      <c r="J125">
        <v>29689</v>
      </c>
      <c r="K125">
        <v>122</v>
      </c>
      <c r="L125">
        <v>881136</v>
      </c>
      <c r="M125">
        <v>581275</v>
      </c>
      <c r="N125">
        <v>122</v>
      </c>
      <c r="O125" s="5">
        <v>11444000</v>
      </c>
      <c r="P125" s="5">
        <v>12781200</v>
      </c>
      <c r="R125" s="8">
        <v>122</v>
      </c>
      <c r="S125" t="b">
        <f>OR(Tabla1912[[#This Row],[Tiempo_lineal (ns)]]&gt;$C$508,Tabla1912[[#This Row],[Tiempo_lineal (ns)]]&lt;$C$509)</f>
        <v>0</v>
      </c>
      <c r="T125" t="b">
        <f>OR(Tabla1912[[#This Row],[Tiempo_normal (ns)]]&gt;$D$508,Tabla1912[[#This Row],[Tiempo_normal (ns)]]&lt;$D$509)</f>
        <v>0</v>
      </c>
      <c r="U125" s="8">
        <v>122</v>
      </c>
      <c r="V125" t="b">
        <f>OR(Tabla31013[[#This Row],[Tiempo_lineal (ns)]]&gt;$F$508,Tabla31013[[#This Row],[Tiempo_lineal (ns)]]&lt;$F$509)</f>
        <v>1</v>
      </c>
      <c r="W125" t="b">
        <f>OR(Tabla31013[[#This Row],[Tiempo_normal (ns)]]&gt;$G$508,Tabla31013[[#This Row],[Tiempo_normal (ns)]]&lt;$G$509)</f>
        <v>1</v>
      </c>
      <c r="X125" s="8">
        <v>122</v>
      </c>
      <c r="Y125" t="b">
        <f>OR(Tabla41114[[#This Row],[Tiempo_lineal (ns)]]&gt;$I$508,Tabla41114[[#This Row],[Tiempo_lineal (ns)]]&lt;$I$509)</f>
        <v>0</v>
      </c>
      <c r="Z125" t="b">
        <f>OR(Tabla41114[[#This Row],[Tiempo_normal (ns)]]&gt;$J$508,Tabla41114[[#This Row],[Tiempo_normal (ns)]]&lt;$J$509)</f>
        <v>0</v>
      </c>
      <c r="AA125" s="8">
        <v>122</v>
      </c>
      <c r="AB125" t="b">
        <f>OR(Tabla51215[[#This Row],[Tiempo_lineal (ns)]]&gt;$L$508,Tabla51215[[#This Row],[Tiempo_lineal (ns)]]&lt;$L$509)</f>
        <v>0</v>
      </c>
      <c r="AC125" t="b">
        <f>OR(Tabla51215[[#This Row],[Tiempo_normal (ns)]]&gt;$M$508,Tabla51215[[#This Row],[Tiempo_normal (ns)]]&lt;$M$509)</f>
        <v>0</v>
      </c>
      <c r="AD125" s="8">
        <v>122</v>
      </c>
      <c r="AE125" t="b">
        <f>OR(Tabla61316[[#This Row],[Tiempo_lineal (ns)]]&gt;$O$508,Tabla61316[[#This Row],[Tiempo_lineal (ns)]]&lt;$O$509)</f>
        <v>0</v>
      </c>
      <c r="AF125" s="7" t="b">
        <f>OR(Tabla61316[[#This Row],[Tiempo_normal (ns)]]&gt;$P$508,Tabla61316[[#This Row],[Tiempo_normal (ns)]]&lt;$P$509)</f>
        <v>0</v>
      </c>
    </row>
    <row r="126" spans="2:32" x14ac:dyDescent="0.3">
      <c r="B126">
        <v>123</v>
      </c>
      <c r="C126">
        <v>317</v>
      </c>
      <c r="D126">
        <v>287</v>
      </c>
      <c r="E126">
        <v>123</v>
      </c>
      <c r="F126">
        <v>1830</v>
      </c>
      <c r="G126">
        <v>2669</v>
      </c>
      <c r="H126">
        <v>123</v>
      </c>
      <c r="I126">
        <v>25961</v>
      </c>
      <c r="J126">
        <v>56190</v>
      </c>
      <c r="K126">
        <v>123</v>
      </c>
      <c r="L126">
        <v>665145</v>
      </c>
      <c r="M126">
        <v>564622</v>
      </c>
      <c r="N126">
        <v>123</v>
      </c>
      <c r="O126" s="5">
        <v>10043200</v>
      </c>
      <c r="P126" s="5">
        <v>40405300</v>
      </c>
      <c r="R126" s="6">
        <v>123</v>
      </c>
      <c r="S126" t="b">
        <f>OR(Tabla1912[[#This Row],[Tiempo_lineal (ns)]]&gt;$C$508,Tabla1912[[#This Row],[Tiempo_lineal (ns)]]&lt;$C$509)</f>
        <v>0</v>
      </c>
      <c r="T126" t="b">
        <f>OR(Tabla1912[[#This Row],[Tiempo_normal (ns)]]&gt;$D$508,Tabla1912[[#This Row],[Tiempo_normal (ns)]]&lt;$D$509)</f>
        <v>0</v>
      </c>
      <c r="U126" s="6">
        <v>123</v>
      </c>
      <c r="V126" t="b">
        <f>OR(Tabla31013[[#This Row],[Tiempo_lineal (ns)]]&gt;$F$508,Tabla31013[[#This Row],[Tiempo_lineal (ns)]]&lt;$F$509)</f>
        <v>0</v>
      </c>
      <c r="W126" t="b">
        <f>OR(Tabla31013[[#This Row],[Tiempo_normal (ns)]]&gt;$G$508,Tabla31013[[#This Row],[Tiempo_normal (ns)]]&lt;$G$509)</f>
        <v>0</v>
      </c>
      <c r="X126" s="6">
        <v>123</v>
      </c>
      <c r="Y126" t="b">
        <f>OR(Tabla41114[[#This Row],[Tiempo_lineal (ns)]]&gt;$I$508,Tabla41114[[#This Row],[Tiempo_lineal (ns)]]&lt;$I$509)</f>
        <v>0</v>
      </c>
      <c r="Z126" t="b">
        <f>OR(Tabla41114[[#This Row],[Tiempo_normal (ns)]]&gt;$J$508,Tabla41114[[#This Row],[Tiempo_normal (ns)]]&lt;$J$509)</f>
        <v>0</v>
      </c>
      <c r="AA126" s="6">
        <v>123</v>
      </c>
      <c r="AB126" t="b">
        <f>OR(Tabla51215[[#This Row],[Tiempo_lineal (ns)]]&gt;$L$508,Tabla51215[[#This Row],[Tiempo_lineal (ns)]]&lt;$L$509)</f>
        <v>0</v>
      </c>
      <c r="AC126" t="b">
        <f>OR(Tabla51215[[#This Row],[Tiempo_normal (ns)]]&gt;$M$508,Tabla51215[[#This Row],[Tiempo_normal (ns)]]&lt;$M$509)</f>
        <v>0</v>
      </c>
      <c r="AD126" s="6">
        <v>123</v>
      </c>
      <c r="AE126" t="b">
        <f>OR(Tabla61316[[#This Row],[Tiempo_lineal (ns)]]&gt;$O$508,Tabla61316[[#This Row],[Tiempo_lineal (ns)]]&lt;$O$509)</f>
        <v>0</v>
      </c>
      <c r="AF126" s="7" t="b">
        <f>OR(Tabla61316[[#This Row],[Tiempo_normal (ns)]]&gt;$P$508,Tabla61316[[#This Row],[Tiempo_normal (ns)]]&lt;$P$509)</f>
        <v>1</v>
      </c>
    </row>
    <row r="127" spans="2:32" x14ac:dyDescent="0.3">
      <c r="B127">
        <v>124</v>
      </c>
      <c r="C127">
        <v>276</v>
      </c>
      <c r="D127">
        <v>243</v>
      </c>
      <c r="E127">
        <v>124</v>
      </c>
      <c r="F127">
        <v>1969</v>
      </c>
      <c r="G127">
        <v>2209</v>
      </c>
      <c r="H127">
        <v>124</v>
      </c>
      <c r="I127">
        <v>28329</v>
      </c>
      <c r="J127">
        <v>31975</v>
      </c>
      <c r="K127">
        <v>124</v>
      </c>
      <c r="L127">
        <v>635466</v>
      </c>
      <c r="M127">
        <v>679409</v>
      </c>
      <c r="N127">
        <v>124</v>
      </c>
      <c r="O127" s="5">
        <v>10095500</v>
      </c>
      <c r="P127" s="5">
        <v>10353900</v>
      </c>
      <c r="R127" s="8">
        <v>124</v>
      </c>
      <c r="S127" t="b">
        <f>OR(Tabla1912[[#This Row],[Tiempo_lineal (ns)]]&gt;$C$508,Tabla1912[[#This Row],[Tiempo_lineal (ns)]]&lt;$C$509)</f>
        <v>0</v>
      </c>
      <c r="T127" t="b">
        <f>OR(Tabla1912[[#This Row],[Tiempo_normal (ns)]]&gt;$D$508,Tabla1912[[#This Row],[Tiempo_normal (ns)]]&lt;$D$509)</f>
        <v>0</v>
      </c>
      <c r="U127" s="8">
        <v>124</v>
      </c>
      <c r="V127" t="b">
        <f>OR(Tabla31013[[#This Row],[Tiempo_lineal (ns)]]&gt;$F$508,Tabla31013[[#This Row],[Tiempo_lineal (ns)]]&lt;$F$509)</f>
        <v>0</v>
      </c>
      <c r="W127" t="b">
        <f>OR(Tabla31013[[#This Row],[Tiempo_normal (ns)]]&gt;$G$508,Tabla31013[[#This Row],[Tiempo_normal (ns)]]&lt;$G$509)</f>
        <v>0</v>
      </c>
      <c r="X127" s="8">
        <v>124</v>
      </c>
      <c r="Y127" t="b">
        <f>OR(Tabla41114[[#This Row],[Tiempo_lineal (ns)]]&gt;$I$508,Tabla41114[[#This Row],[Tiempo_lineal (ns)]]&lt;$I$509)</f>
        <v>0</v>
      </c>
      <c r="Z127" t="b">
        <f>OR(Tabla41114[[#This Row],[Tiempo_normal (ns)]]&gt;$J$508,Tabla41114[[#This Row],[Tiempo_normal (ns)]]&lt;$J$509)</f>
        <v>0</v>
      </c>
      <c r="AA127" s="8">
        <v>124</v>
      </c>
      <c r="AB127" t="b">
        <f>OR(Tabla51215[[#This Row],[Tiempo_lineal (ns)]]&gt;$L$508,Tabla51215[[#This Row],[Tiempo_lineal (ns)]]&lt;$L$509)</f>
        <v>0</v>
      </c>
      <c r="AC127" t="b">
        <f>OR(Tabla51215[[#This Row],[Tiempo_normal (ns)]]&gt;$M$508,Tabla51215[[#This Row],[Tiempo_normal (ns)]]&lt;$M$509)</f>
        <v>0</v>
      </c>
      <c r="AD127" s="8">
        <v>124</v>
      </c>
      <c r="AE127" t="b">
        <f>OR(Tabla61316[[#This Row],[Tiempo_lineal (ns)]]&gt;$O$508,Tabla61316[[#This Row],[Tiempo_lineal (ns)]]&lt;$O$509)</f>
        <v>0</v>
      </c>
      <c r="AF127" s="7" t="b">
        <f>OR(Tabla61316[[#This Row],[Tiempo_normal (ns)]]&gt;$P$508,Tabla61316[[#This Row],[Tiempo_normal (ns)]]&lt;$P$509)</f>
        <v>0</v>
      </c>
    </row>
    <row r="128" spans="2:32" x14ac:dyDescent="0.3">
      <c r="B128">
        <v>125</v>
      </c>
      <c r="C128">
        <v>197</v>
      </c>
      <c r="D128">
        <v>239</v>
      </c>
      <c r="E128">
        <v>125</v>
      </c>
      <c r="F128">
        <v>1964</v>
      </c>
      <c r="G128">
        <v>3741</v>
      </c>
      <c r="H128">
        <v>125</v>
      </c>
      <c r="I128">
        <v>20817</v>
      </c>
      <c r="J128">
        <v>50633</v>
      </c>
      <c r="K128">
        <v>125</v>
      </c>
      <c r="L128">
        <v>670796</v>
      </c>
      <c r="M128">
        <v>644949</v>
      </c>
      <c r="N128">
        <v>125</v>
      </c>
      <c r="O128" s="5">
        <v>11270800</v>
      </c>
      <c r="P128" s="5">
        <v>12241200</v>
      </c>
      <c r="R128" s="6">
        <v>125</v>
      </c>
      <c r="S128" t="b">
        <f>OR(Tabla1912[[#This Row],[Tiempo_lineal (ns)]]&gt;$C$508,Tabla1912[[#This Row],[Tiempo_lineal (ns)]]&lt;$C$509)</f>
        <v>0</v>
      </c>
      <c r="T128" t="b">
        <f>OR(Tabla1912[[#This Row],[Tiempo_normal (ns)]]&gt;$D$508,Tabla1912[[#This Row],[Tiempo_normal (ns)]]&lt;$D$509)</f>
        <v>0</v>
      </c>
      <c r="U128" s="6">
        <v>125</v>
      </c>
      <c r="V128" t="b">
        <f>OR(Tabla31013[[#This Row],[Tiempo_lineal (ns)]]&gt;$F$508,Tabla31013[[#This Row],[Tiempo_lineal (ns)]]&lt;$F$509)</f>
        <v>0</v>
      </c>
      <c r="W128" t="b">
        <f>OR(Tabla31013[[#This Row],[Tiempo_normal (ns)]]&gt;$G$508,Tabla31013[[#This Row],[Tiempo_normal (ns)]]&lt;$G$509)</f>
        <v>1</v>
      </c>
      <c r="X128" s="6">
        <v>125</v>
      </c>
      <c r="Y128" t="b">
        <f>OR(Tabla41114[[#This Row],[Tiempo_lineal (ns)]]&gt;$I$508,Tabla41114[[#This Row],[Tiempo_lineal (ns)]]&lt;$I$509)</f>
        <v>0</v>
      </c>
      <c r="Z128" t="b">
        <f>OR(Tabla41114[[#This Row],[Tiempo_normal (ns)]]&gt;$J$508,Tabla41114[[#This Row],[Tiempo_normal (ns)]]&lt;$J$509)</f>
        <v>0</v>
      </c>
      <c r="AA128" s="6">
        <v>125</v>
      </c>
      <c r="AB128" t="b">
        <f>OR(Tabla51215[[#This Row],[Tiempo_lineal (ns)]]&gt;$L$508,Tabla51215[[#This Row],[Tiempo_lineal (ns)]]&lt;$L$509)</f>
        <v>0</v>
      </c>
      <c r="AC128" t="b">
        <f>OR(Tabla51215[[#This Row],[Tiempo_normal (ns)]]&gt;$M$508,Tabla51215[[#This Row],[Tiempo_normal (ns)]]&lt;$M$509)</f>
        <v>0</v>
      </c>
      <c r="AD128" s="6">
        <v>125</v>
      </c>
      <c r="AE128" t="b">
        <f>OR(Tabla61316[[#This Row],[Tiempo_lineal (ns)]]&gt;$O$508,Tabla61316[[#This Row],[Tiempo_lineal (ns)]]&lt;$O$509)</f>
        <v>0</v>
      </c>
      <c r="AF128" s="7" t="b">
        <f>OR(Tabla61316[[#This Row],[Tiempo_normal (ns)]]&gt;$P$508,Tabla61316[[#This Row],[Tiempo_normal (ns)]]&lt;$P$509)</f>
        <v>0</v>
      </c>
    </row>
    <row r="129" spans="2:32" x14ac:dyDescent="0.3">
      <c r="B129">
        <v>126</v>
      </c>
      <c r="C129">
        <v>190</v>
      </c>
      <c r="D129">
        <v>230</v>
      </c>
      <c r="E129">
        <v>126</v>
      </c>
      <c r="F129">
        <v>2609</v>
      </c>
      <c r="G129">
        <v>3085</v>
      </c>
      <c r="H129">
        <v>126</v>
      </c>
      <c r="I129">
        <v>23018</v>
      </c>
      <c r="J129">
        <v>27547</v>
      </c>
      <c r="K129">
        <v>126</v>
      </c>
      <c r="L129">
        <v>690519</v>
      </c>
      <c r="M129">
        <v>539294</v>
      </c>
      <c r="N129">
        <v>126</v>
      </c>
      <c r="O129" s="5">
        <v>52090600</v>
      </c>
      <c r="P129" s="5">
        <v>12055100</v>
      </c>
      <c r="R129" s="8">
        <v>126</v>
      </c>
      <c r="S129" t="b">
        <f>OR(Tabla1912[[#This Row],[Tiempo_lineal (ns)]]&gt;$C$508,Tabla1912[[#This Row],[Tiempo_lineal (ns)]]&lt;$C$509)</f>
        <v>0</v>
      </c>
      <c r="T129" t="b">
        <f>OR(Tabla1912[[#This Row],[Tiempo_normal (ns)]]&gt;$D$508,Tabla1912[[#This Row],[Tiempo_normal (ns)]]&lt;$D$509)</f>
        <v>0</v>
      </c>
      <c r="U129" s="8">
        <v>126</v>
      </c>
      <c r="V129" t="b">
        <f>OR(Tabla31013[[#This Row],[Tiempo_lineal (ns)]]&gt;$F$508,Tabla31013[[#This Row],[Tiempo_lineal (ns)]]&lt;$F$509)</f>
        <v>1</v>
      </c>
      <c r="W129" t="b">
        <f>OR(Tabla31013[[#This Row],[Tiempo_normal (ns)]]&gt;$G$508,Tabla31013[[#This Row],[Tiempo_normal (ns)]]&lt;$G$509)</f>
        <v>1</v>
      </c>
      <c r="X129" s="8">
        <v>126</v>
      </c>
      <c r="Y129" t="b">
        <f>OR(Tabla41114[[#This Row],[Tiempo_lineal (ns)]]&gt;$I$508,Tabla41114[[#This Row],[Tiempo_lineal (ns)]]&lt;$I$509)</f>
        <v>0</v>
      </c>
      <c r="Z129" t="b">
        <f>OR(Tabla41114[[#This Row],[Tiempo_normal (ns)]]&gt;$J$508,Tabla41114[[#This Row],[Tiempo_normal (ns)]]&lt;$J$509)</f>
        <v>0</v>
      </c>
      <c r="AA129" s="8">
        <v>126</v>
      </c>
      <c r="AB129" t="b">
        <f>OR(Tabla51215[[#This Row],[Tiempo_lineal (ns)]]&gt;$L$508,Tabla51215[[#This Row],[Tiempo_lineal (ns)]]&lt;$L$509)</f>
        <v>0</v>
      </c>
      <c r="AC129" t="b">
        <f>OR(Tabla51215[[#This Row],[Tiempo_normal (ns)]]&gt;$M$508,Tabla51215[[#This Row],[Tiempo_normal (ns)]]&lt;$M$509)</f>
        <v>0</v>
      </c>
      <c r="AD129" s="8">
        <v>126</v>
      </c>
      <c r="AE129" t="b">
        <f>OR(Tabla61316[[#This Row],[Tiempo_lineal (ns)]]&gt;$O$508,Tabla61316[[#This Row],[Tiempo_lineal (ns)]]&lt;$O$509)</f>
        <v>1</v>
      </c>
      <c r="AF129" s="7" t="b">
        <f>OR(Tabla61316[[#This Row],[Tiempo_normal (ns)]]&gt;$P$508,Tabla61316[[#This Row],[Tiempo_normal (ns)]]&lt;$P$509)</f>
        <v>0</v>
      </c>
    </row>
    <row r="130" spans="2:32" x14ac:dyDescent="0.3">
      <c r="B130">
        <v>127</v>
      </c>
      <c r="C130">
        <v>188</v>
      </c>
      <c r="D130">
        <v>228</v>
      </c>
      <c r="E130">
        <v>127</v>
      </c>
      <c r="F130">
        <v>1982</v>
      </c>
      <c r="G130">
        <v>3488</v>
      </c>
      <c r="H130">
        <v>127</v>
      </c>
      <c r="I130">
        <v>57806</v>
      </c>
      <c r="J130">
        <v>41143</v>
      </c>
      <c r="K130">
        <v>127</v>
      </c>
      <c r="L130">
        <v>960982</v>
      </c>
      <c r="M130">
        <v>725520</v>
      </c>
      <c r="N130">
        <v>127</v>
      </c>
      <c r="O130" s="5">
        <v>17043400</v>
      </c>
      <c r="P130" s="5">
        <v>16171500</v>
      </c>
      <c r="R130" s="6">
        <v>127</v>
      </c>
      <c r="S130" t="b">
        <f>OR(Tabla1912[[#This Row],[Tiempo_lineal (ns)]]&gt;$C$508,Tabla1912[[#This Row],[Tiempo_lineal (ns)]]&lt;$C$509)</f>
        <v>0</v>
      </c>
      <c r="T130" t="b">
        <f>OR(Tabla1912[[#This Row],[Tiempo_normal (ns)]]&gt;$D$508,Tabla1912[[#This Row],[Tiempo_normal (ns)]]&lt;$D$509)</f>
        <v>0</v>
      </c>
      <c r="U130" s="6">
        <v>127</v>
      </c>
      <c r="V130" t="b">
        <f>OR(Tabla31013[[#This Row],[Tiempo_lineal (ns)]]&gt;$F$508,Tabla31013[[#This Row],[Tiempo_lineal (ns)]]&lt;$F$509)</f>
        <v>0</v>
      </c>
      <c r="W130" t="b">
        <f>OR(Tabla31013[[#This Row],[Tiempo_normal (ns)]]&gt;$G$508,Tabla31013[[#This Row],[Tiempo_normal (ns)]]&lt;$G$509)</f>
        <v>1</v>
      </c>
      <c r="X130" s="6">
        <v>127</v>
      </c>
      <c r="Y130" t="b">
        <f>OR(Tabla41114[[#This Row],[Tiempo_lineal (ns)]]&gt;$I$508,Tabla41114[[#This Row],[Tiempo_lineal (ns)]]&lt;$I$509)</f>
        <v>0</v>
      </c>
      <c r="Z130" t="b">
        <f>OR(Tabla41114[[#This Row],[Tiempo_normal (ns)]]&gt;$J$508,Tabla41114[[#This Row],[Tiempo_normal (ns)]]&lt;$J$509)</f>
        <v>0</v>
      </c>
      <c r="AA130" s="6">
        <v>127</v>
      </c>
      <c r="AB130" t="b">
        <f>OR(Tabla51215[[#This Row],[Tiempo_lineal (ns)]]&gt;$L$508,Tabla51215[[#This Row],[Tiempo_lineal (ns)]]&lt;$L$509)</f>
        <v>0</v>
      </c>
      <c r="AC130" t="b">
        <f>OR(Tabla51215[[#This Row],[Tiempo_normal (ns)]]&gt;$M$508,Tabla51215[[#This Row],[Tiempo_normal (ns)]]&lt;$M$509)</f>
        <v>0</v>
      </c>
      <c r="AD130" s="6">
        <v>127</v>
      </c>
      <c r="AE130" t="b">
        <f>OR(Tabla61316[[#This Row],[Tiempo_lineal (ns)]]&gt;$O$508,Tabla61316[[#This Row],[Tiempo_lineal (ns)]]&lt;$O$509)</f>
        <v>0</v>
      </c>
      <c r="AF130" s="7" t="b">
        <f>OR(Tabla61316[[#This Row],[Tiempo_normal (ns)]]&gt;$P$508,Tabla61316[[#This Row],[Tiempo_normal (ns)]]&lt;$P$509)</f>
        <v>0</v>
      </c>
    </row>
    <row r="131" spans="2:32" x14ac:dyDescent="0.3">
      <c r="B131">
        <v>128</v>
      </c>
      <c r="C131">
        <v>192</v>
      </c>
      <c r="D131">
        <v>215</v>
      </c>
      <c r="E131">
        <v>128</v>
      </c>
      <c r="F131">
        <v>2029</v>
      </c>
      <c r="G131">
        <v>2541</v>
      </c>
      <c r="H131">
        <v>128</v>
      </c>
      <c r="I131">
        <v>21148</v>
      </c>
      <c r="J131">
        <v>40809</v>
      </c>
      <c r="K131">
        <v>128</v>
      </c>
      <c r="L131">
        <v>946612</v>
      </c>
      <c r="M131">
        <v>919815</v>
      </c>
      <c r="N131">
        <v>128</v>
      </c>
      <c r="O131" s="5">
        <v>28850700</v>
      </c>
      <c r="P131" s="5">
        <v>19237900</v>
      </c>
      <c r="R131" s="8">
        <v>128</v>
      </c>
      <c r="S131" t="b">
        <f>OR(Tabla1912[[#This Row],[Tiempo_lineal (ns)]]&gt;$C$508,Tabla1912[[#This Row],[Tiempo_lineal (ns)]]&lt;$C$509)</f>
        <v>0</v>
      </c>
      <c r="T131" t="b">
        <f>OR(Tabla1912[[#This Row],[Tiempo_normal (ns)]]&gt;$D$508,Tabla1912[[#This Row],[Tiempo_normal (ns)]]&lt;$D$509)</f>
        <v>0</v>
      </c>
      <c r="U131" s="8">
        <v>128</v>
      </c>
      <c r="V131" t="b">
        <f>OR(Tabla31013[[#This Row],[Tiempo_lineal (ns)]]&gt;$F$508,Tabla31013[[#This Row],[Tiempo_lineal (ns)]]&lt;$F$509)</f>
        <v>0</v>
      </c>
      <c r="W131" t="b">
        <f>OR(Tabla31013[[#This Row],[Tiempo_normal (ns)]]&gt;$G$508,Tabla31013[[#This Row],[Tiempo_normal (ns)]]&lt;$G$509)</f>
        <v>0</v>
      </c>
      <c r="X131" s="8">
        <v>128</v>
      </c>
      <c r="Y131" t="b">
        <f>OR(Tabla41114[[#This Row],[Tiempo_lineal (ns)]]&gt;$I$508,Tabla41114[[#This Row],[Tiempo_lineal (ns)]]&lt;$I$509)</f>
        <v>0</v>
      </c>
      <c r="Z131" t="b">
        <f>OR(Tabla41114[[#This Row],[Tiempo_normal (ns)]]&gt;$J$508,Tabla41114[[#This Row],[Tiempo_normal (ns)]]&lt;$J$509)</f>
        <v>0</v>
      </c>
      <c r="AA131" s="8">
        <v>128</v>
      </c>
      <c r="AB131" t="b">
        <f>OR(Tabla51215[[#This Row],[Tiempo_lineal (ns)]]&gt;$L$508,Tabla51215[[#This Row],[Tiempo_lineal (ns)]]&lt;$L$509)</f>
        <v>0</v>
      </c>
      <c r="AC131" t="b">
        <f>OR(Tabla51215[[#This Row],[Tiempo_normal (ns)]]&gt;$M$508,Tabla51215[[#This Row],[Tiempo_normal (ns)]]&lt;$M$509)</f>
        <v>0</v>
      </c>
      <c r="AD131" s="8">
        <v>128</v>
      </c>
      <c r="AE131" t="b">
        <f>OR(Tabla61316[[#This Row],[Tiempo_lineal (ns)]]&gt;$O$508,Tabla61316[[#This Row],[Tiempo_lineal (ns)]]&lt;$O$509)</f>
        <v>1</v>
      </c>
      <c r="AF131" s="7" t="b">
        <f>OR(Tabla61316[[#This Row],[Tiempo_normal (ns)]]&gt;$P$508,Tabla61316[[#This Row],[Tiempo_normal (ns)]]&lt;$P$509)</f>
        <v>0</v>
      </c>
    </row>
    <row r="132" spans="2:32" x14ac:dyDescent="0.3">
      <c r="B132">
        <v>129</v>
      </c>
      <c r="C132">
        <v>198</v>
      </c>
      <c r="D132">
        <v>355</v>
      </c>
      <c r="E132">
        <v>129</v>
      </c>
      <c r="F132">
        <v>1820</v>
      </c>
      <c r="G132">
        <v>1842</v>
      </c>
      <c r="H132">
        <v>129</v>
      </c>
      <c r="I132">
        <v>57717</v>
      </c>
      <c r="J132">
        <v>22919</v>
      </c>
      <c r="K132">
        <v>129</v>
      </c>
      <c r="L132">
        <v>894588</v>
      </c>
      <c r="M132">
        <v>746253</v>
      </c>
      <c r="N132">
        <v>129</v>
      </c>
      <c r="O132" s="5">
        <v>9616830</v>
      </c>
      <c r="P132" s="5">
        <v>16002000</v>
      </c>
      <c r="R132" s="6">
        <v>129</v>
      </c>
      <c r="S132" t="b">
        <f>OR(Tabla1912[[#This Row],[Tiempo_lineal (ns)]]&gt;$C$508,Tabla1912[[#This Row],[Tiempo_lineal (ns)]]&lt;$C$509)</f>
        <v>0</v>
      </c>
      <c r="T132" t="b">
        <f>OR(Tabla1912[[#This Row],[Tiempo_normal (ns)]]&gt;$D$508,Tabla1912[[#This Row],[Tiempo_normal (ns)]]&lt;$D$509)</f>
        <v>1</v>
      </c>
      <c r="U132" s="6">
        <v>129</v>
      </c>
      <c r="V132" t="b">
        <f>OR(Tabla31013[[#This Row],[Tiempo_lineal (ns)]]&gt;$F$508,Tabla31013[[#This Row],[Tiempo_lineal (ns)]]&lt;$F$509)</f>
        <v>0</v>
      </c>
      <c r="W132" t="b">
        <f>OR(Tabla31013[[#This Row],[Tiempo_normal (ns)]]&gt;$G$508,Tabla31013[[#This Row],[Tiempo_normal (ns)]]&lt;$G$509)</f>
        <v>0</v>
      </c>
      <c r="X132" s="6">
        <v>129</v>
      </c>
      <c r="Y132" t="b">
        <f>OR(Tabla41114[[#This Row],[Tiempo_lineal (ns)]]&gt;$I$508,Tabla41114[[#This Row],[Tiempo_lineal (ns)]]&lt;$I$509)</f>
        <v>0</v>
      </c>
      <c r="Z132" t="b">
        <f>OR(Tabla41114[[#This Row],[Tiempo_normal (ns)]]&gt;$J$508,Tabla41114[[#This Row],[Tiempo_normal (ns)]]&lt;$J$509)</f>
        <v>0</v>
      </c>
      <c r="AA132" s="6">
        <v>129</v>
      </c>
      <c r="AB132" t="b">
        <f>OR(Tabla51215[[#This Row],[Tiempo_lineal (ns)]]&gt;$L$508,Tabla51215[[#This Row],[Tiempo_lineal (ns)]]&lt;$L$509)</f>
        <v>0</v>
      </c>
      <c r="AC132" t="b">
        <f>OR(Tabla51215[[#This Row],[Tiempo_normal (ns)]]&gt;$M$508,Tabla51215[[#This Row],[Tiempo_normal (ns)]]&lt;$M$509)</f>
        <v>0</v>
      </c>
      <c r="AD132" s="6">
        <v>129</v>
      </c>
      <c r="AE132" t="b">
        <f>OR(Tabla61316[[#This Row],[Tiempo_lineal (ns)]]&gt;$O$508,Tabla61316[[#This Row],[Tiempo_lineal (ns)]]&lt;$O$509)</f>
        <v>0</v>
      </c>
      <c r="AF132" s="7" t="b">
        <f>OR(Tabla61316[[#This Row],[Tiempo_normal (ns)]]&gt;$P$508,Tabla61316[[#This Row],[Tiempo_normal (ns)]]&lt;$P$509)</f>
        <v>0</v>
      </c>
    </row>
    <row r="133" spans="2:32" x14ac:dyDescent="0.3">
      <c r="B133">
        <v>130</v>
      </c>
      <c r="C133">
        <v>322</v>
      </c>
      <c r="D133">
        <v>218</v>
      </c>
      <c r="E133">
        <v>130</v>
      </c>
      <c r="F133">
        <v>1866</v>
      </c>
      <c r="G133">
        <v>1794</v>
      </c>
      <c r="H133">
        <v>130</v>
      </c>
      <c r="I133">
        <v>27278</v>
      </c>
      <c r="J133">
        <v>31737</v>
      </c>
      <c r="K133">
        <v>130</v>
      </c>
      <c r="L133">
        <v>932220</v>
      </c>
      <c r="M133">
        <v>788767</v>
      </c>
      <c r="N133">
        <v>130</v>
      </c>
      <c r="O133" s="5">
        <v>18675500</v>
      </c>
      <c r="P133" s="5">
        <v>68243100</v>
      </c>
      <c r="R133" s="8">
        <v>130</v>
      </c>
      <c r="S133" t="b">
        <f>OR(Tabla1912[[#This Row],[Tiempo_lineal (ns)]]&gt;$C$508,Tabla1912[[#This Row],[Tiempo_lineal (ns)]]&lt;$C$509)</f>
        <v>0</v>
      </c>
      <c r="T133" t="b">
        <f>OR(Tabla1912[[#This Row],[Tiempo_normal (ns)]]&gt;$D$508,Tabla1912[[#This Row],[Tiempo_normal (ns)]]&lt;$D$509)</f>
        <v>0</v>
      </c>
      <c r="U133" s="8">
        <v>130</v>
      </c>
      <c r="V133" t="b">
        <f>OR(Tabla31013[[#This Row],[Tiempo_lineal (ns)]]&gt;$F$508,Tabla31013[[#This Row],[Tiempo_lineal (ns)]]&lt;$F$509)</f>
        <v>0</v>
      </c>
      <c r="W133" t="b">
        <f>OR(Tabla31013[[#This Row],[Tiempo_normal (ns)]]&gt;$G$508,Tabla31013[[#This Row],[Tiempo_normal (ns)]]&lt;$G$509)</f>
        <v>0</v>
      </c>
      <c r="X133" s="8">
        <v>130</v>
      </c>
      <c r="Y133" t="b">
        <f>OR(Tabla41114[[#This Row],[Tiempo_lineal (ns)]]&gt;$I$508,Tabla41114[[#This Row],[Tiempo_lineal (ns)]]&lt;$I$509)</f>
        <v>0</v>
      </c>
      <c r="Z133" t="b">
        <f>OR(Tabla41114[[#This Row],[Tiempo_normal (ns)]]&gt;$J$508,Tabla41114[[#This Row],[Tiempo_normal (ns)]]&lt;$J$509)</f>
        <v>0</v>
      </c>
      <c r="AA133" s="8">
        <v>130</v>
      </c>
      <c r="AB133" t="b">
        <f>OR(Tabla51215[[#This Row],[Tiempo_lineal (ns)]]&gt;$L$508,Tabla51215[[#This Row],[Tiempo_lineal (ns)]]&lt;$L$509)</f>
        <v>0</v>
      </c>
      <c r="AC133" t="b">
        <f>OR(Tabla51215[[#This Row],[Tiempo_normal (ns)]]&gt;$M$508,Tabla51215[[#This Row],[Tiempo_normal (ns)]]&lt;$M$509)</f>
        <v>0</v>
      </c>
      <c r="AD133" s="8">
        <v>130</v>
      </c>
      <c r="AE133" t="b">
        <f>OR(Tabla61316[[#This Row],[Tiempo_lineal (ns)]]&gt;$O$508,Tabla61316[[#This Row],[Tiempo_lineal (ns)]]&lt;$O$509)</f>
        <v>0</v>
      </c>
      <c r="AF133" s="7" t="b">
        <f>OR(Tabla61316[[#This Row],[Tiempo_normal (ns)]]&gt;$P$508,Tabla61316[[#This Row],[Tiempo_normal (ns)]]&lt;$P$509)</f>
        <v>1</v>
      </c>
    </row>
    <row r="134" spans="2:32" x14ac:dyDescent="0.3">
      <c r="B134">
        <v>131</v>
      </c>
      <c r="C134">
        <v>200</v>
      </c>
      <c r="D134">
        <v>238</v>
      </c>
      <c r="E134">
        <v>131</v>
      </c>
      <c r="F134">
        <v>1814</v>
      </c>
      <c r="G134">
        <v>1835</v>
      </c>
      <c r="H134">
        <v>131</v>
      </c>
      <c r="I134">
        <v>33251</v>
      </c>
      <c r="J134">
        <v>25086</v>
      </c>
      <c r="K134">
        <v>131</v>
      </c>
      <c r="L134" s="5">
        <v>1212790</v>
      </c>
      <c r="M134">
        <v>710775</v>
      </c>
      <c r="N134">
        <v>131</v>
      </c>
      <c r="O134" s="5">
        <v>17571200</v>
      </c>
      <c r="P134" s="5">
        <v>10818500</v>
      </c>
      <c r="R134" s="6">
        <v>131</v>
      </c>
      <c r="S134" t="b">
        <f>OR(Tabla1912[[#This Row],[Tiempo_lineal (ns)]]&gt;$C$508,Tabla1912[[#This Row],[Tiempo_lineal (ns)]]&lt;$C$509)</f>
        <v>0</v>
      </c>
      <c r="T134" t="b">
        <f>OR(Tabla1912[[#This Row],[Tiempo_normal (ns)]]&gt;$D$508,Tabla1912[[#This Row],[Tiempo_normal (ns)]]&lt;$D$509)</f>
        <v>0</v>
      </c>
      <c r="U134" s="6">
        <v>131</v>
      </c>
      <c r="V134" t="b">
        <f>OR(Tabla31013[[#This Row],[Tiempo_lineal (ns)]]&gt;$F$508,Tabla31013[[#This Row],[Tiempo_lineal (ns)]]&lt;$F$509)</f>
        <v>0</v>
      </c>
      <c r="W134" t="b">
        <f>OR(Tabla31013[[#This Row],[Tiempo_normal (ns)]]&gt;$G$508,Tabla31013[[#This Row],[Tiempo_normal (ns)]]&lt;$G$509)</f>
        <v>0</v>
      </c>
      <c r="X134" s="6">
        <v>131</v>
      </c>
      <c r="Y134" t="b">
        <f>OR(Tabla41114[[#This Row],[Tiempo_lineal (ns)]]&gt;$I$508,Tabla41114[[#This Row],[Tiempo_lineal (ns)]]&lt;$I$509)</f>
        <v>0</v>
      </c>
      <c r="Z134" t="b">
        <f>OR(Tabla41114[[#This Row],[Tiempo_normal (ns)]]&gt;$J$508,Tabla41114[[#This Row],[Tiempo_normal (ns)]]&lt;$J$509)</f>
        <v>0</v>
      </c>
      <c r="AA134" s="6">
        <v>131</v>
      </c>
      <c r="AB134" t="b">
        <f>OR(Tabla51215[[#This Row],[Tiempo_lineal (ns)]]&gt;$L$508,Tabla51215[[#This Row],[Tiempo_lineal (ns)]]&lt;$L$509)</f>
        <v>1</v>
      </c>
      <c r="AC134" t="b">
        <f>OR(Tabla51215[[#This Row],[Tiempo_normal (ns)]]&gt;$M$508,Tabla51215[[#This Row],[Tiempo_normal (ns)]]&lt;$M$509)</f>
        <v>0</v>
      </c>
      <c r="AD134" s="6">
        <v>131</v>
      </c>
      <c r="AE134" t="b">
        <f>OR(Tabla61316[[#This Row],[Tiempo_lineal (ns)]]&gt;$O$508,Tabla61316[[#This Row],[Tiempo_lineal (ns)]]&lt;$O$509)</f>
        <v>0</v>
      </c>
      <c r="AF134" s="7" t="b">
        <f>OR(Tabla61316[[#This Row],[Tiempo_normal (ns)]]&gt;$P$508,Tabla61316[[#This Row],[Tiempo_normal (ns)]]&lt;$P$509)</f>
        <v>0</v>
      </c>
    </row>
    <row r="135" spans="2:32" x14ac:dyDescent="0.3">
      <c r="B135">
        <v>132</v>
      </c>
      <c r="C135">
        <v>203</v>
      </c>
      <c r="D135">
        <v>239</v>
      </c>
      <c r="E135">
        <v>132</v>
      </c>
      <c r="F135">
        <v>2013</v>
      </c>
      <c r="G135">
        <v>1840</v>
      </c>
      <c r="H135">
        <v>132</v>
      </c>
      <c r="I135">
        <v>44154</v>
      </c>
      <c r="J135">
        <v>25784</v>
      </c>
      <c r="K135">
        <v>132</v>
      </c>
      <c r="L135">
        <v>829830</v>
      </c>
      <c r="M135">
        <v>714678</v>
      </c>
      <c r="N135">
        <v>132</v>
      </c>
      <c r="O135" s="5">
        <v>15800300</v>
      </c>
      <c r="P135" s="5">
        <v>10289400</v>
      </c>
      <c r="R135" s="8">
        <v>132</v>
      </c>
      <c r="S135" t="b">
        <f>OR(Tabla1912[[#This Row],[Tiempo_lineal (ns)]]&gt;$C$508,Tabla1912[[#This Row],[Tiempo_lineal (ns)]]&lt;$C$509)</f>
        <v>0</v>
      </c>
      <c r="T135" t="b">
        <f>OR(Tabla1912[[#This Row],[Tiempo_normal (ns)]]&gt;$D$508,Tabla1912[[#This Row],[Tiempo_normal (ns)]]&lt;$D$509)</f>
        <v>0</v>
      </c>
      <c r="U135" s="8">
        <v>132</v>
      </c>
      <c r="V135" t="b">
        <f>OR(Tabla31013[[#This Row],[Tiempo_lineal (ns)]]&gt;$F$508,Tabla31013[[#This Row],[Tiempo_lineal (ns)]]&lt;$F$509)</f>
        <v>0</v>
      </c>
      <c r="W135" t="b">
        <f>OR(Tabla31013[[#This Row],[Tiempo_normal (ns)]]&gt;$G$508,Tabla31013[[#This Row],[Tiempo_normal (ns)]]&lt;$G$509)</f>
        <v>0</v>
      </c>
      <c r="X135" s="8">
        <v>132</v>
      </c>
      <c r="Y135" t="b">
        <f>OR(Tabla41114[[#This Row],[Tiempo_lineal (ns)]]&gt;$I$508,Tabla41114[[#This Row],[Tiempo_lineal (ns)]]&lt;$I$509)</f>
        <v>0</v>
      </c>
      <c r="Z135" t="b">
        <f>OR(Tabla41114[[#This Row],[Tiempo_normal (ns)]]&gt;$J$508,Tabla41114[[#This Row],[Tiempo_normal (ns)]]&lt;$J$509)</f>
        <v>0</v>
      </c>
      <c r="AA135" s="8">
        <v>132</v>
      </c>
      <c r="AB135" t="b">
        <f>OR(Tabla51215[[#This Row],[Tiempo_lineal (ns)]]&gt;$L$508,Tabla51215[[#This Row],[Tiempo_lineal (ns)]]&lt;$L$509)</f>
        <v>0</v>
      </c>
      <c r="AC135" t="b">
        <f>OR(Tabla51215[[#This Row],[Tiempo_normal (ns)]]&gt;$M$508,Tabla51215[[#This Row],[Tiempo_normal (ns)]]&lt;$M$509)</f>
        <v>0</v>
      </c>
      <c r="AD135" s="8">
        <v>132</v>
      </c>
      <c r="AE135" t="b">
        <f>OR(Tabla61316[[#This Row],[Tiempo_lineal (ns)]]&gt;$O$508,Tabla61316[[#This Row],[Tiempo_lineal (ns)]]&lt;$O$509)</f>
        <v>0</v>
      </c>
      <c r="AF135" s="7" t="b">
        <f>OR(Tabla61316[[#This Row],[Tiempo_normal (ns)]]&gt;$P$508,Tabla61316[[#This Row],[Tiempo_normal (ns)]]&lt;$P$509)</f>
        <v>0</v>
      </c>
    </row>
    <row r="136" spans="2:32" x14ac:dyDescent="0.3">
      <c r="B136">
        <v>133</v>
      </c>
      <c r="C136">
        <v>215</v>
      </c>
      <c r="D136">
        <v>209</v>
      </c>
      <c r="E136">
        <v>133</v>
      </c>
      <c r="F136">
        <v>2077</v>
      </c>
      <c r="G136">
        <v>2069</v>
      </c>
      <c r="H136">
        <v>133</v>
      </c>
      <c r="I136">
        <v>21415</v>
      </c>
      <c r="J136">
        <v>24068</v>
      </c>
      <c r="K136">
        <v>133</v>
      </c>
      <c r="L136" s="5">
        <v>1041060</v>
      </c>
      <c r="M136">
        <v>602164</v>
      </c>
      <c r="N136">
        <v>133</v>
      </c>
      <c r="O136" s="5">
        <v>10780300</v>
      </c>
      <c r="P136" s="5">
        <v>10345200</v>
      </c>
      <c r="R136" s="6">
        <v>133</v>
      </c>
      <c r="S136" t="b">
        <f>OR(Tabla1912[[#This Row],[Tiempo_lineal (ns)]]&gt;$C$508,Tabla1912[[#This Row],[Tiempo_lineal (ns)]]&lt;$C$509)</f>
        <v>0</v>
      </c>
      <c r="T136" t="b">
        <f>OR(Tabla1912[[#This Row],[Tiempo_normal (ns)]]&gt;$D$508,Tabla1912[[#This Row],[Tiempo_normal (ns)]]&lt;$D$509)</f>
        <v>0</v>
      </c>
      <c r="U136" s="6">
        <v>133</v>
      </c>
      <c r="V136" t="b">
        <f>OR(Tabla31013[[#This Row],[Tiempo_lineal (ns)]]&gt;$F$508,Tabla31013[[#This Row],[Tiempo_lineal (ns)]]&lt;$F$509)</f>
        <v>0</v>
      </c>
      <c r="W136" t="b">
        <f>OR(Tabla31013[[#This Row],[Tiempo_normal (ns)]]&gt;$G$508,Tabla31013[[#This Row],[Tiempo_normal (ns)]]&lt;$G$509)</f>
        <v>0</v>
      </c>
      <c r="X136" s="6">
        <v>133</v>
      </c>
      <c r="Y136" t="b">
        <f>OR(Tabla41114[[#This Row],[Tiempo_lineal (ns)]]&gt;$I$508,Tabla41114[[#This Row],[Tiempo_lineal (ns)]]&lt;$I$509)</f>
        <v>0</v>
      </c>
      <c r="Z136" t="b">
        <f>OR(Tabla41114[[#This Row],[Tiempo_normal (ns)]]&gt;$J$508,Tabla41114[[#This Row],[Tiempo_normal (ns)]]&lt;$J$509)</f>
        <v>0</v>
      </c>
      <c r="AA136" s="6">
        <v>133</v>
      </c>
      <c r="AB136" t="b">
        <f>OR(Tabla51215[[#This Row],[Tiempo_lineal (ns)]]&gt;$L$508,Tabla51215[[#This Row],[Tiempo_lineal (ns)]]&lt;$L$509)</f>
        <v>0</v>
      </c>
      <c r="AC136" t="b">
        <f>OR(Tabla51215[[#This Row],[Tiempo_normal (ns)]]&gt;$M$508,Tabla51215[[#This Row],[Tiempo_normal (ns)]]&lt;$M$509)</f>
        <v>0</v>
      </c>
      <c r="AD136" s="6">
        <v>133</v>
      </c>
      <c r="AE136" t="b">
        <f>OR(Tabla61316[[#This Row],[Tiempo_lineal (ns)]]&gt;$O$508,Tabla61316[[#This Row],[Tiempo_lineal (ns)]]&lt;$O$509)</f>
        <v>0</v>
      </c>
      <c r="AF136" s="7" t="b">
        <f>OR(Tabla61316[[#This Row],[Tiempo_normal (ns)]]&gt;$P$508,Tabla61316[[#This Row],[Tiempo_normal (ns)]]&lt;$P$509)</f>
        <v>0</v>
      </c>
    </row>
    <row r="137" spans="2:32" x14ac:dyDescent="0.3">
      <c r="B137">
        <v>134</v>
      </c>
      <c r="C137">
        <v>201</v>
      </c>
      <c r="D137">
        <v>295</v>
      </c>
      <c r="E137">
        <v>134</v>
      </c>
      <c r="F137">
        <v>2094</v>
      </c>
      <c r="G137">
        <v>2282</v>
      </c>
      <c r="H137">
        <v>134</v>
      </c>
      <c r="I137">
        <v>22574</v>
      </c>
      <c r="J137">
        <v>56353</v>
      </c>
      <c r="K137">
        <v>134</v>
      </c>
      <c r="L137">
        <v>679916</v>
      </c>
      <c r="M137" s="5">
        <v>1006480</v>
      </c>
      <c r="N137">
        <v>134</v>
      </c>
      <c r="O137" s="5">
        <v>10456600</v>
      </c>
      <c r="P137" s="5">
        <v>18791200</v>
      </c>
      <c r="R137" s="8">
        <v>134</v>
      </c>
      <c r="S137" t="b">
        <f>OR(Tabla1912[[#This Row],[Tiempo_lineal (ns)]]&gt;$C$508,Tabla1912[[#This Row],[Tiempo_lineal (ns)]]&lt;$C$509)</f>
        <v>0</v>
      </c>
      <c r="T137" t="b">
        <f>OR(Tabla1912[[#This Row],[Tiempo_normal (ns)]]&gt;$D$508,Tabla1912[[#This Row],[Tiempo_normal (ns)]]&lt;$D$509)</f>
        <v>0</v>
      </c>
      <c r="U137" s="8">
        <v>134</v>
      </c>
      <c r="V137" t="b">
        <f>OR(Tabla31013[[#This Row],[Tiempo_lineal (ns)]]&gt;$F$508,Tabla31013[[#This Row],[Tiempo_lineal (ns)]]&lt;$F$509)</f>
        <v>0</v>
      </c>
      <c r="W137" t="b">
        <f>OR(Tabla31013[[#This Row],[Tiempo_normal (ns)]]&gt;$G$508,Tabla31013[[#This Row],[Tiempo_normal (ns)]]&lt;$G$509)</f>
        <v>0</v>
      </c>
      <c r="X137" s="8">
        <v>134</v>
      </c>
      <c r="Y137" t="b">
        <f>OR(Tabla41114[[#This Row],[Tiempo_lineal (ns)]]&gt;$I$508,Tabla41114[[#This Row],[Tiempo_lineal (ns)]]&lt;$I$509)</f>
        <v>0</v>
      </c>
      <c r="Z137" t="b">
        <f>OR(Tabla41114[[#This Row],[Tiempo_normal (ns)]]&gt;$J$508,Tabla41114[[#This Row],[Tiempo_normal (ns)]]&lt;$J$509)</f>
        <v>0</v>
      </c>
      <c r="AA137" s="8">
        <v>134</v>
      </c>
      <c r="AB137" t="b">
        <f>OR(Tabla51215[[#This Row],[Tiempo_lineal (ns)]]&gt;$L$508,Tabla51215[[#This Row],[Tiempo_lineal (ns)]]&lt;$L$509)</f>
        <v>0</v>
      </c>
      <c r="AC137" t="b">
        <f>OR(Tabla51215[[#This Row],[Tiempo_normal (ns)]]&gt;$M$508,Tabla51215[[#This Row],[Tiempo_normal (ns)]]&lt;$M$509)</f>
        <v>0</v>
      </c>
      <c r="AD137" s="8">
        <v>134</v>
      </c>
      <c r="AE137" t="b">
        <f>OR(Tabla61316[[#This Row],[Tiempo_lineal (ns)]]&gt;$O$508,Tabla61316[[#This Row],[Tiempo_lineal (ns)]]&lt;$O$509)</f>
        <v>0</v>
      </c>
      <c r="AF137" s="7" t="b">
        <f>OR(Tabla61316[[#This Row],[Tiempo_normal (ns)]]&gt;$P$508,Tabla61316[[#This Row],[Tiempo_normal (ns)]]&lt;$P$509)</f>
        <v>0</v>
      </c>
    </row>
    <row r="138" spans="2:32" x14ac:dyDescent="0.3">
      <c r="B138">
        <v>135</v>
      </c>
      <c r="C138">
        <v>222</v>
      </c>
      <c r="D138">
        <v>206</v>
      </c>
      <c r="E138">
        <v>135</v>
      </c>
      <c r="F138">
        <v>2110</v>
      </c>
      <c r="G138">
        <v>1833</v>
      </c>
      <c r="H138">
        <v>135</v>
      </c>
      <c r="I138">
        <v>20866</v>
      </c>
      <c r="J138">
        <v>27347</v>
      </c>
      <c r="K138">
        <v>135</v>
      </c>
      <c r="L138">
        <v>655634</v>
      </c>
      <c r="M138" s="5">
        <v>1072700</v>
      </c>
      <c r="N138">
        <v>135</v>
      </c>
      <c r="O138" s="5">
        <v>9727620</v>
      </c>
      <c r="P138" s="5">
        <v>10999300</v>
      </c>
      <c r="R138" s="6">
        <v>135</v>
      </c>
      <c r="S138" t="b">
        <f>OR(Tabla1912[[#This Row],[Tiempo_lineal (ns)]]&gt;$C$508,Tabla1912[[#This Row],[Tiempo_lineal (ns)]]&lt;$C$509)</f>
        <v>0</v>
      </c>
      <c r="T138" t="b">
        <f>OR(Tabla1912[[#This Row],[Tiempo_normal (ns)]]&gt;$D$508,Tabla1912[[#This Row],[Tiempo_normal (ns)]]&lt;$D$509)</f>
        <v>0</v>
      </c>
      <c r="U138" s="6">
        <v>135</v>
      </c>
      <c r="V138" t="b">
        <f>OR(Tabla31013[[#This Row],[Tiempo_lineal (ns)]]&gt;$F$508,Tabla31013[[#This Row],[Tiempo_lineal (ns)]]&lt;$F$509)</f>
        <v>0</v>
      </c>
      <c r="W138" t="b">
        <f>OR(Tabla31013[[#This Row],[Tiempo_normal (ns)]]&gt;$G$508,Tabla31013[[#This Row],[Tiempo_normal (ns)]]&lt;$G$509)</f>
        <v>0</v>
      </c>
      <c r="X138" s="6">
        <v>135</v>
      </c>
      <c r="Y138" t="b">
        <f>OR(Tabla41114[[#This Row],[Tiempo_lineal (ns)]]&gt;$I$508,Tabla41114[[#This Row],[Tiempo_lineal (ns)]]&lt;$I$509)</f>
        <v>0</v>
      </c>
      <c r="Z138" t="b">
        <f>OR(Tabla41114[[#This Row],[Tiempo_normal (ns)]]&gt;$J$508,Tabla41114[[#This Row],[Tiempo_normal (ns)]]&lt;$J$509)</f>
        <v>0</v>
      </c>
      <c r="AA138" s="6">
        <v>135</v>
      </c>
      <c r="AB138" t="b">
        <f>OR(Tabla51215[[#This Row],[Tiempo_lineal (ns)]]&gt;$L$508,Tabla51215[[#This Row],[Tiempo_lineal (ns)]]&lt;$L$509)</f>
        <v>0</v>
      </c>
      <c r="AC138" t="b">
        <f>OR(Tabla51215[[#This Row],[Tiempo_normal (ns)]]&gt;$M$508,Tabla51215[[#This Row],[Tiempo_normal (ns)]]&lt;$M$509)</f>
        <v>0</v>
      </c>
      <c r="AD138" s="6">
        <v>135</v>
      </c>
      <c r="AE138" t="b">
        <f>OR(Tabla61316[[#This Row],[Tiempo_lineal (ns)]]&gt;$O$508,Tabla61316[[#This Row],[Tiempo_lineal (ns)]]&lt;$O$509)</f>
        <v>0</v>
      </c>
      <c r="AF138" s="7" t="b">
        <f>OR(Tabla61316[[#This Row],[Tiempo_normal (ns)]]&gt;$P$508,Tabla61316[[#This Row],[Tiempo_normal (ns)]]&lt;$P$509)</f>
        <v>0</v>
      </c>
    </row>
    <row r="139" spans="2:32" x14ac:dyDescent="0.3">
      <c r="B139">
        <v>136</v>
      </c>
      <c r="C139">
        <v>191</v>
      </c>
      <c r="D139">
        <v>217</v>
      </c>
      <c r="E139">
        <v>136</v>
      </c>
      <c r="F139">
        <v>1805</v>
      </c>
      <c r="G139">
        <v>2171</v>
      </c>
      <c r="H139">
        <v>136</v>
      </c>
      <c r="I139">
        <v>29690</v>
      </c>
      <c r="J139">
        <v>30158</v>
      </c>
      <c r="K139">
        <v>136</v>
      </c>
      <c r="L139">
        <v>555639</v>
      </c>
      <c r="M139">
        <v>583589</v>
      </c>
      <c r="N139">
        <v>136</v>
      </c>
      <c r="O139" s="5">
        <v>10942700</v>
      </c>
      <c r="P139" s="5">
        <v>21637000</v>
      </c>
      <c r="R139" s="8">
        <v>136</v>
      </c>
      <c r="S139" t="b">
        <f>OR(Tabla1912[[#This Row],[Tiempo_lineal (ns)]]&gt;$C$508,Tabla1912[[#This Row],[Tiempo_lineal (ns)]]&lt;$C$509)</f>
        <v>0</v>
      </c>
      <c r="T139" t="b">
        <f>OR(Tabla1912[[#This Row],[Tiempo_normal (ns)]]&gt;$D$508,Tabla1912[[#This Row],[Tiempo_normal (ns)]]&lt;$D$509)</f>
        <v>0</v>
      </c>
      <c r="U139" s="8">
        <v>136</v>
      </c>
      <c r="V139" t="b">
        <f>OR(Tabla31013[[#This Row],[Tiempo_lineal (ns)]]&gt;$F$508,Tabla31013[[#This Row],[Tiempo_lineal (ns)]]&lt;$F$509)</f>
        <v>0</v>
      </c>
      <c r="W139" t="b">
        <f>OR(Tabla31013[[#This Row],[Tiempo_normal (ns)]]&gt;$G$508,Tabla31013[[#This Row],[Tiempo_normal (ns)]]&lt;$G$509)</f>
        <v>0</v>
      </c>
      <c r="X139" s="8">
        <v>136</v>
      </c>
      <c r="Y139" t="b">
        <f>OR(Tabla41114[[#This Row],[Tiempo_lineal (ns)]]&gt;$I$508,Tabla41114[[#This Row],[Tiempo_lineal (ns)]]&lt;$I$509)</f>
        <v>0</v>
      </c>
      <c r="Z139" t="b">
        <f>OR(Tabla41114[[#This Row],[Tiempo_normal (ns)]]&gt;$J$508,Tabla41114[[#This Row],[Tiempo_normal (ns)]]&lt;$J$509)</f>
        <v>0</v>
      </c>
      <c r="AA139" s="8">
        <v>136</v>
      </c>
      <c r="AB139" t="b">
        <f>OR(Tabla51215[[#This Row],[Tiempo_lineal (ns)]]&gt;$L$508,Tabla51215[[#This Row],[Tiempo_lineal (ns)]]&lt;$L$509)</f>
        <v>0</v>
      </c>
      <c r="AC139" t="b">
        <f>OR(Tabla51215[[#This Row],[Tiempo_normal (ns)]]&gt;$M$508,Tabla51215[[#This Row],[Tiempo_normal (ns)]]&lt;$M$509)</f>
        <v>0</v>
      </c>
      <c r="AD139" s="8">
        <v>136</v>
      </c>
      <c r="AE139" t="b">
        <f>OR(Tabla61316[[#This Row],[Tiempo_lineal (ns)]]&gt;$O$508,Tabla61316[[#This Row],[Tiempo_lineal (ns)]]&lt;$O$509)</f>
        <v>0</v>
      </c>
      <c r="AF139" s="7" t="b">
        <f>OR(Tabla61316[[#This Row],[Tiempo_normal (ns)]]&gt;$P$508,Tabla61316[[#This Row],[Tiempo_normal (ns)]]&lt;$P$509)</f>
        <v>0</v>
      </c>
    </row>
    <row r="140" spans="2:32" x14ac:dyDescent="0.3">
      <c r="B140">
        <v>137</v>
      </c>
      <c r="C140">
        <v>202</v>
      </c>
      <c r="D140">
        <v>207</v>
      </c>
      <c r="E140">
        <v>137</v>
      </c>
      <c r="F140">
        <v>2101</v>
      </c>
      <c r="G140">
        <v>1802</v>
      </c>
      <c r="H140">
        <v>137</v>
      </c>
      <c r="I140">
        <v>37185</v>
      </c>
      <c r="J140">
        <v>65703</v>
      </c>
      <c r="K140">
        <v>137</v>
      </c>
      <c r="L140">
        <v>855228</v>
      </c>
      <c r="M140">
        <v>884225</v>
      </c>
      <c r="N140">
        <v>137</v>
      </c>
      <c r="O140" s="5">
        <v>11531000</v>
      </c>
      <c r="P140" s="5">
        <v>10597200</v>
      </c>
      <c r="R140" s="6">
        <v>137</v>
      </c>
      <c r="S140" t="b">
        <f>OR(Tabla1912[[#This Row],[Tiempo_lineal (ns)]]&gt;$C$508,Tabla1912[[#This Row],[Tiempo_lineal (ns)]]&lt;$C$509)</f>
        <v>0</v>
      </c>
      <c r="T140" t="b">
        <f>OR(Tabla1912[[#This Row],[Tiempo_normal (ns)]]&gt;$D$508,Tabla1912[[#This Row],[Tiempo_normal (ns)]]&lt;$D$509)</f>
        <v>0</v>
      </c>
      <c r="U140" s="6">
        <v>137</v>
      </c>
      <c r="V140" t="b">
        <f>OR(Tabla31013[[#This Row],[Tiempo_lineal (ns)]]&gt;$F$508,Tabla31013[[#This Row],[Tiempo_lineal (ns)]]&lt;$F$509)</f>
        <v>0</v>
      </c>
      <c r="W140" t="b">
        <f>OR(Tabla31013[[#This Row],[Tiempo_normal (ns)]]&gt;$G$508,Tabla31013[[#This Row],[Tiempo_normal (ns)]]&lt;$G$509)</f>
        <v>0</v>
      </c>
      <c r="X140" s="6">
        <v>137</v>
      </c>
      <c r="Y140" t="b">
        <f>OR(Tabla41114[[#This Row],[Tiempo_lineal (ns)]]&gt;$I$508,Tabla41114[[#This Row],[Tiempo_lineal (ns)]]&lt;$I$509)</f>
        <v>0</v>
      </c>
      <c r="Z140" t="b">
        <f>OR(Tabla41114[[#This Row],[Tiempo_normal (ns)]]&gt;$J$508,Tabla41114[[#This Row],[Tiempo_normal (ns)]]&lt;$J$509)</f>
        <v>0</v>
      </c>
      <c r="AA140" s="6">
        <v>137</v>
      </c>
      <c r="AB140" t="b">
        <f>OR(Tabla51215[[#This Row],[Tiempo_lineal (ns)]]&gt;$L$508,Tabla51215[[#This Row],[Tiempo_lineal (ns)]]&lt;$L$509)</f>
        <v>0</v>
      </c>
      <c r="AC140" t="b">
        <f>OR(Tabla51215[[#This Row],[Tiempo_normal (ns)]]&gt;$M$508,Tabla51215[[#This Row],[Tiempo_normal (ns)]]&lt;$M$509)</f>
        <v>0</v>
      </c>
      <c r="AD140" s="6">
        <v>137</v>
      </c>
      <c r="AE140" t="b">
        <f>OR(Tabla61316[[#This Row],[Tiempo_lineal (ns)]]&gt;$O$508,Tabla61316[[#This Row],[Tiempo_lineal (ns)]]&lt;$O$509)</f>
        <v>0</v>
      </c>
      <c r="AF140" s="7" t="b">
        <f>OR(Tabla61316[[#This Row],[Tiempo_normal (ns)]]&gt;$P$508,Tabla61316[[#This Row],[Tiempo_normal (ns)]]&lt;$P$509)</f>
        <v>0</v>
      </c>
    </row>
    <row r="141" spans="2:32" x14ac:dyDescent="0.3">
      <c r="B141">
        <v>138</v>
      </c>
      <c r="C141">
        <v>196</v>
      </c>
      <c r="D141">
        <v>209</v>
      </c>
      <c r="E141">
        <v>138</v>
      </c>
      <c r="F141">
        <v>2049</v>
      </c>
      <c r="G141">
        <v>1917</v>
      </c>
      <c r="H141">
        <v>138</v>
      </c>
      <c r="I141">
        <v>36140</v>
      </c>
      <c r="J141">
        <v>35655</v>
      </c>
      <c r="K141">
        <v>138</v>
      </c>
      <c r="L141" s="5">
        <v>1115100</v>
      </c>
      <c r="M141">
        <v>678186</v>
      </c>
      <c r="N141">
        <v>138</v>
      </c>
      <c r="O141" s="5">
        <v>10526400</v>
      </c>
      <c r="P141" s="5">
        <v>26170900</v>
      </c>
      <c r="R141" s="8">
        <v>138</v>
      </c>
      <c r="S141" t="b">
        <f>OR(Tabla1912[[#This Row],[Tiempo_lineal (ns)]]&gt;$C$508,Tabla1912[[#This Row],[Tiempo_lineal (ns)]]&lt;$C$509)</f>
        <v>0</v>
      </c>
      <c r="T141" t="b">
        <f>OR(Tabla1912[[#This Row],[Tiempo_normal (ns)]]&gt;$D$508,Tabla1912[[#This Row],[Tiempo_normal (ns)]]&lt;$D$509)</f>
        <v>0</v>
      </c>
      <c r="U141" s="8">
        <v>138</v>
      </c>
      <c r="V141" t="b">
        <f>OR(Tabla31013[[#This Row],[Tiempo_lineal (ns)]]&gt;$F$508,Tabla31013[[#This Row],[Tiempo_lineal (ns)]]&lt;$F$509)</f>
        <v>0</v>
      </c>
      <c r="W141" t="b">
        <f>OR(Tabla31013[[#This Row],[Tiempo_normal (ns)]]&gt;$G$508,Tabla31013[[#This Row],[Tiempo_normal (ns)]]&lt;$G$509)</f>
        <v>0</v>
      </c>
      <c r="X141" s="8">
        <v>138</v>
      </c>
      <c r="Y141" t="b">
        <f>OR(Tabla41114[[#This Row],[Tiempo_lineal (ns)]]&gt;$I$508,Tabla41114[[#This Row],[Tiempo_lineal (ns)]]&lt;$I$509)</f>
        <v>0</v>
      </c>
      <c r="Z141" t="b">
        <f>OR(Tabla41114[[#This Row],[Tiempo_normal (ns)]]&gt;$J$508,Tabla41114[[#This Row],[Tiempo_normal (ns)]]&lt;$J$509)</f>
        <v>0</v>
      </c>
      <c r="AA141" s="8">
        <v>138</v>
      </c>
      <c r="AB141" t="b">
        <f>OR(Tabla51215[[#This Row],[Tiempo_lineal (ns)]]&gt;$L$508,Tabla51215[[#This Row],[Tiempo_lineal (ns)]]&lt;$L$509)</f>
        <v>0</v>
      </c>
      <c r="AC141" t="b">
        <f>OR(Tabla51215[[#This Row],[Tiempo_normal (ns)]]&gt;$M$508,Tabla51215[[#This Row],[Tiempo_normal (ns)]]&lt;$M$509)</f>
        <v>0</v>
      </c>
      <c r="AD141" s="8">
        <v>138</v>
      </c>
      <c r="AE141" t="b">
        <f>OR(Tabla61316[[#This Row],[Tiempo_lineal (ns)]]&gt;$O$508,Tabla61316[[#This Row],[Tiempo_lineal (ns)]]&lt;$O$509)</f>
        <v>0</v>
      </c>
      <c r="AF141" s="7" t="b">
        <f>OR(Tabla61316[[#This Row],[Tiempo_normal (ns)]]&gt;$P$508,Tabla61316[[#This Row],[Tiempo_normal (ns)]]&lt;$P$509)</f>
        <v>0</v>
      </c>
    </row>
    <row r="142" spans="2:32" x14ac:dyDescent="0.3">
      <c r="B142">
        <v>139</v>
      </c>
      <c r="C142">
        <v>189</v>
      </c>
      <c r="D142">
        <v>208</v>
      </c>
      <c r="E142">
        <v>139</v>
      </c>
      <c r="F142">
        <v>2019</v>
      </c>
      <c r="G142">
        <v>1909</v>
      </c>
      <c r="H142">
        <v>139</v>
      </c>
      <c r="I142">
        <v>50344</v>
      </c>
      <c r="J142">
        <v>19559</v>
      </c>
      <c r="K142">
        <v>139</v>
      </c>
      <c r="L142">
        <v>609573</v>
      </c>
      <c r="M142">
        <v>749959</v>
      </c>
      <c r="N142">
        <v>139</v>
      </c>
      <c r="O142" s="5">
        <v>11309200</v>
      </c>
      <c r="P142" s="5">
        <v>11270300</v>
      </c>
      <c r="R142" s="6">
        <v>139</v>
      </c>
      <c r="S142" t="b">
        <f>OR(Tabla1912[[#This Row],[Tiempo_lineal (ns)]]&gt;$C$508,Tabla1912[[#This Row],[Tiempo_lineal (ns)]]&lt;$C$509)</f>
        <v>0</v>
      </c>
      <c r="T142" t="b">
        <f>OR(Tabla1912[[#This Row],[Tiempo_normal (ns)]]&gt;$D$508,Tabla1912[[#This Row],[Tiempo_normal (ns)]]&lt;$D$509)</f>
        <v>0</v>
      </c>
      <c r="U142" s="6">
        <v>139</v>
      </c>
      <c r="V142" t="b">
        <f>OR(Tabla31013[[#This Row],[Tiempo_lineal (ns)]]&gt;$F$508,Tabla31013[[#This Row],[Tiempo_lineal (ns)]]&lt;$F$509)</f>
        <v>0</v>
      </c>
      <c r="W142" t="b">
        <f>OR(Tabla31013[[#This Row],[Tiempo_normal (ns)]]&gt;$G$508,Tabla31013[[#This Row],[Tiempo_normal (ns)]]&lt;$G$509)</f>
        <v>0</v>
      </c>
      <c r="X142" s="6">
        <v>139</v>
      </c>
      <c r="Y142" t="b">
        <f>OR(Tabla41114[[#This Row],[Tiempo_lineal (ns)]]&gt;$I$508,Tabla41114[[#This Row],[Tiempo_lineal (ns)]]&lt;$I$509)</f>
        <v>0</v>
      </c>
      <c r="Z142" t="b">
        <f>OR(Tabla41114[[#This Row],[Tiempo_normal (ns)]]&gt;$J$508,Tabla41114[[#This Row],[Tiempo_normal (ns)]]&lt;$J$509)</f>
        <v>0</v>
      </c>
      <c r="AA142" s="6">
        <v>139</v>
      </c>
      <c r="AB142" t="b">
        <f>OR(Tabla51215[[#This Row],[Tiempo_lineal (ns)]]&gt;$L$508,Tabla51215[[#This Row],[Tiempo_lineal (ns)]]&lt;$L$509)</f>
        <v>0</v>
      </c>
      <c r="AC142" t="b">
        <f>OR(Tabla51215[[#This Row],[Tiempo_normal (ns)]]&gt;$M$508,Tabla51215[[#This Row],[Tiempo_normal (ns)]]&lt;$M$509)</f>
        <v>0</v>
      </c>
      <c r="AD142" s="6">
        <v>139</v>
      </c>
      <c r="AE142" t="b">
        <f>OR(Tabla61316[[#This Row],[Tiempo_lineal (ns)]]&gt;$O$508,Tabla61316[[#This Row],[Tiempo_lineal (ns)]]&lt;$O$509)</f>
        <v>0</v>
      </c>
      <c r="AF142" s="7" t="b">
        <f>OR(Tabla61316[[#This Row],[Tiempo_normal (ns)]]&gt;$P$508,Tabla61316[[#This Row],[Tiempo_normal (ns)]]&lt;$P$509)</f>
        <v>0</v>
      </c>
    </row>
    <row r="143" spans="2:32" x14ac:dyDescent="0.3">
      <c r="B143">
        <v>140</v>
      </c>
      <c r="C143">
        <v>185</v>
      </c>
      <c r="D143">
        <v>209</v>
      </c>
      <c r="E143">
        <v>140</v>
      </c>
      <c r="F143">
        <v>2051</v>
      </c>
      <c r="G143">
        <v>1832</v>
      </c>
      <c r="H143">
        <v>140</v>
      </c>
      <c r="I143">
        <v>51110</v>
      </c>
      <c r="J143">
        <v>63071</v>
      </c>
      <c r="K143">
        <v>140</v>
      </c>
      <c r="L143">
        <v>564860</v>
      </c>
      <c r="M143">
        <v>558961</v>
      </c>
      <c r="N143">
        <v>140</v>
      </c>
      <c r="O143" s="5">
        <v>11255800</v>
      </c>
      <c r="P143" s="5">
        <v>24433100</v>
      </c>
      <c r="R143" s="8">
        <v>140</v>
      </c>
      <c r="S143" t="b">
        <f>OR(Tabla1912[[#This Row],[Tiempo_lineal (ns)]]&gt;$C$508,Tabla1912[[#This Row],[Tiempo_lineal (ns)]]&lt;$C$509)</f>
        <v>0</v>
      </c>
      <c r="T143" t="b">
        <f>OR(Tabla1912[[#This Row],[Tiempo_normal (ns)]]&gt;$D$508,Tabla1912[[#This Row],[Tiempo_normal (ns)]]&lt;$D$509)</f>
        <v>0</v>
      </c>
      <c r="U143" s="8">
        <v>140</v>
      </c>
      <c r="V143" t="b">
        <f>OR(Tabla31013[[#This Row],[Tiempo_lineal (ns)]]&gt;$F$508,Tabla31013[[#This Row],[Tiempo_lineal (ns)]]&lt;$F$509)</f>
        <v>0</v>
      </c>
      <c r="W143" t="b">
        <f>OR(Tabla31013[[#This Row],[Tiempo_normal (ns)]]&gt;$G$508,Tabla31013[[#This Row],[Tiempo_normal (ns)]]&lt;$G$509)</f>
        <v>0</v>
      </c>
      <c r="X143" s="8">
        <v>140</v>
      </c>
      <c r="Y143" t="b">
        <f>OR(Tabla41114[[#This Row],[Tiempo_lineal (ns)]]&gt;$I$508,Tabla41114[[#This Row],[Tiempo_lineal (ns)]]&lt;$I$509)</f>
        <v>0</v>
      </c>
      <c r="Z143" t="b">
        <f>OR(Tabla41114[[#This Row],[Tiempo_normal (ns)]]&gt;$J$508,Tabla41114[[#This Row],[Tiempo_normal (ns)]]&lt;$J$509)</f>
        <v>0</v>
      </c>
      <c r="AA143" s="8">
        <v>140</v>
      </c>
      <c r="AB143" t="b">
        <f>OR(Tabla51215[[#This Row],[Tiempo_lineal (ns)]]&gt;$L$508,Tabla51215[[#This Row],[Tiempo_lineal (ns)]]&lt;$L$509)</f>
        <v>0</v>
      </c>
      <c r="AC143" t="b">
        <f>OR(Tabla51215[[#This Row],[Tiempo_normal (ns)]]&gt;$M$508,Tabla51215[[#This Row],[Tiempo_normal (ns)]]&lt;$M$509)</f>
        <v>0</v>
      </c>
      <c r="AD143" s="8">
        <v>140</v>
      </c>
      <c r="AE143" t="b">
        <f>OR(Tabla61316[[#This Row],[Tiempo_lineal (ns)]]&gt;$O$508,Tabla61316[[#This Row],[Tiempo_lineal (ns)]]&lt;$O$509)</f>
        <v>0</v>
      </c>
      <c r="AF143" s="7" t="b">
        <f>OR(Tabla61316[[#This Row],[Tiempo_normal (ns)]]&gt;$P$508,Tabla61316[[#This Row],[Tiempo_normal (ns)]]&lt;$P$509)</f>
        <v>0</v>
      </c>
    </row>
    <row r="144" spans="2:32" x14ac:dyDescent="0.3">
      <c r="B144">
        <v>141</v>
      </c>
      <c r="C144">
        <v>196</v>
      </c>
      <c r="D144">
        <v>214</v>
      </c>
      <c r="E144">
        <v>141</v>
      </c>
      <c r="F144">
        <v>2037</v>
      </c>
      <c r="G144">
        <v>64578</v>
      </c>
      <c r="H144">
        <v>141</v>
      </c>
      <c r="I144">
        <v>58223</v>
      </c>
      <c r="J144">
        <v>68354</v>
      </c>
      <c r="K144">
        <v>141</v>
      </c>
      <c r="L144">
        <v>777203</v>
      </c>
      <c r="M144">
        <v>575128</v>
      </c>
      <c r="N144">
        <v>141</v>
      </c>
      <c r="O144" s="5">
        <v>9970920</v>
      </c>
      <c r="P144" s="5">
        <v>11670700</v>
      </c>
      <c r="R144" s="6">
        <v>141</v>
      </c>
      <c r="S144" t="b">
        <f>OR(Tabla1912[[#This Row],[Tiempo_lineal (ns)]]&gt;$C$508,Tabla1912[[#This Row],[Tiempo_lineal (ns)]]&lt;$C$509)</f>
        <v>0</v>
      </c>
      <c r="T144" t="b">
        <f>OR(Tabla1912[[#This Row],[Tiempo_normal (ns)]]&gt;$D$508,Tabla1912[[#This Row],[Tiempo_normal (ns)]]&lt;$D$509)</f>
        <v>0</v>
      </c>
      <c r="U144" s="6">
        <v>141</v>
      </c>
      <c r="V144" t="b">
        <f>OR(Tabla31013[[#This Row],[Tiempo_lineal (ns)]]&gt;$F$508,Tabla31013[[#This Row],[Tiempo_lineal (ns)]]&lt;$F$509)</f>
        <v>0</v>
      </c>
      <c r="W144" t="b">
        <f>OR(Tabla31013[[#This Row],[Tiempo_normal (ns)]]&gt;$G$508,Tabla31013[[#This Row],[Tiempo_normal (ns)]]&lt;$G$509)</f>
        <v>1</v>
      </c>
      <c r="X144" s="6">
        <v>141</v>
      </c>
      <c r="Y144" t="b">
        <f>OR(Tabla41114[[#This Row],[Tiempo_lineal (ns)]]&gt;$I$508,Tabla41114[[#This Row],[Tiempo_lineal (ns)]]&lt;$I$509)</f>
        <v>0</v>
      </c>
      <c r="Z144" t="b">
        <f>OR(Tabla41114[[#This Row],[Tiempo_normal (ns)]]&gt;$J$508,Tabla41114[[#This Row],[Tiempo_normal (ns)]]&lt;$J$509)</f>
        <v>0</v>
      </c>
      <c r="AA144" s="6">
        <v>141</v>
      </c>
      <c r="AB144" t="b">
        <f>OR(Tabla51215[[#This Row],[Tiempo_lineal (ns)]]&gt;$L$508,Tabla51215[[#This Row],[Tiempo_lineal (ns)]]&lt;$L$509)</f>
        <v>0</v>
      </c>
      <c r="AC144" t="b">
        <f>OR(Tabla51215[[#This Row],[Tiempo_normal (ns)]]&gt;$M$508,Tabla51215[[#This Row],[Tiempo_normal (ns)]]&lt;$M$509)</f>
        <v>0</v>
      </c>
      <c r="AD144" s="6">
        <v>141</v>
      </c>
      <c r="AE144" t="b">
        <f>OR(Tabla61316[[#This Row],[Tiempo_lineal (ns)]]&gt;$O$508,Tabla61316[[#This Row],[Tiempo_lineal (ns)]]&lt;$O$509)</f>
        <v>0</v>
      </c>
      <c r="AF144" s="7" t="b">
        <f>OR(Tabla61316[[#This Row],[Tiempo_normal (ns)]]&gt;$P$508,Tabla61316[[#This Row],[Tiempo_normal (ns)]]&lt;$P$509)</f>
        <v>0</v>
      </c>
    </row>
    <row r="145" spans="2:32" x14ac:dyDescent="0.3">
      <c r="B145">
        <v>142</v>
      </c>
      <c r="C145">
        <v>197</v>
      </c>
      <c r="D145">
        <v>211</v>
      </c>
      <c r="E145">
        <v>142</v>
      </c>
      <c r="F145">
        <v>3406</v>
      </c>
      <c r="G145">
        <v>1825</v>
      </c>
      <c r="H145">
        <v>142</v>
      </c>
      <c r="I145">
        <v>55704</v>
      </c>
      <c r="J145">
        <v>32313</v>
      </c>
      <c r="K145">
        <v>142</v>
      </c>
      <c r="L145">
        <v>598854</v>
      </c>
      <c r="M145">
        <v>656788</v>
      </c>
      <c r="N145">
        <v>142</v>
      </c>
      <c r="O145" s="5">
        <v>11013600</v>
      </c>
      <c r="P145" s="5">
        <v>51675500</v>
      </c>
      <c r="R145" s="8">
        <v>142</v>
      </c>
      <c r="S145" t="b">
        <f>OR(Tabla1912[[#This Row],[Tiempo_lineal (ns)]]&gt;$C$508,Tabla1912[[#This Row],[Tiempo_lineal (ns)]]&lt;$C$509)</f>
        <v>0</v>
      </c>
      <c r="T145" t="b">
        <f>OR(Tabla1912[[#This Row],[Tiempo_normal (ns)]]&gt;$D$508,Tabla1912[[#This Row],[Tiempo_normal (ns)]]&lt;$D$509)</f>
        <v>0</v>
      </c>
      <c r="U145" s="8">
        <v>142</v>
      </c>
      <c r="V145" t="b">
        <f>OR(Tabla31013[[#This Row],[Tiempo_lineal (ns)]]&gt;$F$508,Tabla31013[[#This Row],[Tiempo_lineal (ns)]]&lt;$F$509)</f>
        <v>1</v>
      </c>
      <c r="W145" t="b">
        <f>OR(Tabla31013[[#This Row],[Tiempo_normal (ns)]]&gt;$G$508,Tabla31013[[#This Row],[Tiempo_normal (ns)]]&lt;$G$509)</f>
        <v>0</v>
      </c>
      <c r="X145" s="8">
        <v>142</v>
      </c>
      <c r="Y145" t="b">
        <f>OR(Tabla41114[[#This Row],[Tiempo_lineal (ns)]]&gt;$I$508,Tabla41114[[#This Row],[Tiempo_lineal (ns)]]&lt;$I$509)</f>
        <v>0</v>
      </c>
      <c r="Z145" t="b">
        <f>OR(Tabla41114[[#This Row],[Tiempo_normal (ns)]]&gt;$J$508,Tabla41114[[#This Row],[Tiempo_normal (ns)]]&lt;$J$509)</f>
        <v>0</v>
      </c>
      <c r="AA145" s="8">
        <v>142</v>
      </c>
      <c r="AB145" t="b">
        <f>OR(Tabla51215[[#This Row],[Tiempo_lineal (ns)]]&gt;$L$508,Tabla51215[[#This Row],[Tiempo_lineal (ns)]]&lt;$L$509)</f>
        <v>0</v>
      </c>
      <c r="AC145" t="b">
        <f>OR(Tabla51215[[#This Row],[Tiempo_normal (ns)]]&gt;$M$508,Tabla51215[[#This Row],[Tiempo_normal (ns)]]&lt;$M$509)</f>
        <v>0</v>
      </c>
      <c r="AD145" s="8">
        <v>142</v>
      </c>
      <c r="AE145" t="b">
        <f>OR(Tabla61316[[#This Row],[Tiempo_lineal (ns)]]&gt;$O$508,Tabla61316[[#This Row],[Tiempo_lineal (ns)]]&lt;$O$509)</f>
        <v>0</v>
      </c>
      <c r="AF145" s="7" t="b">
        <f>OR(Tabla61316[[#This Row],[Tiempo_normal (ns)]]&gt;$P$508,Tabla61316[[#This Row],[Tiempo_normal (ns)]]&lt;$P$509)</f>
        <v>1</v>
      </c>
    </row>
    <row r="146" spans="2:32" x14ac:dyDescent="0.3">
      <c r="B146">
        <v>143</v>
      </c>
      <c r="C146">
        <v>186</v>
      </c>
      <c r="D146">
        <v>210</v>
      </c>
      <c r="E146">
        <v>143</v>
      </c>
      <c r="F146">
        <v>1820</v>
      </c>
      <c r="G146">
        <v>2074</v>
      </c>
      <c r="H146">
        <v>143</v>
      </c>
      <c r="I146">
        <v>50232</v>
      </c>
      <c r="J146">
        <v>65285</v>
      </c>
      <c r="K146">
        <v>143</v>
      </c>
      <c r="L146">
        <v>673529</v>
      </c>
      <c r="M146">
        <v>601435</v>
      </c>
      <c r="N146">
        <v>143</v>
      </c>
      <c r="O146" s="5">
        <v>10076000</v>
      </c>
      <c r="P146" s="5">
        <v>12342100</v>
      </c>
      <c r="R146" s="6">
        <v>143</v>
      </c>
      <c r="S146" t="b">
        <f>OR(Tabla1912[[#This Row],[Tiempo_lineal (ns)]]&gt;$C$508,Tabla1912[[#This Row],[Tiempo_lineal (ns)]]&lt;$C$509)</f>
        <v>0</v>
      </c>
      <c r="T146" t="b">
        <f>OR(Tabla1912[[#This Row],[Tiempo_normal (ns)]]&gt;$D$508,Tabla1912[[#This Row],[Tiempo_normal (ns)]]&lt;$D$509)</f>
        <v>0</v>
      </c>
      <c r="U146" s="6">
        <v>143</v>
      </c>
      <c r="V146" t="b">
        <f>OR(Tabla31013[[#This Row],[Tiempo_lineal (ns)]]&gt;$F$508,Tabla31013[[#This Row],[Tiempo_lineal (ns)]]&lt;$F$509)</f>
        <v>0</v>
      </c>
      <c r="W146" t="b">
        <f>OR(Tabla31013[[#This Row],[Tiempo_normal (ns)]]&gt;$G$508,Tabla31013[[#This Row],[Tiempo_normal (ns)]]&lt;$G$509)</f>
        <v>0</v>
      </c>
      <c r="X146" s="6">
        <v>143</v>
      </c>
      <c r="Y146" t="b">
        <f>OR(Tabla41114[[#This Row],[Tiempo_lineal (ns)]]&gt;$I$508,Tabla41114[[#This Row],[Tiempo_lineal (ns)]]&lt;$I$509)</f>
        <v>0</v>
      </c>
      <c r="Z146" t="b">
        <f>OR(Tabla41114[[#This Row],[Tiempo_normal (ns)]]&gt;$J$508,Tabla41114[[#This Row],[Tiempo_normal (ns)]]&lt;$J$509)</f>
        <v>0</v>
      </c>
      <c r="AA146" s="6">
        <v>143</v>
      </c>
      <c r="AB146" t="b">
        <f>OR(Tabla51215[[#This Row],[Tiempo_lineal (ns)]]&gt;$L$508,Tabla51215[[#This Row],[Tiempo_lineal (ns)]]&lt;$L$509)</f>
        <v>0</v>
      </c>
      <c r="AC146" t="b">
        <f>OR(Tabla51215[[#This Row],[Tiempo_normal (ns)]]&gt;$M$508,Tabla51215[[#This Row],[Tiempo_normal (ns)]]&lt;$M$509)</f>
        <v>0</v>
      </c>
      <c r="AD146" s="6">
        <v>143</v>
      </c>
      <c r="AE146" t="b">
        <f>OR(Tabla61316[[#This Row],[Tiempo_lineal (ns)]]&gt;$O$508,Tabla61316[[#This Row],[Tiempo_lineal (ns)]]&lt;$O$509)</f>
        <v>0</v>
      </c>
      <c r="AF146" s="7" t="b">
        <f>OR(Tabla61316[[#This Row],[Tiempo_normal (ns)]]&gt;$P$508,Tabla61316[[#This Row],[Tiempo_normal (ns)]]&lt;$P$509)</f>
        <v>0</v>
      </c>
    </row>
    <row r="147" spans="2:32" x14ac:dyDescent="0.3">
      <c r="B147">
        <v>144</v>
      </c>
      <c r="C147">
        <v>186</v>
      </c>
      <c r="D147">
        <v>207</v>
      </c>
      <c r="E147">
        <v>144</v>
      </c>
      <c r="F147">
        <v>2743</v>
      </c>
      <c r="G147">
        <v>2064</v>
      </c>
      <c r="H147">
        <v>144</v>
      </c>
      <c r="I147">
        <v>33081</v>
      </c>
      <c r="J147">
        <v>32110</v>
      </c>
      <c r="K147">
        <v>144</v>
      </c>
      <c r="L147" s="5">
        <v>1216570</v>
      </c>
      <c r="M147">
        <v>604407</v>
      </c>
      <c r="N147">
        <v>144</v>
      </c>
      <c r="O147" s="5">
        <v>10334400</v>
      </c>
      <c r="P147" s="5">
        <v>10413200</v>
      </c>
      <c r="R147" s="8">
        <v>144</v>
      </c>
      <c r="S147" t="b">
        <f>OR(Tabla1912[[#This Row],[Tiempo_lineal (ns)]]&gt;$C$508,Tabla1912[[#This Row],[Tiempo_lineal (ns)]]&lt;$C$509)</f>
        <v>0</v>
      </c>
      <c r="T147" t="b">
        <f>OR(Tabla1912[[#This Row],[Tiempo_normal (ns)]]&gt;$D$508,Tabla1912[[#This Row],[Tiempo_normal (ns)]]&lt;$D$509)</f>
        <v>0</v>
      </c>
      <c r="U147" s="8">
        <v>144</v>
      </c>
      <c r="V147" t="b">
        <f>OR(Tabla31013[[#This Row],[Tiempo_lineal (ns)]]&gt;$F$508,Tabla31013[[#This Row],[Tiempo_lineal (ns)]]&lt;$F$509)</f>
        <v>1</v>
      </c>
      <c r="W147" t="b">
        <f>OR(Tabla31013[[#This Row],[Tiempo_normal (ns)]]&gt;$G$508,Tabla31013[[#This Row],[Tiempo_normal (ns)]]&lt;$G$509)</f>
        <v>0</v>
      </c>
      <c r="X147" s="8">
        <v>144</v>
      </c>
      <c r="Y147" t="b">
        <f>OR(Tabla41114[[#This Row],[Tiempo_lineal (ns)]]&gt;$I$508,Tabla41114[[#This Row],[Tiempo_lineal (ns)]]&lt;$I$509)</f>
        <v>0</v>
      </c>
      <c r="Z147" t="b">
        <f>OR(Tabla41114[[#This Row],[Tiempo_normal (ns)]]&gt;$J$508,Tabla41114[[#This Row],[Tiempo_normal (ns)]]&lt;$J$509)</f>
        <v>0</v>
      </c>
      <c r="AA147" s="8">
        <v>144</v>
      </c>
      <c r="AB147" t="b">
        <f>OR(Tabla51215[[#This Row],[Tiempo_lineal (ns)]]&gt;$L$508,Tabla51215[[#This Row],[Tiempo_lineal (ns)]]&lt;$L$509)</f>
        <v>1</v>
      </c>
      <c r="AC147" t="b">
        <f>OR(Tabla51215[[#This Row],[Tiempo_normal (ns)]]&gt;$M$508,Tabla51215[[#This Row],[Tiempo_normal (ns)]]&lt;$M$509)</f>
        <v>0</v>
      </c>
      <c r="AD147" s="8">
        <v>144</v>
      </c>
      <c r="AE147" t="b">
        <f>OR(Tabla61316[[#This Row],[Tiempo_lineal (ns)]]&gt;$O$508,Tabla61316[[#This Row],[Tiempo_lineal (ns)]]&lt;$O$509)</f>
        <v>0</v>
      </c>
      <c r="AF147" s="7" t="b">
        <f>OR(Tabla61316[[#This Row],[Tiempo_normal (ns)]]&gt;$P$508,Tabla61316[[#This Row],[Tiempo_normal (ns)]]&lt;$P$509)</f>
        <v>0</v>
      </c>
    </row>
    <row r="148" spans="2:32" x14ac:dyDescent="0.3">
      <c r="B148">
        <v>145</v>
      </c>
      <c r="C148">
        <v>196</v>
      </c>
      <c r="D148">
        <v>224</v>
      </c>
      <c r="E148">
        <v>145</v>
      </c>
      <c r="F148">
        <v>2068</v>
      </c>
      <c r="G148">
        <v>4386</v>
      </c>
      <c r="H148">
        <v>145</v>
      </c>
      <c r="I148">
        <v>92512</v>
      </c>
      <c r="J148">
        <v>59842</v>
      </c>
      <c r="K148">
        <v>145</v>
      </c>
      <c r="L148">
        <v>680816</v>
      </c>
      <c r="M148">
        <v>785418</v>
      </c>
      <c r="N148">
        <v>145</v>
      </c>
      <c r="O148" s="5">
        <v>56093800</v>
      </c>
      <c r="P148" s="5">
        <v>20564700</v>
      </c>
      <c r="R148" s="6">
        <v>145</v>
      </c>
      <c r="S148" t="b">
        <f>OR(Tabla1912[[#This Row],[Tiempo_lineal (ns)]]&gt;$C$508,Tabla1912[[#This Row],[Tiempo_lineal (ns)]]&lt;$C$509)</f>
        <v>0</v>
      </c>
      <c r="T148" t="b">
        <f>OR(Tabla1912[[#This Row],[Tiempo_normal (ns)]]&gt;$D$508,Tabla1912[[#This Row],[Tiempo_normal (ns)]]&lt;$D$509)</f>
        <v>0</v>
      </c>
      <c r="U148" s="6">
        <v>145</v>
      </c>
      <c r="V148" t="b">
        <f>OR(Tabla31013[[#This Row],[Tiempo_lineal (ns)]]&gt;$F$508,Tabla31013[[#This Row],[Tiempo_lineal (ns)]]&lt;$F$509)</f>
        <v>0</v>
      </c>
      <c r="W148" t="b">
        <f>OR(Tabla31013[[#This Row],[Tiempo_normal (ns)]]&gt;$G$508,Tabla31013[[#This Row],[Tiempo_normal (ns)]]&lt;$G$509)</f>
        <v>1</v>
      </c>
      <c r="X148" s="6">
        <v>145</v>
      </c>
      <c r="Y148" t="b">
        <f>OR(Tabla41114[[#This Row],[Tiempo_lineal (ns)]]&gt;$I$508,Tabla41114[[#This Row],[Tiempo_lineal (ns)]]&lt;$I$509)</f>
        <v>0</v>
      </c>
      <c r="Z148" t="b">
        <f>OR(Tabla41114[[#This Row],[Tiempo_normal (ns)]]&gt;$J$508,Tabla41114[[#This Row],[Tiempo_normal (ns)]]&lt;$J$509)</f>
        <v>0</v>
      </c>
      <c r="AA148" s="6">
        <v>145</v>
      </c>
      <c r="AB148" t="b">
        <f>OR(Tabla51215[[#This Row],[Tiempo_lineal (ns)]]&gt;$L$508,Tabla51215[[#This Row],[Tiempo_lineal (ns)]]&lt;$L$509)</f>
        <v>0</v>
      </c>
      <c r="AC148" t="b">
        <f>OR(Tabla51215[[#This Row],[Tiempo_normal (ns)]]&gt;$M$508,Tabla51215[[#This Row],[Tiempo_normal (ns)]]&lt;$M$509)</f>
        <v>0</v>
      </c>
      <c r="AD148" s="6">
        <v>145</v>
      </c>
      <c r="AE148" t="b">
        <f>OR(Tabla61316[[#This Row],[Tiempo_lineal (ns)]]&gt;$O$508,Tabla61316[[#This Row],[Tiempo_lineal (ns)]]&lt;$O$509)</f>
        <v>1</v>
      </c>
      <c r="AF148" s="7" t="b">
        <f>OR(Tabla61316[[#This Row],[Tiempo_normal (ns)]]&gt;$P$508,Tabla61316[[#This Row],[Tiempo_normal (ns)]]&lt;$P$509)</f>
        <v>0</v>
      </c>
    </row>
    <row r="149" spans="2:32" x14ac:dyDescent="0.3">
      <c r="B149">
        <v>146</v>
      </c>
      <c r="C149">
        <v>192</v>
      </c>
      <c r="D149">
        <v>205</v>
      </c>
      <c r="E149">
        <v>146</v>
      </c>
      <c r="F149">
        <v>2836</v>
      </c>
      <c r="G149">
        <v>2970</v>
      </c>
      <c r="H149">
        <v>146</v>
      </c>
      <c r="I149">
        <v>36014</v>
      </c>
      <c r="J149">
        <v>112991</v>
      </c>
      <c r="K149">
        <v>146</v>
      </c>
      <c r="L149">
        <v>564194</v>
      </c>
      <c r="M149">
        <v>679142</v>
      </c>
      <c r="N149">
        <v>146</v>
      </c>
      <c r="O149" s="5">
        <v>14991100</v>
      </c>
      <c r="P149" s="5">
        <v>11591300</v>
      </c>
      <c r="R149" s="8">
        <v>146</v>
      </c>
      <c r="S149" t="b">
        <f>OR(Tabla1912[[#This Row],[Tiempo_lineal (ns)]]&gt;$C$508,Tabla1912[[#This Row],[Tiempo_lineal (ns)]]&lt;$C$509)</f>
        <v>0</v>
      </c>
      <c r="T149" t="b">
        <f>OR(Tabla1912[[#This Row],[Tiempo_normal (ns)]]&gt;$D$508,Tabla1912[[#This Row],[Tiempo_normal (ns)]]&lt;$D$509)</f>
        <v>0</v>
      </c>
      <c r="U149" s="8">
        <v>146</v>
      </c>
      <c r="V149" t="b">
        <f>OR(Tabla31013[[#This Row],[Tiempo_lineal (ns)]]&gt;$F$508,Tabla31013[[#This Row],[Tiempo_lineal (ns)]]&lt;$F$509)</f>
        <v>1</v>
      </c>
      <c r="W149" t="b">
        <f>OR(Tabla31013[[#This Row],[Tiempo_normal (ns)]]&gt;$G$508,Tabla31013[[#This Row],[Tiempo_normal (ns)]]&lt;$G$509)</f>
        <v>1</v>
      </c>
      <c r="X149" s="8">
        <v>146</v>
      </c>
      <c r="Y149" t="b">
        <f>OR(Tabla41114[[#This Row],[Tiempo_lineal (ns)]]&gt;$I$508,Tabla41114[[#This Row],[Tiempo_lineal (ns)]]&lt;$I$509)</f>
        <v>0</v>
      </c>
      <c r="Z149" t="b">
        <f>OR(Tabla41114[[#This Row],[Tiempo_normal (ns)]]&gt;$J$508,Tabla41114[[#This Row],[Tiempo_normal (ns)]]&lt;$J$509)</f>
        <v>1</v>
      </c>
      <c r="AA149" s="8">
        <v>146</v>
      </c>
      <c r="AB149" t="b">
        <f>OR(Tabla51215[[#This Row],[Tiempo_lineal (ns)]]&gt;$L$508,Tabla51215[[#This Row],[Tiempo_lineal (ns)]]&lt;$L$509)</f>
        <v>0</v>
      </c>
      <c r="AC149" t="b">
        <f>OR(Tabla51215[[#This Row],[Tiempo_normal (ns)]]&gt;$M$508,Tabla51215[[#This Row],[Tiempo_normal (ns)]]&lt;$M$509)</f>
        <v>0</v>
      </c>
      <c r="AD149" s="8">
        <v>146</v>
      </c>
      <c r="AE149" t="b">
        <f>OR(Tabla61316[[#This Row],[Tiempo_lineal (ns)]]&gt;$O$508,Tabla61316[[#This Row],[Tiempo_lineal (ns)]]&lt;$O$509)</f>
        <v>0</v>
      </c>
      <c r="AF149" s="7" t="b">
        <f>OR(Tabla61316[[#This Row],[Tiempo_normal (ns)]]&gt;$P$508,Tabla61316[[#This Row],[Tiempo_normal (ns)]]&lt;$P$509)</f>
        <v>0</v>
      </c>
    </row>
    <row r="150" spans="2:32" x14ac:dyDescent="0.3">
      <c r="B150">
        <v>147</v>
      </c>
      <c r="C150">
        <v>190</v>
      </c>
      <c r="D150">
        <v>207</v>
      </c>
      <c r="E150">
        <v>147</v>
      </c>
      <c r="F150">
        <v>1801</v>
      </c>
      <c r="G150">
        <v>1822</v>
      </c>
      <c r="H150">
        <v>147</v>
      </c>
      <c r="I150">
        <v>54031</v>
      </c>
      <c r="J150">
        <v>42915</v>
      </c>
      <c r="K150">
        <v>147</v>
      </c>
      <c r="L150">
        <v>621862</v>
      </c>
      <c r="M150">
        <v>691525</v>
      </c>
      <c r="N150">
        <v>147</v>
      </c>
      <c r="O150" s="5">
        <v>23413800</v>
      </c>
      <c r="P150" s="5">
        <v>15017300</v>
      </c>
      <c r="R150" s="6">
        <v>147</v>
      </c>
      <c r="S150" t="b">
        <f>OR(Tabla1912[[#This Row],[Tiempo_lineal (ns)]]&gt;$C$508,Tabla1912[[#This Row],[Tiempo_lineal (ns)]]&lt;$C$509)</f>
        <v>0</v>
      </c>
      <c r="T150" t="b">
        <f>OR(Tabla1912[[#This Row],[Tiempo_normal (ns)]]&gt;$D$508,Tabla1912[[#This Row],[Tiempo_normal (ns)]]&lt;$D$509)</f>
        <v>0</v>
      </c>
      <c r="U150" s="6">
        <v>147</v>
      </c>
      <c r="V150" t="b">
        <f>OR(Tabla31013[[#This Row],[Tiempo_lineal (ns)]]&gt;$F$508,Tabla31013[[#This Row],[Tiempo_lineal (ns)]]&lt;$F$509)</f>
        <v>0</v>
      </c>
      <c r="W150" t="b">
        <f>OR(Tabla31013[[#This Row],[Tiempo_normal (ns)]]&gt;$G$508,Tabla31013[[#This Row],[Tiempo_normal (ns)]]&lt;$G$509)</f>
        <v>0</v>
      </c>
      <c r="X150" s="6">
        <v>147</v>
      </c>
      <c r="Y150" t="b">
        <f>OR(Tabla41114[[#This Row],[Tiempo_lineal (ns)]]&gt;$I$508,Tabla41114[[#This Row],[Tiempo_lineal (ns)]]&lt;$I$509)</f>
        <v>0</v>
      </c>
      <c r="Z150" t="b">
        <f>OR(Tabla41114[[#This Row],[Tiempo_normal (ns)]]&gt;$J$508,Tabla41114[[#This Row],[Tiempo_normal (ns)]]&lt;$J$509)</f>
        <v>0</v>
      </c>
      <c r="AA150" s="6">
        <v>147</v>
      </c>
      <c r="AB150" t="b">
        <f>OR(Tabla51215[[#This Row],[Tiempo_lineal (ns)]]&gt;$L$508,Tabla51215[[#This Row],[Tiempo_lineal (ns)]]&lt;$L$509)</f>
        <v>0</v>
      </c>
      <c r="AC150" t="b">
        <f>OR(Tabla51215[[#This Row],[Tiempo_normal (ns)]]&gt;$M$508,Tabla51215[[#This Row],[Tiempo_normal (ns)]]&lt;$M$509)</f>
        <v>0</v>
      </c>
      <c r="AD150" s="6">
        <v>147</v>
      </c>
      <c r="AE150" t="b">
        <f>OR(Tabla61316[[#This Row],[Tiempo_lineal (ns)]]&gt;$O$508,Tabla61316[[#This Row],[Tiempo_lineal (ns)]]&lt;$O$509)</f>
        <v>0</v>
      </c>
      <c r="AF150" s="7" t="b">
        <f>OR(Tabla61316[[#This Row],[Tiempo_normal (ns)]]&gt;$P$508,Tabla61316[[#This Row],[Tiempo_normal (ns)]]&lt;$P$509)</f>
        <v>0</v>
      </c>
    </row>
    <row r="151" spans="2:32" x14ac:dyDescent="0.3">
      <c r="B151">
        <v>148</v>
      </c>
      <c r="C151">
        <v>201</v>
      </c>
      <c r="D151">
        <v>204</v>
      </c>
      <c r="E151">
        <v>148</v>
      </c>
      <c r="F151">
        <v>2039</v>
      </c>
      <c r="G151">
        <v>1809</v>
      </c>
      <c r="H151">
        <v>148</v>
      </c>
      <c r="I151">
        <v>52973</v>
      </c>
      <c r="J151">
        <v>71323</v>
      </c>
      <c r="K151">
        <v>148</v>
      </c>
      <c r="L151">
        <v>771744</v>
      </c>
      <c r="M151">
        <v>734714</v>
      </c>
      <c r="N151">
        <v>148</v>
      </c>
      <c r="O151" s="5">
        <v>15523000</v>
      </c>
      <c r="P151" s="5">
        <v>12640700</v>
      </c>
      <c r="R151" s="8">
        <v>148</v>
      </c>
      <c r="S151" t="b">
        <f>OR(Tabla1912[[#This Row],[Tiempo_lineal (ns)]]&gt;$C$508,Tabla1912[[#This Row],[Tiempo_lineal (ns)]]&lt;$C$509)</f>
        <v>0</v>
      </c>
      <c r="T151" t="b">
        <f>OR(Tabla1912[[#This Row],[Tiempo_normal (ns)]]&gt;$D$508,Tabla1912[[#This Row],[Tiempo_normal (ns)]]&lt;$D$509)</f>
        <v>0</v>
      </c>
      <c r="U151" s="8">
        <v>148</v>
      </c>
      <c r="V151" t="b">
        <f>OR(Tabla31013[[#This Row],[Tiempo_lineal (ns)]]&gt;$F$508,Tabla31013[[#This Row],[Tiempo_lineal (ns)]]&lt;$F$509)</f>
        <v>0</v>
      </c>
      <c r="W151" t="b">
        <f>OR(Tabla31013[[#This Row],[Tiempo_normal (ns)]]&gt;$G$508,Tabla31013[[#This Row],[Tiempo_normal (ns)]]&lt;$G$509)</f>
        <v>0</v>
      </c>
      <c r="X151" s="8">
        <v>148</v>
      </c>
      <c r="Y151" t="b">
        <f>OR(Tabla41114[[#This Row],[Tiempo_lineal (ns)]]&gt;$I$508,Tabla41114[[#This Row],[Tiempo_lineal (ns)]]&lt;$I$509)</f>
        <v>0</v>
      </c>
      <c r="Z151" t="b">
        <f>OR(Tabla41114[[#This Row],[Tiempo_normal (ns)]]&gt;$J$508,Tabla41114[[#This Row],[Tiempo_normal (ns)]]&lt;$J$509)</f>
        <v>0</v>
      </c>
      <c r="AA151" s="8">
        <v>148</v>
      </c>
      <c r="AB151" t="b">
        <f>OR(Tabla51215[[#This Row],[Tiempo_lineal (ns)]]&gt;$L$508,Tabla51215[[#This Row],[Tiempo_lineal (ns)]]&lt;$L$509)</f>
        <v>0</v>
      </c>
      <c r="AC151" t="b">
        <f>OR(Tabla51215[[#This Row],[Tiempo_normal (ns)]]&gt;$M$508,Tabla51215[[#This Row],[Tiempo_normal (ns)]]&lt;$M$509)</f>
        <v>0</v>
      </c>
      <c r="AD151" s="8">
        <v>148</v>
      </c>
      <c r="AE151" t="b">
        <f>OR(Tabla61316[[#This Row],[Tiempo_lineal (ns)]]&gt;$O$508,Tabla61316[[#This Row],[Tiempo_lineal (ns)]]&lt;$O$509)</f>
        <v>0</v>
      </c>
      <c r="AF151" s="7" t="b">
        <f>OR(Tabla61316[[#This Row],[Tiempo_normal (ns)]]&gt;$P$508,Tabla61316[[#This Row],[Tiempo_normal (ns)]]&lt;$P$509)</f>
        <v>0</v>
      </c>
    </row>
    <row r="152" spans="2:32" x14ac:dyDescent="0.3">
      <c r="B152">
        <v>149</v>
      </c>
      <c r="C152">
        <v>185</v>
      </c>
      <c r="D152">
        <v>203</v>
      </c>
      <c r="E152">
        <v>149</v>
      </c>
      <c r="F152">
        <v>2071</v>
      </c>
      <c r="G152">
        <v>1797</v>
      </c>
      <c r="H152">
        <v>149</v>
      </c>
      <c r="I152">
        <v>26423</v>
      </c>
      <c r="J152">
        <v>45951</v>
      </c>
      <c r="K152">
        <v>149</v>
      </c>
      <c r="L152">
        <v>707722</v>
      </c>
      <c r="M152">
        <v>779559</v>
      </c>
      <c r="N152">
        <v>149</v>
      </c>
      <c r="O152" s="5">
        <v>34854300</v>
      </c>
      <c r="P152" s="5">
        <v>28547300</v>
      </c>
      <c r="R152" s="6">
        <v>149</v>
      </c>
      <c r="S152" t="b">
        <f>OR(Tabla1912[[#This Row],[Tiempo_lineal (ns)]]&gt;$C$508,Tabla1912[[#This Row],[Tiempo_lineal (ns)]]&lt;$C$509)</f>
        <v>0</v>
      </c>
      <c r="T152" t="b">
        <f>OR(Tabla1912[[#This Row],[Tiempo_normal (ns)]]&gt;$D$508,Tabla1912[[#This Row],[Tiempo_normal (ns)]]&lt;$D$509)</f>
        <v>0</v>
      </c>
      <c r="U152" s="6">
        <v>149</v>
      </c>
      <c r="V152" t="b">
        <f>OR(Tabla31013[[#This Row],[Tiempo_lineal (ns)]]&gt;$F$508,Tabla31013[[#This Row],[Tiempo_lineal (ns)]]&lt;$F$509)</f>
        <v>0</v>
      </c>
      <c r="W152" t="b">
        <f>OR(Tabla31013[[#This Row],[Tiempo_normal (ns)]]&gt;$G$508,Tabla31013[[#This Row],[Tiempo_normal (ns)]]&lt;$G$509)</f>
        <v>0</v>
      </c>
      <c r="X152" s="6">
        <v>149</v>
      </c>
      <c r="Y152" t="b">
        <f>OR(Tabla41114[[#This Row],[Tiempo_lineal (ns)]]&gt;$I$508,Tabla41114[[#This Row],[Tiempo_lineal (ns)]]&lt;$I$509)</f>
        <v>0</v>
      </c>
      <c r="Z152" t="b">
        <f>OR(Tabla41114[[#This Row],[Tiempo_normal (ns)]]&gt;$J$508,Tabla41114[[#This Row],[Tiempo_normal (ns)]]&lt;$J$509)</f>
        <v>0</v>
      </c>
      <c r="AA152" s="6">
        <v>149</v>
      </c>
      <c r="AB152" t="b">
        <f>OR(Tabla51215[[#This Row],[Tiempo_lineal (ns)]]&gt;$L$508,Tabla51215[[#This Row],[Tiempo_lineal (ns)]]&lt;$L$509)</f>
        <v>0</v>
      </c>
      <c r="AC152" t="b">
        <f>OR(Tabla51215[[#This Row],[Tiempo_normal (ns)]]&gt;$M$508,Tabla51215[[#This Row],[Tiempo_normal (ns)]]&lt;$M$509)</f>
        <v>0</v>
      </c>
      <c r="AD152" s="6">
        <v>149</v>
      </c>
      <c r="AE152" t="b">
        <f>OR(Tabla61316[[#This Row],[Tiempo_lineal (ns)]]&gt;$O$508,Tabla61316[[#This Row],[Tiempo_lineal (ns)]]&lt;$O$509)</f>
        <v>1</v>
      </c>
      <c r="AF152" s="7" t="b">
        <f>OR(Tabla61316[[#This Row],[Tiempo_normal (ns)]]&gt;$P$508,Tabla61316[[#This Row],[Tiempo_normal (ns)]]&lt;$P$509)</f>
        <v>0</v>
      </c>
    </row>
    <row r="153" spans="2:32" x14ac:dyDescent="0.3">
      <c r="B153">
        <v>150</v>
      </c>
      <c r="C153">
        <v>189</v>
      </c>
      <c r="D153">
        <v>213</v>
      </c>
      <c r="E153">
        <v>150</v>
      </c>
      <c r="F153">
        <v>2044</v>
      </c>
      <c r="G153">
        <v>1809</v>
      </c>
      <c r="H153">
        <v>150</v>
      </c>
      <c r="I153">
        <v>41399</v>
      </c>
      <c r="J153">
        <v>48939</v>
      </c>
      <c r="K153">
        <v>150</v>
      </c>
      <c r="L153">
        <v>663858</v>
      </c>
      <c r="M153">
        <v>595057</v>
      </c>
      <c r="N153">
        <v>150</v>
      </c>
      <c r="O153" s="5">
        <v>9851240</v>
      </c>
      <c r="P153" s="5">
        <v>11800400</v>
      </c>
      <c r="R153" s="8">
        <v>150</v>
      </c>
      <c r="S153" t="b">
        <f>OR(Tabla1912[[#This Row],[Tiempo_lineal (ns)]]&gt;$C$508,Tabla1912[[#This Row],[Tiempo_lineal (ns)]]&lt;$C$509)</f>
        <v>0</v>
      </c>
      <c r="T153" t="b">
        <f>OR(Tabla1912[[#This Row],[Tiempo_normal (ns)]]&gt;$D$508,Tabla1912[[#This Row],[Tiempo_normal (ns)]]&lt;$D$509)</f>
        <v>0</v>
      </c>
      <c r="U153" s="8">
        <v>150</v>
      </c>
      <c r="V153" t="b">
        <f>OR(Tabla31013[[#This Row],[Tiempo_lineal (ns)]]&gt;$F$508,Tabla31013[[#This Row],[Tiempo_lineal (ns)]]&lt;$F$509)</f>
        <v>0</v>
      </c>
      <c r="W153" t="b">
        <f>OR(Tabla31013[[#This Row],[Tiempo_normal (ns)]]&gt;$G$508,Tabla31013[[#This Row],[Tiempo_normal (ns)]]&lt;$G$509)</f>
        <v>0</v>
      </c>
      <c r="X153" s="8">
        <v>150</v>
      </c>
      <c r="Y153" t="b">
        <f>OR(Tabla41114[[#This Row],[Tiempo_lineal (ns)]]&gt;$I$508,Tabla41114[[#This Row],[Tiempo_lineal (ns)]]&lt;$I$509)</f>
        <v>0</v>
      </c>
      <c r="Z153" t="b">
        <f>OR(Tabla41114[[#This Row],[Tiempo_normal (ns)]]&gt;$J$508,Tabla41114[[#This Row],[Tiempo_normal (ns)]]&lt;$J$509)</f>
        <v>0</v>
      </c>
      <c r="AA153" s="8">
        <v>150</v>
      </c>
      <c r="AB153" t="b">
        <f>OR(Tabla51215[[#This Row],[Tiempo_lineal (ns)]]&gt;$L$508,Tabla51215[[#This Row],[Tiempo_lineal (ns)]]&lt;$L$509)</f>
        <v>0</v>
      </c>
      <c r="AC153" t="b">
        <f>OR(Tabla51215[[#This Row],[Tiempo_normal (ns)]]&gt;$M$508,Tabla51215[[#This Row],[Tiempo_normal (ns)]]&lt;$M$509)</f>
        <v>0</v>
      </c>
      <c r="AD153" s="8">
        <v>150</v>
      </c>
      <c r="AE153" t="b">
        <f>OR(Tabla61316[[#This Row],[Tiempo_lineal (ns)]]&gt;$O$508,Tabla61316[[#This Row],[Tiempo_lineal (ns)]]&lt;$O$509)</f>
        <v>0</v>
      </c>
      <c r="AF153" s="7" t="b">
        <f>OR(Tabla61316[[#This Row],[Tiempo_normal (ns)]]&gt;$P$508,Tabla61316[[#This Row],[Tiempo_normal (ns)]]&lt;$P$509)</f>
        <v>0</v>
      </c>
    </row>
    <row r="154" spans="2:32" x14ac:dyDescent="0.3">
      <c r="B154">
        <v>151</v>
      </c>
      <c r="C154">
        <v>227</v>
      </c>
      <c r="D154">
        <v>206</v>
      </c>
      <c r="E154">
        <v>151</v>
      </c>
      <c r="F154">
        <v>2093</v>
      </c>
      <c r="G154">
        <v>1806</v>
      </c>
      <c r="H154">
        <v>151</v>
      </c>
      <c r="I154">
        <v>77133</v>
      </c>
      <c r="J154">
        <v>75974</v>
      </c>
      <c r="K154">
        <v>151</v>
      </c>
      <c r="L154">
        <v>612137</v>
      </c>
      <c r="M154">
        <v>733612</v>
      </c>
      <c r="N154">
        <v>151</v>
      </c>
      <c r="O154" s="5">
        <v>29713400</v>
      </c>
      <c r="P154" s="5">
        <v>79310800</v>
      </c>
      <c r="R154" s="6">
        <v>151</v>
      </c>
      <c r="S154" t="b">
        <f>OR(Tabla1912[[#This Row],[Tiempo_lineal (ns)]]&gt;$C$508,Tabla1912[[#This Row],[Tiempo_lineal (ns)]]&lt;$C$509)</f>
        <v>0</v>
      </c>
      <c r="T154" t="b">
        <f>OR(Tabla1912[[#This Row],[Tiempo_normal (ns)]]&gt;$D$508,Tabla1912[[#This Row],[Tiempo_normal (ns)]]&lt;$D$509)</f>
        <v>0</v>
      </c>
      <c r="U154" s="6">
        <v>151</v>
      </c>
      <c r="V154" t="b">
        <f>OR(Tabla31013[[#This Row],[Tiempo_lineal (ns)]]&gt;$F$508,Tabla31013[[#This Row],[Tiempo_lineal (ns)]]&lt;$F$509)</f>
        <v>0</v>
      </c>
      <c r="W154" t="b">
        <f>OR(Tabla31013[[#This Row],[Tiempo_normal (ns)]]&gt;$G$508,Tabla31013[[#This Row],[Tiempo_normal (ns)]]&lt;$G$509)</f>
        <v>0</v>
      </c>
      <c r="X154" s="6">
        <v>151</v>
      </c>
      <c r="Y154" t="b">
        <f>OR(Tabla41114[[#This Row],[Tiempo_lineal (ns)]]&gt;$I$508,Tabla41114[[#This Row],[Tiempo_lineal (ns)]]&lt;$I$509)</f>
        <v>0</v>
      </c>
      <c r="Z154" t="b">
        <f>OR(Tabla41114[[#This Row],[Tiempo_normal (ns)]]&gt;$J$508,Tabla41114[[#This Row],[Tiempo_normal (ns)]]&lt;$J$509)</f>
        <v>0</v>
      </c>
      <c r="AA154" s="6">
        <v>151</v>
      </c>
      <c r="AB154" t="b">
        <f>OR(Tabla51215[[#This Row],[Tiempo_lineal (ns)]]&gt;$L$508,Tabla51215[[#This Row],[Tiempo_lineal (ns)]]&lt;$L$509)</f>
        <v>0</v>
      </c>
      <c r="AC154" t="b">
        <f>OR(Tabla51215[[#This Row],[Tiempo_normal (ns)]]&gt;$M$508,Tabla51215[[#This Row],[Tiempo_normal (ns)]]&lt;$M$509)</f>
        <v>0</v>
      </c>
      <c r="AD154" s="6">
        <v>151</v>
      </c>
      <c r="AE154" t="b">
        <f>OR(Tabla61316[[#This Row],[Tiempo_lineal (ns)]]&gt;$O$508,Tabla61316[[#This Row],[Tiempo_lineal (ns)]]&lt;$O$509)</f>
        <v>1</v>
      </c>
      <c r="AF154" s="7" t="b">
        <f>OR(Tabla61316[[#This Row],[Tiempo_normal (ns)]]&gt;$P$508,Tabla61316[[#This Row],[Tiempo_normal (ns)]]&lt;$P$509)</f>
        <v>1</v>
      </c>
    </row>
    <row r="155" spans="2:32" x14ac:dyDescent="0.3">
      <c r="B155">
        <v>152</v>
      </c>
      <c r="C155">
        <v>192</v>
      </c>
      <c r="D155">
        <v>205</v>
      </c>
      <c r="E155">
        <v>152</v>
      </c>
      <c r="F155">
        <v>2057</v>
      </c>
      <c r="G155">
        <v>2112</v>
      </c>
      <c r="H155">
        <v>152</v>
      </c>
      <c r="I155">
        <v>64572</v>
      </c>
      <c r="J155">
        <v>56453</v>
      </c>
      <c r="K155">
        <v>152</v>
      </c>
      <c r="L155">
        <v>771535</v>
      </c>
      <c r="M155">
        <v>780747</v>
      </c>
      <c r="N155">
        <v>152</v>
      </c>
      <c r="O155" s="5">
        <v>32526100</v>
      </c>
      <c r="P155" s="5">
        <v>20742600</v>
      </c>
      <c r="R155" s="8">
        <v>152</v>
      </c>
      <c r="S155" t="b">
        <f>OR(Tabla1912[[#This Row],[Tiempo_lineal (ns)]]&gt;$C$508,Tabla1912[[#This Row],[Tiempo_lineal (ns)]]&lt;$C$509)</f>
        <v>0</v>
      </c>
      <c r="T155" t="b">
        <f>OR(Tabla1912[[#This Row],[Tiempo_normal (ns)]]&gt;$D$508,Tabla1912[[#This Row],[Tiempo_normal (ns)]]&lt;$D$509)</f>
        <v>0</v>
      </c>
      <c r="U155" s="8">
        <v>152</v>
      </c>
      <c r="V155" t="b">
        <f>OR(Tabla31013[[#This Row],[Tiempo_lineal (ns)]]&gt;$F$508,Tabla31013[[#This Row],[Tiempo_lineal (ns)]]&lt;$F$509)</f>
        <v>0</v>
      </c>
      <c r="W155" t="b">
        <f>OR(Tabla31013[[#This Row],[Tiempo_normal (ns)]]&gt;$G$508,Tabla31013[[#This Row],[Tiempo_normal (ns)]]&lt;$G$509)</f>
        <v>0</v>
      </c>
      <c r="X155" s="8">
        <v>152</v>
      </c>
      <c r="Y155" t="b">
        <f>OR(Tabla41114[[#This Row],[Tiempo_lineal (ns)]]&gt;$I$508,Tabla41114[[#This Row],[Tiempo_lineal (ns)]]&lt;$I$509)</f>
        <v>0</v>
      </c>
      <c r="Z155" t="b">
        <f>OR(Tabla41114[[#This Row],[Tiempo_normal (ns)]]&gt;$J$508,Tabla41114[[#This Row],[Tiempo_normal (ns)]]&lt;$J$509)</f>
        <v>0</v>
      </c>
      <c r="AA155" s="8">
        <v>152</v>
      </c>
      <c r="AB155" t="b">
        <f>OR(Tabla51215[[#This Row],[Tiempo_lineal (ns)]]&gt;$L$508,Tabla51215[[#This Row],[Tiempo_lineal (ns)]]&lt;$L$509)</f>
        <v>0</v>
      </c>
      <c r="AC155" t="b">
        <f>OR(Tabla51215[[#This Row],[Tiempo_normal (ns)]]&gt;$M$508,Tabla51215[[#This Row],[Tiempo_normal (ns)]]&lt;$M$509)</f>
        <v>0</v>
      </c>
      <c r="AD155" s="8">
        <v>152</v>
      </c>
      <c r="AE155" t="b">
        <f>OR(Tabla61316[[#This Row],[Tiempo_lineal (ns)]]&gt;$O$508,Tabla61316[[#This Row],[Tiempo_lineal (ns)]]&lt;$O$509)</f>
        <v>1</v>
      </c>
      <c r="AF155" s="7" t="b">
        <f>OR(Tabla61316[[#This Row],[Tiempo_normal (ns)]]&gt;$P$508,Tabla61316[[#This Row],[Tiempo_normal (ns)]]&lt;$P$509)</f>
        <v>0</v>
      </c>
    </row>
    <row r="156" spans="2:32" x14ac:dyDescent="0.3">
      <c r="B156">
        <v>153</v>
      </c>
      <c r="C156">
        <v>188</v>
      </c>
      <c r="D156">
        <v>209</v>
      </c>
      <c r="E156">
        <v>153</v>
      </c>
      <c r="F156">
        <v>9762</v>
      </c>
      <c r="G156">
        <v>2451</v>
      </c>
      <c r="H156">
        <v>153</v>
      </c>
      <c r="I156">
        <v>75291</v>
      </c>
      <c r="J156">
        <v>71779</v>
      </c>
      <c r="K156">
        <v>153</v>
      </c>
      <c r="L156">
        <v>818148</v>
      </c>
      <c r="M156" s="5">
        <v>1499720</v>
      </c>
      <c r="N156">
        <v>153</v>
      </c>
      <c r="O156" s="5">
        <v>18021900</v>
      </c>
      <c r="P156" s="5">
        <v>70833100</v>
      </c>
      <c r="R156" s="6">
        <v>153</v>
      </c>
      <c r="S156" t="b">
        <f>OR(Tabla1912[[#This Row],[Tiempo_lineal (ns)]]&gt;$C$508,Tabla1912[[#This Row],[Tiempo_lineal (ns)]]&lt;$C$509)</f>
        <v>0</v>
      </c>
      <c r="T156" t="b">
        <f>OR(Tabla1912[[#This Row],[Tiempo_normal (ns)]]&gt;$D$508,Tabla1912[[#This Row],[Tiempo_normal (ns)]]&lt;$D$509)</f>
        <v>0</v>
      </c>
      <c r="U156" s="6">
        <v>153</v>
      </c>
      <c r="V156" t="b">
        <f>OR(Tabla31013[[#This Row],[Tiempo_lineal (ns)]]&gt;$F$508,Tabla31013[[#This Row],[Tiempo_lineal (ns)]]&lt;$F$509)</f>
        <v>1</v>
      </c>
      <c r="W156" t="b">
        <f>OR(Tabla31013[[#This Row],[Tiempo_normal (ns)]]&gt;$G$508,Tabla31013[[#This Row],[Tiempo_normal (ns)]]&lt;$G$509)</f>
        <v>0</v>
      </c>
      <c r="X156" s="6">
        <v>153</v>
      </c>
      <c r="Y156" t="b">
        <f>OR(Tabla41114[[#This Row],[Tiempo_lineal (ns)]]&gt;$I$508,Tabla41114[[#This Row],[Tiempo_lineal (ns)]]&lt;$I$509)</f>
        <v>0</v>
      </c>
      <c r="Z156" t="b">
        <f>OR(Tabla41114[[#This Row],[Tiempo_normal (ns)]]&gt;$J$508,Tabla41114[[#This Row],[Tiempo_normal (ns)]]&lt;$J$509)</f>
        <v>0</v>
      </c>
      <c r="AA156" s="6">
        <v>153</v>
      </c>
      <c r="AB156" t="b">
        <f>OR(Tabla51215[[#This Row],[Tiempo_lineal (ns)]]&gt;$L$508,Tabla51215[[#This Row],[Tiempo_lineal (ns)]]&lt;$L$509)</f>
        <v>0</v>
      </c>
      <c r="AC156" t="b">
        <f>OR(Tabla51215[[#This Row],[Tiempo_normal (ns)]]&gt;$M$508,Tabla51215[[#This Row],[Tiempo_normal (ns)]]&lt;$M$509)</f>
        <v>1</v>
      </c>
      <c r="AD156" s="6">
        <v>153</v>
      </c>
      <c r="AE156" t="b">
        <f>OR(Tabla61316[[#This Row],[Tiempo_lineal (ns)]]&gt;$O$508,Tabla61316[[#This Row],[Tiempo_lineal (ns)]]&lt;$O$509)</f>
        <v>0</v>
      </c>
      <c r="AF156" s="7" t="b">
        <f>OR(Tabla61316[[#This Row],[Tiempo_normal (ns)]]&gt;$P$508,Tabla61316[[#This Row],[Tiempo_normal (ns)]]&lt;$P$509)</f>
        <v>1</v>
      </c>
    </row>
    <row r="157" spans="2:32" x14ac:dyDescent="0.3">
      <c r="B157">
        <v>154</v>
      </c>
      <c r="C157">
        <v>189</v>
      </c>
      <c r="D157">
        <v>212</v>
      </c>
      <c r="E157">
        <v>154</v>
      </c>
      <c r="F157">
        <v>1996</v>
      </c>
      <c r="G157">
        <v>1962</v>
      </c>
      <c r="H157">
        <v>154</v>
      </c>
      <c r="I157">
        <v>63283</v>
      </c>
      <c r="J157">
        <v>54437</v>
      </c>
      <c r="K157">
        <v>154</v>
      </c>
      <c r="L157">
        <v>749927</v>
      </c>
      <c r="M157">
        <v>898163</v>
      </c>
      <c r="N157">
        <v>154</v>
      </c>
      <c r="O157" s="5">
        <v>16562000</v>
      </c>
      <c r="P157" s="5">
        <v>10683100</v>
      </c>
      <c r="R157" s="8">
        <v>154</v>
      </c>
      <c r="S157" t="b">
        <f>OR(Tabla1912[[#This Row],[Tiempo_lineal (ns)]]&gt;$C$508,Tabla1912[[#This Row],[Tiempo_lineal (ns)]]&lt;$C$509)</f>
        <v>0</v>
      </c>
      <c r="T157" t="b">
        <f>OR(Tabla1912[[#This Row],[Tiempo_normal (ns)]]&gt;$D$508,Tabla1912[[#This Row],[Tiempo_normal (ns)]]&lt;$D$509)</f>
        <v>0</v>
      </c>
      <c r="U157" s="8">
        <v>154</v>
      </c>
      <c r="V157" t="b">
        <f>OR(Tabla31013[[#This Row],[Tiempo_lineal (ns)]]&gt;$F$508,Tabla31013[[#This Row],[Tiempo_lineal (ns)]]&lt;$F$509)</f>
        <v>0</v>
      </c>
      <c r="W157" t="b">
        <f>OR(Tabla31013[[#This Row],[Tiempo_normal (ns)]]&gt;$G$508,Tabla31013[[#This Row],[Tiempo_normal (ns)]]&lt;$G$509)</f>
        <v>0</v>
      </c>
      <c r="X157" s="8">
        <v>154</v>
      </c>
      <c r="Y157" t="b">
        <f>OR(Tabla41114[[#This Row],[Tiempo_lineal (ns)]]&gt;$I$508,Tabla41114[[#This Row],[Tiempo_lineal (ns)]]&lt;$I$509)</f>
        <v>0</v>
      </c>
      <c r="Z157" t="b">
        <f>OR(Tabla41114[[#This Row],[Tiempo_normal (ns)]]&gt;$J$508,Tabla41114[[#This Row],[Tiempo_normal (ns)]]&lt;$J$509)</f>
        <v>0</v>
      </c>
      <c r="AA157" s="8">
        <v>154</v>
      </c>
      <c r="AB157" t="b">
        <f>OR(Tabla51215[[#This Row],[Tiempo_lineal (ns)]]&gt;$L$508,Tabla51215[[#This Row],[Tiempo_lineal (ns)]]&lt;$L$509)</f>
        <v>0</v>
      </c>
      <c r="AC157" t="b">
        <f>OR(Tabla51215[[#This Row],[Tiempo_normal (ns)]]&gt;$M$508,Tabla51215[[#This Row],[Tiempo_normal (ns)]]&lt;$M$509)</f>
        <v>0</v>
      </c>
      <c r="AD157" s="8">
        <v>154</v>
      </c>
      <c r="AE157" t="b">
        <f>OR(Tabla61316[[#This Row],[Tiempo_lineal (ns)]]&gt;$O$508,Tabla61316[[#This Row],[Tiempo_lineal (ns)]]&lt;$O$509)</f>
        <v>0</v>
      </c>
      <c r="AF157" s="7" t="b">
        <f>OR(Tabla61316[[#This Row],[Tiempo_normal (ns)]]&gt;$P$508,Tabla61316[[#This Row],[Tiempo_normal (ns)]]&lt;$P$509)</f>
        <v>0</v>
      </c>
    </row>
    <row r="158" spans="2:32" x14ac:dyDescent="0.3">
      <c r="B158">
        <v>155</v>
      </c>
      <c r="C158">
        <v>189</v>
      </c>
      <c r="D158">
        <v>206</v>
      </c>
      <c r="E158">
        <v>155</v>
      </c>
      <c r="F158">
        <v>2025</v>
      </c>
      <c r="G158">
        <v>1823</v>
      </c>
      <c r="H158">
        <v>155</v>
      </c>
      <c r="I158">
        <v>21744</v>
      </c>
      <c r="J158">
        <v>39971</v>
      </c>
      <c r="K158">
        <v>155</v>
      </c>
      <c r="L158">
        <v>587569</v>
      </c>
      <c r="M158">
        <v>606389</v>
      </c>
      <c r="N158">
        <v>155</v>
      </c>
      <c r="O158" s="5">
        <v>19978800</v>
      </c>
      <c r="P158" s="5">
        <v>57001800</v>
      </c>
      <c r="R158" s="6">
        <v>155</v>
      </c>
      <c r="S158" t="b">
        <f>OR(Tabla1912[[#This Row],[Tiempo_lineal (ns)]]&gt;$C$508,Tabla1912[[#This Row],[Tiempo_lineal (ns)]]&lt;$C$509)</f>
        <v>0</v>
      </c>
      <c r="T158" t="b">
        <f>OR(Tabla1912[[#This Row],[Tiempo_normal (ns)]]&gt;$D$508,Tabla1912[[#This Row],[Tiempo_normal (ns)]]&lt;$D$509)</f>
        <v>0</v>
      </c>
      <c r="U158" s="6">
        <v>155</v>
      </c>
      <c r="V158" t="b">
        <f>OR(Tabla31013[[#This Row],[Tiempo_lineal (ns)]]&gt;$F$508,Tabla31013[[#This Row],[Tiempo_lineal (ns)]]&lt;$F$509)</f>
        <v>0</v>
      </c>
      <c r="W158" t="b">
        <f>OR(Tabla31013[[#This Row],[Tiempo_normal (ns)]]&gt;$G$508,Tabla31013[[#This Row],[Tiempo_normal (ns)]]&lt;$G$509)</f>
        <v>0</v>
      </c>
      <c r="X158" s="6">
        <v>155</v>
      </c>
      <c r="Y158" t="b">
        <f>OR(Tabla41114[[#This Row],[Tiempo_lineal (ns)]]&gt;$I$508,Tabla41114[[#This Row],[Tiempo_lineal (ns)]]&lt;$I$509)</f>
        <v>0</v>
      </c>
      <c r="Z158" t="b">
        <f>OR(Tabla41114[[#This Row],[Tiempo_normal (ns)]]&gt;$J$508,Tabla41114[[#This Row],[Tiempo_normal (ns)]]&lt;$J$509)</f>
        <v>0</v>
      </c>
      <c r="AA158" s="6">
        <v>155</v>
      </c>
      <c r="AB158" t="b">
        <f>OR(Tabla51215[[#This Row],[Tiempo_lineal (ns)]]&gt;$L$508,Tabla51215[[#This Row],[Tiempo_lineal (ns)]]&lt;$L$509)</f>
        <v>0</v>
      </c>
      <c r="AC158" t="b">
        <f>OR(Tabla51215[[#This Row],[Tiempo_normal (ns)]]&gt;$M$508,Tabla51215[[#This Row],[Tiempo_normal (ns)]]&lt;$M$509)</f>
        <v>0</v>
      </c>
      <c r="AD158" s="6">
        <v>155</v>
      </c>
      <c r="AE158" t="b">
        <f>OR(Tabla61316[[#This Row],[Tiempo_lineal (ns)]]&gt;$O$508,Tabla61316[[#This Row],[Tiempo_lineal (ns)]]&lt;$O$509)</f>
        <v>0</v>
      </c>
      <c r="AF158" s="7" t="b">
        <f>OR(Tabla61316[[#This Row],[Tiempo_normal (ns)]]&gt;$P$508,Tabla61316[[#This Row],[Tiempo_normal (ns)]]&lt;$P$509)</f>
        <v>1</v>
      </c>
    </row>
    <row r="159" spans="2:32" x14ac:dyDescent="0.3">
      <c r="B159">
        <v>156</v>
      </c>
      <c r="C159">
        <v>189</v>
      </c>
      <c r="D159">
        <v>207</v>
      </c>
      <c r="E159">
        <v>156</v>
      </c>
      <c r="F159">
        <v>2228</v>
      </c>
      <c r="G159">
        <v>3071</v>
      </c>
      <c r="H159">
        <v>156</v>
      </c>
      <c r="I159">
        <v>49088</v>
      </c>
      <c r="J159">
        <v>68724</v>
      </c>
      <c r="K159">
        <v>156</v>
      </c>
      <c r="L159">
        <v>625592</v>
      </c>
      <c r="M159">
        <v>555952</v>
      </c>
      <c r="N159">
        <v>156</v>
      </c>
      <c r="O159" s="5">
        <v>15368700</v>
      </c>
      <c r="P159" s="5">
        <v>21359000</v>
      </c>
      <c r="R159" s="8">
        <v>156</v>
      </c>
      <c r="S159" t="b">
        <f>OR(Tabla1912[[#This Row],[Tiempo_lineal (ns)]]&gt;$C$508,Tabla1912[[#This Row],[Tiempo_lineal (ns)]]&lt;$C$509)</f>
        <v>0</v>
      </c>
      <c r="T159" t="b">
        <f>OR(Tabla1912[[#This Row],[Tiempo_normal (ns)]]&gt;$D$508,Tabla1912[[#This Row],[Tiempo_normal (ns)]]&lt;$D$509)</f>
        <v>0</v>
      </c>
      <c r="U159" s="8">
        <v>156</v>
      </c>
      <c r="V159" t="b">
        <f>OR(Tabla31013[[#This Row],[Tiempo_lineal (ns)]]&gt;$F$508,Tabla31013[[#This Row],[Tiempo_lineal (ns)]]&lt;$F$509)</f>
        <v>0</v>
      </c>
      <c r="W159" t="b">
        <f>OR(Tabla31013[[#This Row],[Tiempo_normal (ns)]]&gt;$G$508,Tabla31013[[#This Row],[Tiempo_normal (ns)]]&lt;$G$509)</f>
        <v>1</v>
      </c>
      <c r="X159" s="8">
        <v>156</v>
      </c>
      <c r="Y159" t="b">
        <f>OR(Tabla41114[[#This Row],[Tiempo_lineal (ns)]]&gt;$I$508,Tabla41114[[#This Row],[Tiempo_lineal (ns)]]&lt;$I$509)</f>
        <v>0</v>
      </c>
      <c r="Z159" t="b">
        <f>OR(Tabla41114[[#This Row],[Tiempo_normal (ns)]]&gt;$J$508,Tabla41114[[#This Row],[Tiempo_normal (ns)]]&lt;$J$509)</f>
        <v>0</v>
      </c>
      <c r="AA159" s="8">
        <v>156</v>
      </c>
      <c r="AB159" t="b">
        <f>OR(Tabla51215[[#This Row],[Tiempo_lineal (ns)]]&gt;$L$508,Tabla51215[[#This Row],[Tiempo_lineal (ns)]]&lt;$L$509)</f>
        <v>0</v>
      </c>
      <c r="AC159" t="b">
        <f>OR(Tabla51215[[#This Row],[Tiempo_normal (ns)]]&gt;$M$508,Tabla51215[[#This Row],[Tiempo_normal (ns)]]&lt;$M$509)</f>
        <v>0</v>
      </c>
      <c r="AD159" s="8">
        <v>156</v>
      </c>
      <c r="AE159" t="b">
        <f>OR(Tabla61316[[#This Row],[Tiempo_lineal (ns)]]&gt;$O$508,Tabla61316[[#This Row],[Tiempo_lineal (ns)]]&lt;$O$509)</f>
        <v>0</v>
      </c>
      <c r="AF159" s="7" t="b">
        <f>OR(Tabla61316[[#This Row],[Tiempo_normal (ns)]]&gt;$P$508,Tabla61316[[#This Row],[Tiempo_normal (ns)]]&lt;$P$509)</f>
        <v>0</v>
      </c>
    </row>
    <row r="160" spans="2:32" x14ac:dyDescent="0.3">
      <c r="B160">
        <v>157</v>
      </c>
      <c r="C160">
        <v>188</v>
      </c>
      <c r="D160">
        <v>216</v>
      </c>
      <c r="E160">
        <v>157</v>
      </c>
      <c r="F160">
        <v>1924</v>
      </c>
      <c r="G160">
        <v>1824</v>
      </c>
      <c r="H160">
        <v>157</v>
      </c>
      <c r="I160">
        <v>50647</v>
      </c>
      <c r="J160">
        <v>57598</v>
      </c>
      <c r="K160">
        <v>157</v>
      </c>
      <c r="L160" s="5">
        <v>1217040</v>
      </c>
      <c r="M160">
        <v>794033</v>
      </c>
      <c r="N160">
        <v>157</v>
      </c>
      <c r="O160" s="5">
        <v>15970600</v>
      </c>
      <c r="P160" s="5">
        <v>10607100</v>
      </c>
      <c r="R160" s="6">
        <v>157</v>
      </c>
      <c r="S160" t="b">
        <f>OR(Tabla1912[[#This Row],[Tiempo_lineal (ns)]]&gt;$C$508,Tabla1912[[#This Row],[Tiempo_lineal (ns)]]&lt;$C$509)</f>
        <v>0</v>
      </c>
      <c r="T160" t="b">
        <f>OR(Tabla1912[[#This Row],[Tiempo_normal (ns)]]&gt;$D$508,Tabla1912[[#This Row],[Tiempo_normal (ns)]]&lt;$D$509)</f>
        <v>0</v>
      </c>
      <c r="U160" s="6">
        <v>157</v>
      </c>
      <c r="V160" t="b">
        <f>OR(Tabla31013[[#This Row],[Tiempo_lineal (ns)]]&gt;$F$508,Tabla31013[[#This Row],[Tiempo_lineal (ns)]]&lt;$F$509)</f>
        <v>0</v>
      </c>
      <c r="W160" t="b">
        <f>OR(Tabla31013[[#This Row],[Tiempo_normal (ns)]]&gt;$G$508,Tabla31013[[#This Row],[Tiempo_normal (ns)]]&lt;$G$509)</f>
        <v>0</v>
      </c>
      <c r="X160" s="6">
        <v>157</v>
      </c>
      <c r="Y160" t="b">
        <f>OR(Tabla41114[[#This Row],[Tiempo_lineal (ns)]]&gt;$I$508,Tabla41114[[#This Row],[Tiempo_lineal (ns)]]&lt;$I$509)</f>
        <v>0</v>
      </c>
      <c r="Z160" t="b">
        <f>OR(Tabla41114[[#This Row],[Tiempo_normal (ns)]]&gt;$J$508,Tabla41114[[#This Row],[Tiempo_normal (ns)]]&lt;$J$509)</f>
        <v>0</v>
      </c>
      <c r="AA160" s="6">
        <v>157</v>
      </c>
      <c r="AB160" t="b">
        <f>OR(Tabla51215[[#This Row],[Tiempo_lineal (ns)]]&gt;$L$508,Tabla51215[[#This Row],[Tiempo_lineal (ns)]]&lt;$L$509)</f>
        <v>1</v>
      </c>
      <c r="AC160" t="b">
        <f>OR(Tabla51215[[#This Row],[Tiempo_normal (ns)]]&gt;$M$508,Tabla51215[[#This Row],[Tiempo_normal (ns)]]&lt;$M$509)</f>
        <v>0</v>
      </c>
      <c r="AD160" s="6">
        <v>157</v>
      </c>
      <c r="AE160" t="b">
        <f>OR(Tabla61316[[#This Row],[Tiempo_lineal (ns)]]&gt;$O$508,Tabla61316[[#This Row],[Tiempo_lineal (ns)]]&lt;$O$509)</f>
        <v>0</v>
      </c>
      <c r="AF160" s="7" t="b">
        <f>OR(Tabla61316[[#This Row],[Tiempo_normal (ns)]]&gt;$P$508,Tabla61316[[#This Row],[Tiempo_normal (ns)]]&lt;$P$509)</f>
        <v>0</v>
      </c>
    </row>
    <row r="161" spans="2:32" x14ac:dyDescent="0.3">
      <c r="B161">
        <v>158</v>
      </c>
      <c r="C161">
        <v>192</v>
      </c>
      <c r="D161">
        <v>203</v>
      </c>
      <c r="E161">
        <v>158</v>
      </c>
      <c r="F161">
        <v>1993</v>
      </c>
      <c r="G161">
        <v>1806</v>
      </c>
      <c r="H161">
        <v>158</v>
      </c>
      <c r="I161">
        <v>47918</v>
      </c>
      <c r="J161">
        <v>43551</v>
      </c>
      <c r="K161">
        <v>158</v>
      </c>
      <c r="L161">
        <v>645569</v>
      </c>
      <c r="M161">
        <v>561792</v>
      </c>
      <c r="N161">
        <v>158</v>
      </c>
      <c r="O161" s="5">
        <v>10735300</v>
      </c>
      <c r="P161" s="5">
        <v>11374700</v>
      </c>
      <c r="R161" s="8">
        <v>158</v>
      </c>
      <c r="S161" t="b">
        <f>OR(Tabla1912[[#This Row],[Tiempo_lineal (ns)]]&gt;$C$508,Tabla1912[[#This Row],[Tiempo_lineal (ns)]]&lt;$C$509)</f>
        <v>0</v>
      </c>
      <c r="T161" t="b">
        <f>OR(Tabla1912[[#This Row],[Tiempo_normal (ns)]]&gt;$D$508,Tabla1912[[#This Row],[Tiempo_normal (ns)]]&lt;$D$509)</f>
        <v>0</v>
      </c>
      <c r="U161" s="8">
        <v>158</v>
      </c>
      <c r="V161" t="b">
        <f>OR(Tabla31013[[#This Row],[Tiempo_lineal (ns)]]&gt;$F$508,Tabla31013[[#This Row],[Tiempo_lineal (ns)]]&lt;$F$509)</f>
        <v>0</v>
      </c>
      <c r="W161" t="b">
        <f>OR(Tabla31013[[#This Row],[Tiempo_normal (ns)]]&gt;$G$508,Tabla31013[[#This Row],[Tiempo_normal (ns)]]&lt;$G$509)</f>
        <v>0</v>
      </c>
      <c r="X161" s="8">
        <v>158</v>
      </c>
      <c r="Y161" t="b">
        <f>OR(Tabla41114[[#This Row],[Tiempo_lineal (ns)]]&gt;$I$508,Tabla41114[[#This Row],[Tiempo_lineal (ns)]]&lt;$I$509)</f>
        <v>0</v>
      </c>
      <c r="Z161" t="b">
        <f>OR(Tabla41114[[#This Row],[Tiempo_normal (ns)]]&gt;$J$508,Tabla41114[[#This Row],[Tiempo_normal (ns)]]&lt;$J$509)</f>
        <v>0</v>
      </c>
      <c r="AA161" s="8">
        <v>158</v>
      </c>
      <c r="AB161" t="b">
        <f>OR(Tabla51215[[#This Row],[Tiempo_lineal (ns)]]&gt;$L$508,Tabla51215[[#This Row],[Tiempo_lineal (ns)]]&lt;$L$509)</f>
        <v>0</v>
      </c>
      <c r="AC161" t="b">
        <f>OR(Tabla51215[[#This Row],[Tiempo_normal (ns)]]&gt;$M$508,Tabla51215[[#This Row],[Tiempo_normal (ns)]]&lt;$M$509)</f>
        <v>0</v>
      </c>
      <c r="AD161" s="8">
        <v>158</v>
      </c>
      <c r="AE161" t="b">
        <f>OR(Tabla61316[[#This Row],[Tiempo_lineal (ns)]]&gt;$O$508,Tabla61316[[#This Row],[Tiempo_lineal (ns)]]&lt;$O$509)</f>
        <v>0</v>
      </c>
      <c r="AF161" s="7" t="b">
        <f>OR(Tabla61316[[#This Row],[Tiempo_normal (ns)]]&gt;$P$508,Tabla61316[[#This Row],[Tiempo_normal (ns)]]&lt;$P$509)</f>
        <v>0</v>
      </c>
    </row>
    <row r="162" spans="2:32" x14ac:dyDescent="0.3">
      <c r="B162">
        <v>159</v>
      </c>
      <c r="C162">
        <v>185</v>
      </c>
      <c r="D162">
        <v>212</v>
      </c>
      <c r="E162">
        <v>159</v>
      </c>
      <c r="F162">
        <v>2046</v>
      </c>
      <c r="G162">
        <v>1798</v>
      </c>
      <c r="H162">
        <v>159</v>
      </c>
      <c r="I162">
        <v>62293</v>
      </c>
      <c r="J162">
        <v>97467</v>
      </c>
      <c r="K162">
        <v>159</v>
      </c>
      <c r="L162">
        <v>580754</v>
      </c>
      <c r="M162" s="5">
        <v>1016570</v>
      </c>
      <c r="N162">
        <v>159</v>
      </c>
      <c r="O162" s="5">
        <v>26286400</v>
      </c>
      <c r="P162" s="5">
        <v>10253000</v>
      </c>
      <c r="R162" s="6">
        <v>159</v>
      </c>
      <c r="S162" t="b">
        <f>OR(Tabla1912[[#This Row],[Tiempo_lineal (ns)]]&gt;$C$508,Tabla1912[[#This Row],[Tiempo_lineal (ns)]]&lt;$C$509)</f>
        <v>0</v>
      </c>
      <c r="T162" t="b">
        <f>OR(Tabla1912[[#This Row],[Tiempo_normal (ns)]]&gt;$D$508,Tabla1912[[#This Row],[Tiempo_normal (ns)]]&lt;$D$509)</f>
        <v>0</v>
      </c>
      <c r="U162" s="6">
        <v>159</v>
      </c>
      <c r="V162" t="b">
        <f>OR(Tabla31013[[#This Row],[Tiempo_lineal (ns)]]&gt;$F$508,Tabla31013[[#This Row],[Tiempo_lineal (ns)]]&lt;$F$509)</f>
        <v>0</v>
      </c>
      <c r="W162" t="b">
        <f>OR(Tabla31013[[#This Row],[Tiempo_normal (ns)]]&gt;$G$508,Tabla31013[[#This Row],[Tiempo_normal (ns)]]&lt;$G$509)</f>
        <v>0</v>
      </c>
      <c r="X162" s="6">
        <v>159</v>
      </c>
      <c r="Y162" t="b">
        <f>OR(Tabla41114[[#This Row],[Tiempo_lineal (ns)]]&gt;$I$508,Tabla41114[[#This Row],[Tiempo_lineal (ns)]]&lt;$I$509)</f>
        <v>0</v>
      </c>
      <c r="Z162" t="b">
        <f>OR(Tabla41114[[#This Row],[Tiempo_normal (ns)]]&gt;$J$508,Tabla41114[[#This Row],[Tiempo_normal (ns)]]&lt;$J$509)</f>
        <v>1</v>
      </c>
      <c r="AA162" s="6">
        <v>159</v>
      </c>
      <c r="AB162" t="b">
        <f>OR(Tabla51215[[#This Row],[Tiempo_lineal (ns)]]&gt;$L$508,Tabla51215[[#This Row],[Tiempo_lineal (ns)]]&lt;$L$509)</f>
        <v>0</v>
      </c>
      <c r="AC162" t="b">
        <f>OR(Tabla51215[[#This Row],[Tiempo_normal (ns)]]&gt;$M$508,Tabla51215[[#This Row],[Tiempo_normal (ns)]]&lt;$M$509)</f>
        <v>0</v>
      </c>
      <c r="AD162" s="6">
        <v>159</v>
      </c>
      <c r="AE162" t="b">
        <f>OR(Tabla61316[[#This Row],[Tiempo_lineal (ns)]]&gt;$O$508,Tabla61316[[#This Row],[Tiempo_lineal (ns)]]&lt;$O$509)</f>
        <v>1</v>
      </c>
      <c r="AF162" s="7" t="b">
        <f>OR(Tabla61316[[#This Row],[Tiempo_normal (ns)]]&gt;$P$508,Tabla61316[[#This Row],[Tiempo_normal (ns)]]&lt;$P$509)</f>
        <v>0</v>
      </c>
    </row>
    <row r="163" spans="2:32" x14ac:dyDescent="0.3">
      <c r="B163">
        <v>160</v>
      </c>
      <c r="C163">
        <v>183</v>
      </c>
      <c r="D163">
        <v>204</v>
      </c>
      <c r="E163">
        <v>160</v>
      </c>
      <c r="F163">
        <v>1926</v>
      </c>
      <c r="G163">
        <v>1843</v>
      </c>
      <c r="H163">
        <v>160</v>
      </c>
      <c r="I163">
        <v>48647</v>
      </c>
      <c r="J163">
        <v>58598</v>
      </c>
      <c r="K163">
        <v>160</v>
      </c>
      <c r="L163">
        <v>754753</v>
      </c>
      <c r="M163">
        <v>658426</v>
      </c>
      <c r="N163">
        <v>160</v>
      </c>
      <c r="O163" s="5">
        <v>10855500</v>
      </c>
      <c r="P163" s="5">
        <v>11301600</v>
      </c>
      <c r="R163" s="8">
        <v>160</v>
      </c>
      <c r="S163" t="b">
        <f>OR(Tabla1912[[#This Row],[Tiempo_lineal (ns)]]&gt;$C$508,Tabla1912[[#This Row],[Tiempo_lineal (ns)]]&lt;$C$509)</f>
        <v>0</v>
      </c>
      <c r="T163" t="b">
        <f>OR(Tabla1912[[#This Row],[Tiempo_normal (ns)]]&gt;$D$508,Tabla1912[[#This Row],[Tiempo_normal (ns)]]&lt;$D$509)</f>
        <v>0</v>
      </c>
      <c r="U163" s="8">
        <v>160</v>
      </c>
      <c r="V163" t="b">
        <f>OR(Tabla31013[[#This Row],[Tiempo_lineal (ns)]]&gt;$F$508,Tabla31013[[#This Row],[Tiempo_lineal (ns)]]&lt;$F$509)</f>
        <v>0</v>
      </c>
      <c r="W163" t="b">
        <f>OR(Tabla31013[[#This Row],[Tiempo_normal (ns)]]&gt;$G$508,Tabla31013[[#This Row],[Tiempo_normal (ns)]]&lt;$G$509)</f>
        <v>0</v>
      </c>
      <c r="X163" s="8">
        <v>160</v>
      </c>
      <c r="Y163" t="b">
        <f>OR(Tabla41114[[#This Row],[Tiempo_lineal (ns)]]&gt;$I$508,Tabla41114[[#This Row],[Tiempo_lineal (ns)]]&lt;$I$509)</f>
        <v>0</v>
      </c>
      <c r="Z163" t="b">
        <f>OR(Tabla41114[[#This Row],[Tiempo_normal (ns)]]&gt;$J$508,Tabla41114[[#This Row],[Tiempo_normal (ns)]]&lt;$J$509)</f>
        <v>0</v>
      </c>
      <c r="AA163" s="8">
        <v>160</v>
      </c>
      <c r="AB163" t="b">
        <f>OR(Tabla51215[[#This Row],[Tiempo_lineal (ns)]]&gt;$L$508,Tabla51215[[#This Row],[Tiempo_lineal (ns)]]&lt;$L$509)</f>
        <v>0</v>
      </c>
      <c r="AC163" t="b">
        <f>OR(Tabla51215[[#This Row],[Tiempo_normal (ns)]]&gt;$M$508,Tabla51215[[#This Row],[Tiempo_normal (ns)]]&lt;$M$509)</f>
        <v>0</v>
      </c>
      <c r="AD163" s="8">
        <v>160</v>
      </c>
      <c r="AE163" t="b">
        <f>OR(Tabla61316[[#This Row],[Tiempo_lineal (ns)]]&gt;$O$508,Tabla61316[[#This Row],[Tiempo_lineal (ns)]]&lt;$O$509)</f>
        <v>0</v>
      </c>
      <c r="AF163" s="7" t="b">
        <f>OR(Tabla61316[[#This Row],[Tiempo_normal (ns)]]&gt;$P$508,Tabla61316[[#This Row],[Tiempo_normal (ns)]]&lt;$P$509)</f>
        <v>0</v>
      </c>
    </row>
    <row r="164" spans="2:32" x14ac:dyDescent="0.3">
      <c r="B164">
        <v>161</v>
      </c>
      <c r="C164">
        <v>182</v>
      </c>
      <c r="D164">
        <v>224</v>
      </c>
      <c r="E164">
        <v>161</v>
      </c>
      <c r="F164">
        <v>1807</v>
      </c>
      <c r="G164">
        <v>1809</v>
      </c>
      <c r="H164">
        <v>161</v>
      </c>
      <c r="I164">
        <v>60847</v>
      </c>
      <c r="J164">
        <v>54369</v>
      </c>
      <c r="K164">
        <v>161</v>
      </c>
      <c r="L164" s="5">
        <v>1027500</v>
      </c>
      <c r="M164">
        <v>822277</v>
      </c>
      <c r="N164">
        <v>161</v>
      </c>
      <c r="O164" s="5">
        <v>10432900</v>
      </c>
      <c r="P164" s="5">
        <v>20840700</v>
      </c>
      <c r="R164" s="6">
        <v>161</v>
      </c>
      <c r="S164" t="b">
        <f>OR(Tabla1912[[#This Row],[Tiempo_lineal (ns)]]&gt;$C$508,Tabla1912[[#This Row],[Tiempo_lineal (ns)]]&lt;$C$509)</f>
        <v>0</v>
      </c>
      <c r="T164" t="b">
        <f>OR(Tabla1912[[#This Row],[Tiempo_normal (ns)]]&gt;$D$508,Tabla1912[[#This Row],[Tiempo_normal (ns)]]&lt;$D$509)</f>
        <v>0</v>
      </c>
      <c r="U164" s="6">
        <v>161</v>
      </c>
      <c r="V164" t="b">
        <f>OR(Tabla31013[[#This Row],[Tiempo_lineal (ns)]]&gt;$F$508,Tabla31013[[#This Row],[Tiempo_lineal (ns)]]&lt;$F$509)</f>
        <v>0</v>
      </c>
      <c r="W164" t="b">
        <f>OR(Tabla31013[[#This Row],[Tiempo_normal (ns)]]&gt;$G$508,Tabla31013[[#This Row],[Tiempo_normal (ns)]]&lt;$G$509)</f>
        <v>0</v>
      </c>
      <c r="X164" s="6">
        <v>161</v>
      </c>
      <c r="Y164" t="b">
        <f>OR(Tabla41114[[#This Row],[Tiempo_lineal (ns)]]&gt;$I$508,Tabla41114[[#This Row],[Tiempo_lineal (ns)]]&lt;$I$509)</f>
        <v>0</v>
      </c>
      <c r="Z164" t="b">
        <f>OR(Tabla41114[[#This Row],[Tiempo_normal (ns)]]&gt;$J$508,Tabla41114[[#This Row],[Tiempo_normal (ns)]]&lt;$J$509)</f>
        <v>0</v>
      </c>
      <c r="AA164" s="6">
        <v>161</v>
      </c>
      <c r="AB164" t="b">
        <f>OR(Tabla51215[[#This Row],[Tiempo_lineal (ns)]]&gt;$L$508,Tabla51215[[#This Row],[Tiempo_lineal (ns)]]&lt;$L$509)</f>
        <v>0</v>
      </c>
      <c r="AC164" t="b">
        <f>OR(Tabla51215[[#This Row],[Tiempo_normal (ns)]]&gt;$M$508,Tabla51215[[#This Row],[Tiempo_normal (ns)]]&lt;$M$509)</f>
        <v>0</v>
      </c>
      <c r="AD164" s="6">
        <v>161</v>
      </c>
      <c r="AE164" t="b">
        <f>OR(Tabla61316[[#This Row],[Tiempo_lineal (ns)]]&gt;$O$508,Tabla61316[[#This Row],[Tiempo_lineal (ns)]]&lt;$O$509)</f>
        <v>0</v>
      </c>
      <c r="AF164" s="7" t="b">
        <f>OR(Tabla61316[[#This Row],[Tiempo_normal (ns)]]&gt;$P$508,Tabla61316[[#This Row],[Tiempo_normal (ns)]]&lt;$P$509)</f>
        <v>0</v>
      </c>
    </row>
    <row r="165" spans="2:32" x14ac:dyDescent="0.3">
      <c r="B165">
        <v>162</v>
      </c>
      <c r="C165">
        <v>267</v>
      </c>
      <c r="D165">
        <v>295</v>
      </c>
      <c r="E165">
        <v>162</v>
      </c>
      <c r="F165">
        <v>2361</v>
      </c>
      <c r="G165">
        <v>1827</v>
      </c>
      <c r="H165">
        <v>162</v>
      </c>
      <c r="I165">
        <v>63552</v>
      </c>
      <c r="J165">
        <v>52106</v>
      </c>
      <c r="K165">
        <v>162</v>
      </c>
      <c r="L165">
        <v>705362</v>
      </c>
      <c r="M165">
        <v>549455</v>
      </c>
      <c r="N165">
        <v>162</v>
      </c>
      <c r="O165" s="5">
        <v>9577800</v>
      </c>
      <c r="P165" s="5">
        <v>10995300</v>
      </c>
      <c r="R165" s="8">
        <v>162</v>
      </c>
      <c r="S165" t="b">
        <f>OR(Tabla1912[[#This Row],[Tiempo_lineal (ns)]]&gt;$C$508,Tabla1912[[#This Row],[Tiempo_lineal (ns)]]&lt;$C$509)</f>
        <v>0</v>
      </c>
      <c r="T165" t="b">
        <f>OR(Tabla1912[[#This Row],[Tiempo_normal (ns)]]&gt;$D$508,Tabla1912[[#This Row],[Tiempo_normal (ns)]]&lt;$D$509)</f>
        <v>0</v>
      </c>
      <c r="U165" s="8">
        <v>162</v>
      </c>
      <c r="V165" t="b">
        <f>OR(Tabla31013[[#This Row],[Tiempo_lineal (ns)]]&gt;$F$508,Tabla31013[[#This Row],[Tiempo_lineal (ns)]]&lt;$F$509)</f>
        <v>0</v>
      </c>
      <c r="W165" t="b">
        <f>OR(Tabla31013[[#This Row],[Tiempo_normal (ns)]]&gt;$G$508,Tabla31013[[#This Row],[Tiempo_normal (ns)]]&lt;$G$509)</f>
        <v>0</v>
      </c>
      <c r="X165" s="8">
        <v>162</v>
      </c>
      <c r="Y165" t="b">
        <f>OR(Tabla41114[[#This Row],[Tiempo_lineal (ns)]]&gt;$I$508,Tabla41114[[#This Row],[Tiempo_lineal (ns)]]&lt;$I$509)</f>
        <v>0</v>
      </c>
      <c r="Z165" t="b">
        <f>OR(Tabla41114[[#This Row],[Tiempo_normal (ns)]]&gt;$J$508,Tabla41114[[#This Row],[Tiempo_normal (ns)]]&lt;$J$509)</f>
        <v>0</v>
      </c>
      <c r="AA165" s="8">
        <v>162</v>
      </c>
      <c r="AB165" t="b">
        <f>OR(Tabla51215[[#This Row],[Tiempo_lineal (ns)]]&gt;$L$508,Tabla51215[[#This Row],[Tiempo_lineal (ns)]]&lt;$L$509)</f>
        <v>0</v>
      </c>
      <c r="AC165" t="b">
        <f>OR(Tabla51215[[#This Row],[Tiempo_normal (ns)]]&gt;$M$508,Tabla51215[[#This Row],[Tiempo_normal (ns)]]&lt;$M$509)</f>
        <v>0</v>
      </c>
      <c r="AD165" s="8">
        <v>162</v>
      </c>
      <c r="AE165" t="b">
        <f>OR(Tabla61316[[#This Row],[Tiempo_lineal (ns)]]&gt;$O$508,Tabla61316[[#This Row],[Tiempo_lineal (ns)]]&lt;$O$509)</f>
        <v>0</v>
      </c>
      <c r="AF165" s="7" t="b">
        <f>OR(Tabla61316[[#This Row],[Tiempo_normal (ns)]]&gt;$P$508,Tabla61316[[#This Row],[Tiempo_normal (ns)]]&lt;$P$509)</f>
        <v>0</v>
      </c>
    </row>
    <row r="166" spans="2:32" x14ac:dyDescent="0.3">
      <c r="B166">
        <v>163</v>
      </c>
      <c r="C166">
        <v>268</v>
      </c>
      <c r="D166">
        <v>236</v>
      </c>
      <c r="E166">
        <v>163</v>
      </c>
      <c r="F166">
        <v>2037</v>
      </c>
      <c r="G166">
        <v>1882</v>
      </c>
      <c r="H166">
        <v>163</v>
      </c>
      <c r="I166">
        <v>24071</v>
      </c>
      <c r="J166">
        <v>77802</v>
      </c>
      <c r="K166">
        <v>163</v>
      </c>
      <c r="L166">
        <v>595853</v>
      </c>
      <c r="M166">
        <v>614440</v>
      </c>
      <c r="N166">
        <v>163</v>
      </c>
      <c r="O166" s="5">
        <v>9826040</v>
      </c>
      <c r="P166" s="5">
        <v>9845680</v>
      </c>
      <c r="R166" s="6">
        <v>163</v>
      </c>
      <c r="S166" t="b">
        <f>OR(Tabla1912[[#This Row],[Tiempo_lineal (ns)]]&gt;$C$508,Tabla1912[[#This Row],[Tiempo_lineal (ns)]]&lt;$C$509)</f>
        <v>0</v>
      </c>
      <c r="T166" t="b">
        <f>OR(Tabla1912[[#This Row],[Tiempo_normal (ns)]]&gt;$D$508,Tabla1912[[#This Row],[Tiempo_normal (ns)]]&lt;$D$509)</f>
        <v>0</v>
      </c>
      <c r="U166" s="6">
        <v>163</v>
      </c>
      <c r="V166" t="b">
        <f>OR(Tabla31013[[#This Row],[Tiempo_lineal (ns)]]&gt;$F$508,Tabla31013[[#This Row],[Tiempo_lineal (ns)]]&lt;$F$509)</f>
        <v>0</v>
      </c>
      <c r="W166" t="b">
        <f>OR(Tabla31013[[#This Row],[Tiempo_normal (ns)]]&gt;$G$508,Tabla31013[[#This Row],[Tiempo_normal (ns)]]&lt;$G$509)</f>
        <v>0</v>
      </c>
      <c r="X166" s="6">
        <v>163</v>
      </c>
      <c r="Y166" t="b">
        <f>OR(Tabla41114[[#This Row],[Tiempo_lineal (ns)]]&gt;$I$508,Tabla41114[[#This Row],[Tiempo_lineal (ns)]]&lt;$I$509)</f>
        <v>0</v>
      </c>
      <c r="Z166" t="b">
        <f>OR(Tabla41114[[#This Row],[Tiempo_normal (ns)]]&gt;$J$508,Tabla41114[[#This Row],[Tiempo_normal (ns)]]&lt;$J$509)</f>
        <v>0</v>
      </c>
      <c r="AA166" s="6">
        <v>163</v>
      </c>
      <c r="AB166" t="b">
        <f>OR(Tabla51215[[#This Row],[Tiempo_lineal (ns)]]&gt;$L$508,Tabla51215[[#This Row],[Tiempo_lineal (ns)]]&lt;$L$509)</f>
        <v>0</v>
      </c>
      <c r="AC166" t="b">
        <f>OR(Tabla51215[[#This Row],[Tiempo_normal (ns)]]&gt;$M$508,Tabla51215[[#This Row],[Tiempo_normal (ns)]]&lt;$M$509)</f>
        <v>0</v>
      </c>
      <c r="AD166" s="6">
        <v>163</v>
      </c>
      <c r="AE166" t="b">
        <f>OR(Tabla61316[[#This Row],[Tiempo_lineal (ns)]]&gt;$O$508,Tabla61316[[#This Row],[Tiempo_lineal (ns)]]&lt;$O$509)</f>
        <v>0</v>
      </c>
      <c r="AF166" s="7" t="b">
        <f>OR(Tabla61316[[#This Row],[Tiempo_normal (ns)]]&gt;$P$508,Tabla61316[[#This Row],[Tiempo_normal (ns)]]&lt;$P$509)</f>
        <v>0</v>
      </c>
    </row>
    <row r="167" spans="2:32" x14ac:dyDescent="0.3">
      <c r="B167">
        <v>164</v>
      </c>
      <c r="C167">
        <v>275</v>
      </c>
      <c r="D167">
        <v>243</v>
      </c>
      <c r="E167">
        <v>164</v>
      </c>
      <c r="F167">
        <v>2035</v>
      </c>
      <c r="G167">
        <v>1798</v>
      </c>
      <c r="H167">
        <v>164</v>
      </c>
      <c r="I167">
        <v>41559</v>
      </c>
      <c r="J167">
        <v>43964</v>
      </c>
      <c r="K167">
        <v>164</v>
      </c>
      <c r="L167">
        <v>620969</v>
      </c>
      <c r="M167">
        <v>980777</v>
      </c>
      <c r="N167">
        <v>164</v>
      </c>
      <c r="O167" s="5">
        <v>19799900</v>
      </c>
      <c r="P167" s="5">
        <v>10327900</v>
      </c>
      <c r="R167" s="8">
        <v>164</v>
      </c>
      <c r="S167" t="b">
        <f>OR(Tabla1912[[#This Row],[Tiempo_lineal (ns)]]&gt;$C$508,Tabla1912[[#This Row],[Tiempo_lineal (ns)]]&lt;$C$509)</f>
        <v>0</v>
      </c>
      <c r="T167" t="b">
        <f>OR(Tabla1912[[#This Row],[Tiempo_normal (ns)]]&gt;$D$508,Tabla1912[[#This Row],[Tiempo_normal (ns)]]&lt;$D$509)</f>
        <v>0</v>
      </c>
      <c r="U167" s="8">
        <v>164</v>
      </c>
      <c r="V167" t="b">
        <f>OR(Tabla31013[[#This Row],[Tiempo_lineal (ns)]]&gt;$F$508,Tabla31013[[#This Row],[Tiempo_lineal (ns)]]&lt;$F$509)</f>
        <v>0</v>
      </c>
      <c r="W167" t="b">
        <f>OR(Tabla31013[[#This Row],[Tiempo_normal (ns)]]&gt;$G$508,Tabla31013[[#This Row],[Tiempo_normal (ns)]]&lt;$G$509)</f>
        <v>0</v>
      </c>
      <c r="X167" s="8">
        <v>164</v>
      </c>
      <c r="Y167" t="b">
        <f>OR(Tabla41114[[#This Row],[Tiempo_lineal (ns)]]&gt;$I$508,Tabla41114[[#This Row],[Tiempo_lineal (ns)]]&lt;$I$509)</f>
        <v>0</v>
      </c>
      <c r="Z167" t="b">
        <f>OR(Tabla41114[[#This Row],[Tiempo_normal (ns)]]&gt;$J$508,Tabla41114[[#This Row],[Tiempo_normal (ns)]]&lt;$J$509)</f>
        <v>0</v>
      </c>
      <c r="AA167" s="8">
        <v>164</v>
      </c>
      <c r="AB167" t="b">
        <f>OR(Tabla51215[[#This Row],[Tiempo_lineal (ns)]]&gt;$L$508,Tabla51215[[#This Row],[Tiempo_lineal (ns)]]&lt;$L$509)</f>
        <v>0</v>
      </c>
      <c r="AC167" t="b">
        <f>OR(Tabla51215[[#This Row],[Tiempo_normal (ns)]]&gt;$M$508,Tabla51215[[#This Row],[Tiempo_normal (ns)]]&lt;$M$509)</f>
        <v>0</v>
      </c>
      <c r="AD167" s="8">
        <v>164</v>
      </c>
      <c r="AE167" t="b">
        <f>OR(Tabla61316[[#This Row],[Tiempo_lineal (ns)]]&gt;$O$508,Tabla61316[[#This Row],[Tiempo_lineal (ns)]]&lt;$O$509)</f>
        <v>0</v>
      </c>
      <c r="AF167" s="7" t="b">
        <f>OR(Tabla61316[[#This Row],[Tiempo_normal (ns)]]&gt;$P$508,Tabla61316[[#This Row],[Tiempo_normal (ns)]]&lt;$P$509)</f>
        <v>0</v>
      </c>
    </row>
    <row r="168" spans="2:32" x14ac:dyDescent="0.3">
      <c r="B168">
        <v>165</v>
      </c>
      <c r="C168">
        <v>295</v>
      </c>
      <c r="D168">
        <v>248</v>
      </c>
      <c r="E168">
        <v>165</v>
      </c>
      <c r="F168">
        <v>2066</v>
      </c>
      <c r="G168">
        <v>2103</v>
      </c>
      <c r="H168">
        <v>165</v>
      </c>
      <c r="I168">
        <v>52278</v>
      </c>
      <c r="J168">
        <v>57039</v>
      </c>
      <c r="K168">
        <v>165</v>
      </c>
      <c r="L168" s="5">
        <v>1018930</v>
      </c>
      <c r="M168">
        <v>623597</v>
      </c>
      <c r="N168">
        <v>165</v>
      </c>
      <c r="O168" s="5">
        <v>11664500</v>
      </c>
      <c r="P168" s="5">
        <v>10158400</v>
      </c>
      <c r="R168" s="6">
        <v>165</v>
      </c>
      <c r="S168" t="b">
        <f>OR(Tabla1912[[#This Row],[Tiempo_lineal (ns)]]&gt;$C$508,Tabla1912[[#This Row],[Tiempo_lineal (ns)]]&lt;$C$509)</f>
        <v>0</v>
      </c>
      <c r="T168" t="b">
        <f>OR(Tabla1912[[#This Row],[Tiempo_normal (ns)]]&gt;$D$508,Tabla1912[[#This Row],[Tiempo_normal (ns)]]&lt;$D$509)</f>
        <v>0</v>
      </c>
      <c r="U168" s="6">
        <v>165</v>
      </c>
      <c r="V168" t="b">
        <f>OR(Tabla31013[[#This Row],[Tiempo_lineal (ns)]]&gt;$F$508,Tabla31013[[#This Row],[Tiempo_lineal (ns)]]&lt;$F$509)</f>
        <v>0</v>
      </c>
      <c r="W168" t="b">
        <f>OR(Tabla31013[[#This Row],[Tiempo_normal (ns)]]&gt;$G$508,Tabla31013[[#This Row],[Tiempo_normal (ns)]]&lt;$G$509)</f>
        <v>0</v>
      </c>
      <c r="X168" s="6">
        <v>165</v>
      </c>
      <c r="Y168" t="b">
        <f>OR(Tabla41114[[#This Row],[Tiempo_lineal (ns)]]&gt;$I$508,Tabla41114[[#This Row],[Tiempo_lineal (ns)]]&lt;$I$509)</f>
        <v>0</v>
      </c>
      <c r="Z168" t="b">
        <f>OR(Tabla41114[[#This Row],[Tiempo_normal (ns)]]&gt;$J$508,Tabla41114[[#This Row],[Tiempo_normal (ns)]]&lt;$J$509)</f>
        <v>0</v>
      </c>
      <c r="AA168" s="6">
        <v>165</v>
      </c>
      <c r="AB168" t="b">
        <f>OR(Tabla51215[[#This Row],[Tiempo_lineal (ns)]]&gt;$L$508,Tabla51215[[#This Row],[Tiempo_lineal (ns)]]&lt;$L$509)</f>
        <v>0</v>
      </c>
      <c r="AC168" t="b">
        <f>OR(Tabla51215[[#This Row],[Tiempo_normal (ns)]]&gt;$M$508,Tabla51215[[#This Row],[Tiempo_normal (ns)]]&lt;$M$509)</f>
        <v>0</v>
      </c>
      <c r="AD168" s="6">
        <v>165</v>
      </c>
      <c r="AE168" t="b">
        <f>OR(Tabla61316[[#This Row],[Tiempo_lineal (ns)]]&gt;$O$508,Tabla61316[[#This Row],[Tiempo_lineal (ns)]]&lt;$O$509)</f>
        <v>0</v>
      </c>
      <c r="AF168" s="7" t="b">
        <f>OR(Tabla61316[[#This Row],[Tiempo_normal (ns)]]&gt;$P$508,Tabla61316[[#This Row],[Tiempo_normal (ns)]]&lt;$P$509)</f>
        <v>0</v>
      </c>
    </row>
    <row r="169" spans="2:32" x14ac:dyDescent="0.3">
      <c r="B169">
        <v>166</v>
      </c>
      <c r="C169">
        <v>253</v>
      </c>
      <c r="D169">
        <v>285</v>
      </c>
      <c r="E169">
        <v>166</v>
      </c>
      <c r="F169">
        <v>2043</v>
      </c>
      <c r="G169">
        <v>1812</v>
      </c>
      <c r="H169">
        <v>166</v>
      </c>
      <c r="I169">
        <v>96777</v>
      </c>
      <c r="J169">
        <v>78614</v>
      </c>
      <c r="K169">
        <v>166</v>
      </c>
      <c r="L169">
        <v>601140</v>
      </c>
      <c r="M169">
        <v>993249</v>
      </c>
      <c r="N169">
        <v>166</v>
      </c>
      <c r="O169" s="5">
        <v>10213900</v>
      </c>
      <c r="P169" s="5">
        <v>20122000</v>
      </c>
      <c r="R169" s="8">
        <v>166</v>
      </c>
      <c r="S169" t="b">
        <f>OR(Tabla1912[[#This Row],[Tiempo_lineal (ns)]]&gt;$C$508,Tabla1912[[#This Row],[Tiempo_lineal (ns)]]&lt;$C$509)</f>
        <v>0</v>
      </c>
      <c r="T169" t="b">
        <f>OR(Tabla1912[[#This Row],[Tiempo_normal (ns)]]&gt;$D$508,Tabla1912[[#This Row],[Tiempo_normal (ns)]]&lt;$D$509)</f>
        <v>0</v>
      </c>
      <c r="U169" s="8">
        <v>166</v>
      </c>
      <c r="V169" t="b">
        <f>OR(Tabla31013[[#This Row],[Tiempo_lineal (ns)]]&gt;$F$508,Tabla31013[[#This Row],[Tiempo_lineal (ns)]]&lt;$F$509)</f>
        <v>0</v>
      </c>
      <c r="W169" t="b">
        <f>OR(Tabla31013[[#This Row],[Tiempo_normal (ns)]]&gt;$G$508,Tabla31013[[#This Row],[Tiempo_normal (ns)]]&lt;$G$509)</f>
        <v>0</v>
      </c>
      <c r="X169" s="8">
        <v>166</v>
      </c>
      <c r="Y169" t="b">
        <f>OR(Tabla41114[[#This Row],[Tiempo_lineal (ns)]]&gt;$I$508,Tabla41114[[#This Row],[Tiempo_lineal (ns)]]&lt;$I$509)</f>
        <v>1</v>
      </c>
      <c r="Z169" t="b">
        <f>OR(Tabla41114[[#This Row],[Tiempo_normal (ns)]]&gt;$J$508,Tabla41114[[#This Row],[Tiempo_normal (ns)]]&lt;$J$509)</f>
        <v>0</v>
      </c>
      <c r="AA169" s="8">
        <v>166</v>
      </c>
      <c r="AB169" t="b">
        <f>OR(Tabla51215[[#This Row],[Tiempo_lineal (ns)]]&gt;$L$508,Tabla51215[[#This Row],[Tiempo_lineal (ns)]]&lt;$L$509)</f>
        <v>0</v>
      </c>
      <c r="AC169" t="b">
        <f>OR(Tabla51215[[#This Row],[Tiempo_normal (ns)]]&gt;$M$508,Tabla51215[[#This Row],[Tiempo_normal (ns)]]&lt;$M$509)</f>
        <v>0</v>
      </c>
      <c r="AD169" s="8">
        <v>166</v>
      </c>
      <c r="AE169" t="b">
        <f>OR(Tabla61316[[#This Row],[Tiempo_lineal (ns)]]&gt;$O$508,Tabla61316[[#This Row],[Tiempo_lineal (ns)]]&lt;$O$509)</f>
        <v>0</v>
      </c>
      <c r="AF169" s="7" t="b">
        <f>OR(Tabla61316[[#This Row],[Tiempo_normal (ns)]]&gt;$P$508,Tabla61316[[#This Row],[Tiempo_normal (ns)]]&lt;$P$509)</f>
        <v>0</v>
      </c>
    </row>
    <row r="170" spans="2:32" x14ac:dyDescent="0.3">
      <c r="B170">
        <v>167</v>
      </c>
      <c r="C170">
        <v>282</v>
      </c>
      <c r="D170">
        <v>243</v>
      </c>
      <c r="E170">
        <v>167</v>
      </c>
      <c r="F170">
        <v>2021</v>
      </c>
      <c r="G170">
        <v>2129</v>
      </c>
      <c r="H170">
        <v>167</v>
      </c>
      <c r="I170">
        <v>84109</v>
      </c>
      <c r="J170">
        <v>68937</v>
      </c>
      <c r="K170">
        <v>167</v>
      </c>
      <c r="L170">
        <v>644499</v>
      </c>
      <c r="M170">
        <v>605946</v>
      </c>
      <c r="N170">
        <v>167</v>
      </c>
      <c r="O170" s="5">
        <v>10974000</v>
      </c>
      <c r="P170" s="5">
        <v>12886700</v>
      </c>
      <c r="R170" s="6">
        <v>167</v>
      </c>
      <c r="S170" t="b">
        <f>OR(Tabla1912[[#This Row],[Tiempo_lineal (ns)]]&gt;$C$508,Tabla1912[[#This Row],[Tiempo_lineal (ns)]]&lt;$C$509)</f>
        <v>0</v>
      </c>
      <c r="T170" t="b">
        <f>OR(Tabla1912[[#This Row],[Tiempo_normal (ns)]]&gt;$D$508,Tabla1912[[#This Row],[Tiempo_normal (ns)]]&lt;$D$509)</f>
        <v>0</v>
      </c>
      <c r="U170" s="6">
        <v>167</v>
      </c>
      <c r="V170" t="b">
        <f>OR(Tabla31013[[#This Row],[Tiempo_lineal (ns)]]&gt;$F$508,Tabla31013[[#This Row],[Tiempo_lineal (ns)]]&lt;$F$509)</f>
        <v>0</v>
      </c>
      <c r="W170" t="b">
        <f>OR(Tabla31013[[#This Row],[Tiempo_normal (ns)]]&gt;$G$508,Tabla31013[[#This Row],[Tiempo_normal (ns)]]&lt;$G$509)</f>
        <v>0</v>
      </c>
      <c r="X170" s="6">
        <v>167</v>
      </c>
      <c r="Y170" t="b">
        <f>OR(Tabla41114[[#This Row],[Tiempo_lineal (ns)]]&gt;$I$508,Tabla41114[[#This Row],[Tiempo_lineal (ns)]]&lt;$I$509)</f>
        <v>0</v>
      </c>
      <c r="Z170" t="b">
        <f>OR(Tabla41114[[#This Row],[Tiempo_normal (ns)]]&gt;$J$508,Tabla41114[[#This Row],[Tiempo_normal (ns)]]&lt;$J$509)</f>
        <v>0</v>
      </c>
      <c r="AA170" s="6">
        <v>167</v>
      </c>
      <c r="AB170" t="b">
        <f>OR(Tabla51215[[#This Row],[Tiempo_lineal (ns)]]&gt;$L$508,Tabla51215[[#This Row],[Tiempo_lineal (ns)]]&lt;$L$509)</f>
        <v>0</v>
      </c>
      <c r="AC170" t="b">
        <f>OR(Tabla51215[[#This Row],[Tiempo_normal (ns)]]&gt;$M$508,Tabla51215[[#This Row],[Tiempo_normal (ns)]]&lt;$M$509)</f>
        <v>0</v>
      </c>
      <c r="AD170" s="6">
        <v>167</v>
      </c>
      <c r="AE170" t="b">
        <f>OR(Tabla61316[[#This Row],[Tiempo_lineal (ns)]]&gt;$O$508,Tabla61316[[#This Row],[Tiempo_lineal (ns)]]&lt;$O$509)</f>
        <v>0</v>
      </c>
      <c r="AF170" s="7" t="b">
        <f>OR(Tabla61316[[#This Row],[Tiempo_normal (ns)]]&gt;$P$508,Tabla61316[[#This Row],[Tiempo_normal (ns)]]&lt;$P$509)</f>
        <v>0</v>
      </c>
    </row>
    <row r="171" spans="2:32" x14ac:dyDescent="0.3">
      <c r="B171">
        <v>168</v>
      </c>
      <c r="C171">
        <v>376</v>
      </c>
      <c r="D171">
        <v>284</v>
      </c>
      <c r="E171">
        <v>168</v>
      </c>
      <c r="F171">
        <v>2097</v>
      </c>
      <c r="G171">
        <v>1859</v>
      </c>
      <c r="H171">
        <v>168</v>
      </c>
      <c r="I171">
        <v>85208</v>
      </c>
      <c r="J171">
        <v>38852</v>
      </c>
      <c r="K171">
        <v>168</v>
      </c>
      <c r="L171">
        <v>610615</v>
      </c>
      <c r="M171">
        <v>541202</v>
      </c>
      <c r="N171">
        <v>168</v>
      </c>
      <c r="O171" s="5">
        <v>10126700</v>
      </c>
      <c r="P171" s="5">
        <v>22793400</v>
      </c>
      <c r="R171" s="8">
        <v>168</v>
      </c>
      <c r="S171" t="b">
        <f>OR(Tabla1912[[#This Row],[Tiempo_lineal (ns)]]&gt;$C$508,Tabla1912[[#This Row],[Tiempo_lineal (ns)]]&lt;$C$509)</f>
        <v>1</v>
      </c>
      <c r="T171" t="b">
        <f>OR(Tabla1912[[#This Row],[Tiempo_normal (ns)]]&gt;$D$508,Tabla1912[[#This Row],[Tiempo_normal (ns)]]&lt;$D$509)</f>
        <v>0</v>
      </c>
      <c r="U171" s="8">
        <v>168</v>
      </c>
      <c r="V171" t="b">
        <f>OR(Tabla31013[[#This Row],[Tiempo_lineal (ns)]]&gt;$F$508,Tabla31013[[#This Row],[Tiempo_lineal (ns)]]&lt;$F$509)</f>
        <v>0</v>
      </c>
      <c r="W171" t="b">
        <f>OR(Tabla31013[[#This Row],[Tiempo_normal (ns)]]&gt;$G$508,Tabla31013[[#This Row],[Tiempo_normal (ns)]]&lt;$G$509)</f>
        <v>0</v>
      </c>
      <c r="X171" s="8">
        <v>168</v>
      </c>
      <c r="Y171" t="b">
        <f>OR(Tabla41114[[#This Row],[Tiempo_lineal (ns)]]&gt;$I$508,Tabla41114[[#This Row],[Tiempo_lineal (ns)]]&lt;$I$509)</f>
        <v>0</v>
      </c>
      <c r="Z171" t="b">
        <f>OR(Tabla41114[[#This Row],[Tiempo_normal (ns)]]&gt;$J$508,Tabla41114[[#This Row],[Tiempo_normal (ns)]]&lt;$J$509)</f>
        <v>0</v>
      </c>
      <c r="AA171" s="8">
        <v>168</v>
      </c>
      <c r="AB171" t="b">
        <f>OR(Tabla51215[[#This Row],[Tiempo_lineal (ns)]]&gt;$L$508,Tabla51215[[#This Row],[Tiempo_lineal (ns)]]&lt;$L$509)</f>
        <v>0</v>
      </c>
      <c r="AC171" t="b">
        <f>OR(Tabla51215[[#This Row],[Tiempo_normal (ns)]]&gt;$M$508,Tabla51215[[#This Row],[Tiempo_normal (ns)]]&lt;$M$509)</f>
        <v>0</v>
      </c>
      <c r="AD171" s="8">
        <v>168</v>
      </c>
      <c r="AE171" t="b">
        <f>OR(Tabla61316[[#This Row],[Tiempo_lineal (ns)]]&gt;$O$508,Tabla61316[[#This Row],[Tiempo_lineal (ns)]]&lt;$O$509)</f>
        <v>0</v>
      </c>
      <c r="AF171" s="7" t="b">
        <f>OR(Tabla61316[[#This Row],[Tiempo_normal (ns)]]&gt;$P$508,Tabla61316[[#This Row],[Tiempo_normal (ns)]]&lt;$P$509)</f>
        <v>0</v>
      </c>
    </row>
    <row r="172" spans="2:32" x14ac:dyDescent="0.3">
      <c r="B172">
        <v>169</v>
      </c>
      <c r="C172">
        <v>300</v>
      </c>
      <c r="D172">
        <v>271</v>
      </c>
      <c r="E172">
        <v>169</v>
      </c>
      <c r="F172">
        <v>2064</v>
      </c>
      <c r="G172">
        <v>1810</v>
      </c>
      <c r="H172">
        <v>169</v>
      </c>
      <c r="I172">
        <v>51843</v>
      </c>
      <c r="J172">
        <v>47360</v>
      </c>
      <c r="K172">
        <v>169</v>
      </c>
      <c r="L172">
        <v>643028</v>
      </c>
      <c r="M172">
        <v>561834</v>
      </c>
      <c r="N172">
        <v>169</v>
      </c>
      <c r="O172" s="5">
        <v>11300000</v>
      </c>
      <c r="P172" s="5">
        <v>12711200</v>
      </c>
      <c r="R172" s="6">
        <v>169</v>
      </c>
      <c r="S172" t="b">
        <f>OR(Tabla1912[[#This Row],[Tiempo_lineal (ns)]]&gt;$C$508,Tabla1912[[#This Row],[Tiempo_lineal (ns)]]&lt;$C$509)</f>
        <v>0</v>
      </c>
      <c r="T172" t="b">
        <f>OR(Tabla1912[[#This Row],[Tiempo_normal (ns)]]&gt;$D$508,Tabla1912[[#This Row],[Tiempo_normal (ns)]]&lt;$D$509)</f>
        <v>0</v>
      </c>
      <c r="U172" s="6">
        <v>169</v>
      </c>
      <c r="V172" t="b">
        <f>OR(Tabla31013[[#This Row],[Tiempo_lineal (ns)]]&gt;$F$508,Tabla31013[[#This Row],[Tiempo_lineal (ns)]]&lt;$F$509)</f>
        <v>0</v>
      </c>
      <c r="W172" t="b">
        <f>OR(Tabla31013[[#This Row],[Tiempo_normal (ns)]]&gt;$G$508,Tabla31013[[#This Row],[Tiempo_normal (ns)]]&lt;$G$509)</f>
        <v>0</v>
      </c>
      <c r="X172" s="6">
        <v>169</v>
      </c>
      <c r="Y172" t="b">
        <f>OR(Tabla41114[[#This Row],[Tiempo_lineal (ns)]]&gt;$I$508,Tabla41114[[#This Row],[Tiempo_lineal (ns)]]&lt;$I$509)</f>
        <v>0</v>
      </c>
      <c r="Z172" t="b">
        <f>OR(Tabla41114[[#This Row],[Tiempo_normal (ns)]]&gt;$J$508,Tabla41114[[#This Row],[Tiempo_normal (ns)]]&lt;$J$509)</f>
        <v>0</v>
      </c>
      <c r="AA172" s="6">
        <v>169</v>
      </c>
      <c r="AB172" t="b">
        <f>OR(Tabla51215[[#This Row],[Tiempo_lineal (ns)]]&gt;$L$508,Tabla51215[[#This Row],[Tiempo_lineal (ns)]]&lt;$L$509)</f>
        <v>0</v>
      </c>
      <c r="AC172" t="b">
        <f>OR(Tabla51215[[#This Row],[Tiempo_normal (ns)]]&gt;$M$508,Tabla51215[[#This Row],[Tiempo_normal (ns)]]&lt;$M$509)</f>
        <v>0</v>
      </c>
      <c r="AD172" s="6">
        <v>169</v>
      </c>
      <c r="AE172" t="b">
        <f>OR(Tabla61316[[#This Row],[Tiempo_lineal (ns)]]&gt;$O$508,Tabla61316[[#This Row],[Tiempo_lineal (ns)]]&lt;$O$509)</f>
        <v>0</v>
      </c>
      <c r="AF172" s="7" t="b">
        <f>OR(Tabla61316[[#This Row],[Tiempo_normal (ns)]]&gt;$P$508,Tabla61316[[#This Row],[Tiempo_normal (ns)]]&lt;$P$509)</f>
        <v>0</v>
      </c>
    </row>
    <row r="173" spans="2:32" x14ac:dyDescent="0.3">
      <c r="B173">
        <v>170</v>
      </c>
      <c r="C173">
        <v>294</v>
      </c>
      <c r="D173">
        <v>260</v>
      </c>
      <c r="E173">
        <v>170</v>
      </c>
      <c r="F173">
        <v>3886</v>
      </c>
      <c r="G173">
        <v>2092</v>
      </c>
      <c r="H173">
        <v>170</v>
      </c>
      <c r="I173">
        <v>22949</v>
      </c>
      <c r="J173">
        <v>36476</v>
      </c>
      <c r="K173">
        <v>170</v>
      </c>
      <c r="L173">
        <v>655385</v>
      </c>
      <c r="M173">
        <v>599657</v>
      </c>
      <c r="N173">
        <v>170</v>
      </c>
      <c r="O173" s="5">
        <v>10300400</v>
      </c>
      <c r="P173" s="5">
        <v>68749900</v>
      </c>
      <c r="R173" s="8">
        <v>170</v>
      </c>
      <c r="S173" t="b">
        <f>OR(Tabla1912[[#This Row],[Tiempo_lineal (ns)]]&gt;$C$508,Tabla1912[[#This Row],[Tiempo_lineal (ns)]]&lt;$C$509)</f>
        <v>0</v>
      </c>
      <c r="T173" t="b">
        <f>OR(Tabla1912[[#This Row],[Tiempo_normal (ns)]]&gt;$D$508,Tabla1912[[#This Row],[Tiempo_normal (ns)]]&lt;$D$509)</f>
        <v>0</v>
      </c>
      <c r="U173" s="8">
        <v>170</v>
      </c>
      <c r="V173" t="b">
        <f>OR(Tabla31013[[#This Row],[Tiempo_lineal (ns)]]&gt;$F$508,Tabla31013[[#This Row],[Tiempo_lineal (ns)]]&lt;$F$509)</f>
        <v>1</v>
      </c>
      <c r="W173" t="b">
        <f>OR(Tabla31013[[#This Row],[Tiempo_normal (ns)]]&gt;$G$508,Tabla31013[[#This Row],[Tiempo_normal (ns)]]&lt;$G$509)</f>
        <v>0</v>
      </c>
      <c r="X173" s="8">
        <v>170</v>
      </c>
      <c r="Y173" t="b">
        <f>OR(Tabla41114[[#This Row],[Tiempo_lineal (ns)]]&gt;$I$508,Tabla41114[[#This Row],[Tiempo_lineal (ns)]]&lt;$I$509)</f>
        <v>0</v>
      </c>
      <c r="Z173" t="b">
        <f>OR(Tabla41114[[#This Row],[Tiempo_normal (ns)]]&gt;$J$508,Tabla41114[[#This Row],[Tiempo_normal (ns)]]&lt;$J$509)</f>
        <v>0</v>
      </c>
      <c r="AA173" s="8">
        <v>170</v>
      </c>
      <c r="AB173" t="b">
        <f>OR(Tabla51215[[#This Row],[Tiempo_lineal (ns)]]&gt;$L$508,Tabla51215[[#This Row],[Tiempo_lineal (ns)]]&lt;$L$509)</f>
        <v>0</v>
      </c>
      <c r="AC173" t="b">
        <f>OR(Tabla51215[[#This Row],[Tiempo_normal (ns)]]&gt;$M$508,Tabla51215[[#This Row],[Tiempo_normal (ns)]]&lt;$M$509)</f>
        <v>0</v>
      </c>
      <c r="AD173" s="8">
        <v>170</v>
      </c>
      <c r="AE173" t="b">
        <f>OR(Tabla61316[[#This Row],[Tiempo_lineal (ns)]]&gt;$O$508,Tabla61316[[#This Row],[Tiempo_lineal (ns)]]&lt;$O$509)</f>
        <v>0</v>
      </c>
      <c r="AF173" s="7" t="b">
        <f>OR(Tabla61316[[#This Row],[Tiempo_normal (ns)]]&gt;$P$508,Tabla61316[[#This Row],[Tiempo_normal (ns)]]&lt;$P$509)</f>
        <v>1</v>
      </c>
    </row>
    <row r="174" spans="2:32" x14ac:dyDescent="0.3">
      <c r="B174">
        <v>171</v>
      </c>
      <c r="C174">
        <v>313</v>
      </c>
      <c r="D174">
        <v>267</v>
      </c>
      <c r="E174">
        <v>171</v>
      </c>
      <c r="F174">
        <v>2042</v>
      </c>
      <c r="G174">
        <v>1846</v>
      </c>
      <c r="H174">
        <v>171</v>
      </c>
      <c r="I174">
        <v>33467</v>
      </c>
      <c r="J174">
        <v>71687</v>
      </c>
      <c r="K174">
        <v>171</v>
      </c>
      <c r="L174">
        <v>663266</v>
      </c>
      <c r="M174">
        <v>582005</v>
      </c>
      <c r="N174">
        <v>171</v>
      </c>
      <c r="O174" s="5">
        <v>17343500</v>
      </c>
      <c r="P174" s="5">
        <v>10315700</v>
      </c>
      <c r="R174" s="6">
        <v>171</v>
      </c>
      <c r="S174" t="b">
        <f>OR(Tabla1912[[#This Row],[Tiempo_lineal (ns)]]&gt;$C$508,Tabla1912[[#This Row],[Tiempo_lineal (ns)]]&lt;$C$509)</f>
        <v>0</v>
      </c>
      <c r="T174" t="b">
        <f>OR(Tabla1912[[#This Row],[Tiempo_normal (ns)]]&gt;$D$508,Tabla1912[[#This Row],[Tiempo_normal (ns)]]&lt;$D$509)</f>
        <v>0</v>
      </c>
      <c r="U174" s="6">
        <v>171</v>
      </c>
      <c r="V174" t="b">
        <f>OR(Tabla31013[[#This Row],[Tiempo_lineal (ns)]]&gt;$F$508,Tabla31013[[#This Row],[Tiempo_lineal (ns)]]&lt;$F$509)</f>
        <v>0</v>
      </c>
      <c r="W174" t="b">
        <f>OR(Tabla31013[[#This Row],[Tiempo_normal (ns)]]&gt;$G$508,Tabla31013[[#This Row],[Tiempo_normal (ns)]]&lt;$G$509)</f>
        <v>0</v>
      </c>
      <c r="X174" s="6">
        <v>171</v>
      </c>
      <c r="Y174" t="b">
        <f>OR(Tabla41114[[#This Row],[Tiempo_lineal (ns)]]&gt;$I$508,Tabla41114[[#This Row],[Tiempo_lineal (ns)]]&lt;$I$509)</f>
        <v>0</v>
      </c>
      <c r="Z174" t="b">
        <f>OR(Tabla41114[[#This Row],[Tiempo_normal (ns)]]&gt;$J$508,Tabla41114[[#This Row],[Tiempo_normal (ns)]]&lt;$J$509)</f>
        <v>0</v>
      </c>
      <c r="AA174" s="6">
        <v>171</v>
      </c>
      <c r="AB174" t="b">
        <f>OR(Tabla51215[[#This Row],[Tiempo_lineal (ns)]]&gt;$L$508,Tabla51215[[#This Row],[Tiempo_lineal (ns)]]&lt;$L$509)</f>
        <v>0</v>
      </c>
      <c r="AC174" t="b">
        <f>OR(Tabla51215[[#This Row],[Tiempo_normal (ns)]]&gt;$M$508,Tabla51215[[#This Row],[Tiempo_normal (ns)]]&lt;$M$509)</f>
        <v>0</v>
      </c>
      <c r="AD174" s="6">
        <v>171</v>
      </c>
      <c r="AE174" t="b">
        <f>OR(Tabla61316[[#This Row],[Tiempo_lineal (ns)]]&gt;$O$508,Tabla61316[[#This Row],[Tiempo_lineal (ns)]]&lt;$O$509)</f>
        <v>0</v>
      </c>
      <c r="AF174" s="7" t="b">
        <f>OR(Tabla61316[[#This Row],[Tiempo_normal (ns)]]&gt;$P$508,Tabla61316[[#This Row],[Tiempo_normal (ns)]]&lt;$P$509)</f>
        <v>0</v>
      </c>
    </row>
    <row r="175" spans="2:32" x14ac:dyDescent="0.3">
      <c r="B175">
        <v>172</v>
      </c>
      <c r="C175">
        <v>281</v>
      </c>
      <c r="D175">
        <v>364</v>
      </c>
      <c r="E175">
        <v>172</v>
      </c>
      <c r="F175">
        <v>2038</v>
      </c>
      <c r="G175">
        <v>1801</v>
      </c>
      <c r="H175">
        <v>172</v>
      </c>
      <c r="I175">
        <v>31602</v>
      </c>
      <c r="J175">
        <v>54479</v>
      </c>
      <c r="K175">
        <v>172</v>
      </c>
      <c r="L175">
        <v>674646</v>
      </c>
      <c r="M175">
        <v>596370</v>
      </c>
      <c r="N175">
        <v>172</v>
      </c>
      <c r="O175" s="5">
        <v>12471700</v>
      </c>
      <c r="P175" s="5">
        <v>47275800</v>
      </c>
      <c r="R175" s="8">
        <v>172</v>
      </c>
      <c r="S175" t="b">
        <f>OR(Tabla1912[[#This Row],[Tiempo_lineal (ns)]]&gt;$C$508,Tabla1912[[#This Row],[Tiempo_lineal (ns)]]&lt;$C$509)</f>
        <v>0</v>
      </c>
      <c r="T175" t="b">
        <f>OR(Tabla1912[[#This Row],[Tiempo_normal (ns)]]&gt;$D$508,Tabla1912[[#This Row],[Tiempo_normal (ns)]]&lt;$D$509)</f>
        <v>1</v>
      </c>
      <c r="U175" s="8">
        <v>172</v>
      </c>
      <c r="V175" t="b">
        <f>OR(Tabla31013[[#This Row],[Tiempo_lineal (ns)]]&gt;$F$508,Tabla31013[[#This Row],[Tiempo_lineal (ns)]]&lt;$F$509)</f>
        <v>0</v>
      </c>
      <c r="W175" t="b">
        <f>OR(Tabla31013[[#This Row],[Tiempo_normal (ns)]]&gt;$G$508,Tabla31013[[#This Row],[Tiempo_normal (ns)]]&lt;$G$509)</f>
        <v>0</v>
      </c>
      <c r="X175" s="8">
        <v>172</v>
      </c>
      <c r="Y175" t="b">
        <f>OR(Tabla41114[[#This Row],[Tiempo_lineal (ns)]]&gt;$I$508,Tabla41114[[#This Row],[Tiempo_lineal (ns)]]&lt;$I$509)</f>
        <v>0</v>
      </c>
      <c r="Z175" t="b">
        <f>OR(Tabla41114[[#This Row],[Tiempo_normal (ns)]]&gt;$J$508,Tabla41114[[#This Row],[Tiempo_normal (ns)]]&lt;$J$509)</f>
        <v>0</v>
      </c>
      <c r="AA175" s="8">
        <v>172</v>
      </c>
      <c r="AB175" t="b">
        <f>OR(Tabla51215[[#This Row],[Tiempo_lineal (ns)]]&gt;$L$508,Tabla51215[[#This Row],[Tiempo_lineal (ns)]]&lt;$L$509)</f>
        <v>0</v>
      </c>
      <c r="AC175" t="b">
        <f>OR(Tabla51215[[#This Row],[Tiempo_normal (ns)]]&gt;$M$508,Tabla51215[[#This Row],[Tiempo_normal (ns)]]&lt;$M$509)</f>
        <v>0</v>
      </c>
      <c r="AD175" s="8">
        <v>172</v>
      </c>
      <c r="AE175" t="b">
        <f>OR(Tabla61316[[#This Row],[Tiempo_lineal (ns)]]&gt;$O$508,Tabla61316[[#This Row],[Tiempo_lineal (ns)]]&lt;$O$509)</f>
        <v>0</v>
      </c>
      <c r="AF175" s="7" t="b">
        <f>OR(Tabla61316[[#This Row],[Tiempo_normal (ns)]]&gt;$P$508,Tabla61316[[#This Row],[Tiempo_normal (ns)]]&lt;$P$509)</f>
        <v>1</v>
      </c>
    </row>
    <row r="176" spans="2:32" x14ac:dyDescent="0.3">
      <c r="B176">
        <v>173</v>
      </c>
      <c r="C176">
        <v>455</v>
      </c>
      <c r="D176">
        <v>353</v>
      </c>
      <c r="E176">
        <v>173</v>
      </c>
      <c r="F176">
        <v>2033</v>
      </c>
      <c r="G176">
        <v>1805</v>
      </c>
      <c r="H176">
        <v>173</v>
      </c>
      <c r="I176">
        <v>119151</v>
      </c>
      <c r="J176">
        <v>57939</v>
      </c>
      <c r="K176">
        <v>173</v>
      </c>
      <c r="L176">
        <v>841859</v>
      </c>
      <c r="M176">
        <v>569432</v>
      </c>
      <c r="N176">
        <v>173</v>
      </c>
      <c r="O176" s="5">
        <v>11063400</v>
      </c>
      <c r="P176" s="5">
        <v>10884300</v>
      </c>
      <c r="R176" s="6">
        <v>173</v>
      </c>
      <c r="S176" t="b">
        <f>OR(Tabla1912[[#This Row],[Tiempo_lineal (ns)]]&gt;$C$508,Tabla1912[[#This Row],[Tiempo_lineal (ns)]]&lt;$C$509)</f>
        <v>1</v>
      </c>
      <c r="T176" t="b">
        <f>OR(Tabla1912[[#This Row],[Tiempo_normal (ns)]]&gt;$D$508,Tabla1912[[#This Row],[Tiempo_normal (ns)]]&lt;$D$509)</f>
        <v>0</v>
      </c>
      <c r="U176" s="6">
        <v>173</v>
      </c>
      <c r="V176" t="b">
        <f>OR(Tabla31013[[#This Row],[Tiempo_lineal (ns)]]&gt;$F$508,Tabla31013[[#This Row],[Tiempo_lineal (ns)]]&lt;$F$509)</f>
        <v>0</v>
      </c>
      <c r="W176" t="b">
        <f>OR(Tabla31013[[#This Row],[Tiempo_normal (ns)]]&gt;$G$508,Tabla31013[[#This Row],[Tiempo_normal (ns)]]&lt;$G$509)</f>
        <v>0</v>
      </c>
      <c r="X176" s="6">
        <v>173</v>
      </c>
      <c r="Y176" t="b">
        <f>OR(Tabla41114[[#This Row],[Tiempo_lineal (ns)]]&gt;$I$508,Tabla41114[[#This Row],[Tiempo_lineal (ns)]]&lt;$I$509)</f>
        <v>1</v>
      </c>
      <c r="Z176" t="b">
        <f>OR(Tabla41114[[#This Row],[Tiempo_normal (ns)]]&gt;$J$508,Tabla41114[[#This Row],[Tiempo_normal (ns)]]&lt;$J$509)</f>
        <v>0</v>
      </c>
      <c r="AA176" s="6">
        <v>173</v>
      </c>
      <c r="AB176" t="b">
        <f>OR(Tabla51215[[#This Row],[Tiempo_lineal (ns)]]&gt;$L$508,Tabla51215[[#This Row],[Tiempo_lineal (ns)]]&lt;$L$509)</f>
        <v>0</v>
      </c>
      <c r="AC176" t="b">
        <f>OR(Tabla51215[[#This Row],[Tiempo_normal (ns)]]&gt;$M$508,Tabla51215[[#This Row],[Tiempo_normal (ns)]]&lt;$M$509)</f>
        <v>0</v>
      </c>
      <c r="AD176" s="6">
        <v>173</v>
      </c>
      <c r="AE176" t="b">
        <f>OR(Tabla61316[[#This Row],[Tiempo_lineal (ns)]]&gt;$O$508,Tabla61316[[#This Row],[Tiempo_lineal (ns)]]&lt;$O$509)</f>
        <v>0</v>
      </c>
      <c r="AF176" s="7" t="b">
        <f>OR(Tabla61316[[#This Row],[Tiempo_normal (ns)]]&gt;$P$508,Tabla61316[[#This Row],[Tiempo_normal (ns)]]&lt;$P$509)</f>
        <v>0</v>
      </c>
    </row>
    <row r="177" spans="2:32" x14ac:dyDescent="0.3">
      <c r="B177">
        <v>174</v>
      </c>
      <c r="C177">
        <v>353</v>
      </c>
      <c r="D177">
        <v>341</v>
      </c>
      <c r="E177">
        <v>174</v>
      </c>
      <c r="F177">
        <v>2013</v>
      </c>
      <c r="G177">
        <v>1792</v>
      </c>
      <c r="H177">
        <v>174</v>
      </c>
      <c r="I177">
        <v>71750</v>
      </c>
      <c r="J177">
        <v>90564</v>
      </c>
      <c r="K177">
        <v>174</v>
      </c>
      <c r="L177">
        <v>603199</v>
      </c>
      <c r="M177">
        <v>732985</v>
      </c>
      <c r="N177">
        <v>174</v>
      </c>
      <c r="O177" s="5">
        <v>10543900</v>
      </c>
      <c r="P177" s="5">
        <v>10289300</v>
      </c>
      <c r="R177" s="8">
        <v>174</v>
      </c>
      <c r="S177" t="b">
        <f>OR(Tabla1912[[#This Row],[Tiempo_lineal (ns)]]&gt;$C$508,Tabla1912[[#This Row],[Tiempo_lineal (ns)]]&lt;$C$509)</f>
        <v>1</v>
      </c>
      <c r="T177" t="b">
        <f>OR(Tabla1912[[#This Row],[Tiempo_normal (ns)]]&gt;$D$508,Tabla1912[[#This Row],[Tiempo_normal (ns)]]&lt;$D$509)</f>
        <v>0</v>
      </c>
      <c r="U177" s="8">
        <v>174</v>
      </c>
      <c r="V177" t="b">
        <f>OR(Tabla31013[[#This Row],[Tiempo_lineal (ns)]]&gt;$F$508,Tabla31013[[#This Row],[Tiempo_lineal (ns)]]&lt;$F$509)</f>
        <v>0</v>
      </c>
      <c r="W177" t="b">
        <f>OR(Tabla31013[[#This Row],[Tiempo_normal (ns)]]&gt;$G$508,Tabla31013[[#This Row],[Tiempo_normal (ns)]]&lt;$G$509)</f>
        <v>0</v>
      </c>
      <c r="X177" s="8">
        <v>174</v>
      </c>
      <c r="Y177" t="b">
        <f>OR(Tabla41114[[#This Row],[Tiempo_lineal (ns)]]&gt;$I$508,Tabla41114[[#This Row],[Tiempo_lineal (ns)]]&lt;$I$509)</f>
        <v>0</v>
      </c>
      <c r="Z177" t="b">
        <f>OR(Tabla41114[[#This Row],[Tiempo_normal (ns)]]&gt;$J$508,Tabla41114[[#This Row],[Tiempo_normal (ns)]]&lt;$J$509)</f>
        <v>1</v>
      </c>
      <c r="AA177" s="8">
        <v>174</v>
      </c>
      <c r="AB177" t="b">
        <f>OR(Tabla51215[[#This Row],[Tiempo_lineal (ns)]]&gt;$L$508,Tabla51215[[#This Row],[Tiempo_lineal (ns)]]&lt;$L$509)</f>
        <v>0</v>
      </c>
      <c r="AC177" t="b">
        <f>OR(Tabla51215[[#This Row],[Tiempo_normal (ns)]]&gt;$M$508,Tabla51215[[#This Row],[Tiempo_normal (ns)]]&lt;$M$509)</f>
        <v>0</v>
      </c>
      <c r="AD177" s="8">
        <v>174</v>
      </c>
      <c r="AE177" t="b">
        <f>OR(Tabla61316[[#This Row],[Tiempo_lineal (ns)]]&gt;$O$508,Tabla61316[[#This Row],[Tiempo_lineal (ns)]]&lt;$O$509)</f>
        <v>0</v>
      </c>
      <c r="AF177" s="7" t="b">
        <f>OR(Tabla61316[[#This Row],[Tiempo_normal (ns)]]&gt;$P$508,Tabla61316[[#This Row],[Tiempo_normal (ns)]]&lt;$P$509)</f>
        <v>0</v>
      </c>
    </row>
    <row r="178" spans="2:32" x14ac:dyDescent="0.3">
      <c r="B178">
        <v>175</v>
      </c>
      <c r="C178">
        <v>268</v>
      </c>
      <c r="D178">
        <v>285</v>
      </c>
      <c r="E178">
        <v>175</v>
      </c>
      <c r="F178">
        <v>2099</v>
      </c>
      <c r="G178">
        <v>1834</v>
      </c>
      <c r="H178">
        <v>175</v>
      </c>
      <c r="I178">
        <v>84759</v>
      </c>
      <c r="J178">
        <v>35615</v>
      </c>
      <c r="K178">
        <v>175</v>
      </c>
      <c r="L178">
        <v>992520</v>
      </c>
      <c r="M178">
        <v>592661</v>
      </c>
      <c r="N178">
        <v>175</v>
      </c>
      <c r="O178" s="5">
        <v>51403100</v>
      </c>
      <c r="P178" s="5">
        <v>12175900</v>
      </c>
      <c r="R178" s="6">
        <v>175</v>
      </c>
      <c r="S178" t="b">
        <f>OR(Tabla1912[[#This Row],[Tiempo_lineal (ns)]]&gt;$C$508,Tabla1912[[#This Row],[Tiempo_lineal (ns)]]&lt;$C$509)</f>
        <v>0</v>
      </c>
      <c r="T178" t="b">
        <f>OR(Tabla1912[[#This Row],[Tiempo_normal (ns)]]&gt;$D$508,Tabla1912[[#This Row],[Tiempo_normal (ns)]]&lt;$D$509)</f>
        <v>0</v>
      </c>
      <c r="U178" s="6">
        <v>175</v>
      </c>
      <c r="V178" t="b">
        <f>OR(Tabla31013[[#This Row],[Tiempo_lineal (ns)]]&gt;$F$508,Tabla31013[[#This Row],[Tiempo_lineal (ns)]]&lt;$F$509)</f>
        <v>0</v>
      </c>
      <c r="W178" t="b">
        <f>OR(Tabla31013[[#This Row],[Tiempo_normal (ns)]]&gt;$G$508,Tabla31013[[#This Row],[Tiempo_normal (ns)]]&lt;$G$509)</f>
        <v>0</v>
      </c>
      <c r="X178" s="6">
        <v>175</v>
      </c>
      <c r="Y178" t="b">
        <f>OR(Tabla41114[[#This Row],[Tiempo_lineal (ns)]]&gt;$I$508,Tabla41114[[#This Row],[Tiempo_lineal (ns)]]&lt;$I$509)</f>
        <v>0</v>
      </c>
      <c r="Z178" t="b">
        <f>OR(Tabla41114[[#This Row],[Tiempo_normal (ns)]]&gt;$J$508,Tabla41114[[#This Row],[Tiempo_normal (ns)]]&lt;$J$509)</f>
        <v>0</v>
      </c>
      <c r="AA178" s="6">
        <v>175</v>
      </c>
      <c r="AB178" t="b">
        <f>OR(Tabla51215[[#This Row],[Tiempo_lineal (ns)]]&gt;$L$508,Tabla51215[[#This Row],[Tiempo_lineal (ns)]]&lt;$L$509)</f>
        <v>0</v>
      </c>
      <c r="AC178" t="b">
        <f>OR(Tabla51215[[#This Row],[Tiempo_normal (ns)]]&gt;$M$508,Tabla51215[[#This Row],[Tiempo_normal (ns)]]&lt;$M$509)</f>
        <v>0</v>
      </c>
      <c r="AD178" s="6">
        <v>175</v>
      </c>
      <c r="AE178" t="b">
        <f>OR(Tabla61316[[#This Row],[Tiempo_lineal (ns)]]&gt;$O$508,Tabla61316[[#This Row],[Tiempo_lineal (ns)]]&lt;$O$509)</f>
        <v>1</v>
      </c>
      <c r="AF178" s="7" t="b">
        <f>OR(Tabla61316[[#This Row],[Tiempo_normal (ns)]]&gt;$P$508,Tabla61316[[#This Row],[Tiempo_normal (ns)]]&lt;$P$509)</f>
        <v>0</v>
      </c>
    </row>
    <row r="179" spans="2:32" x14ac:dyDescent="0.3">
      <c r="B179">
        <v>176</v>
      </c>
      <c r="C179">
        <v>271</v>
      </c>
      <c r="D179">
        <v>275</v>
      </c>
      <c r="E179">
        <v>176</v>
      </c>
      <c r="F179">
        <v>2063</v>
      </c>
      <c r="G179">
        <v>1868</v>
      </c>
      <c r="H179">
        <v>176</v>
      </c>
      <c r="I179">
        <v>59281</v>
      </c>
      <c r="J179">
        <v>57154</v>
      </c>
      <c r="K179">
        <v>176</v>
      </c>
      <c r="L179">
        <v>659023</v>
      </c>
      <c r="M179">
        <v>702344</v>
      </c>
      <c r="N179">
        <v>176</v>
      </c>
      <c r="O179" s="5">
        <v>28013700</v>
      </c>
      <c r="P179" s="5">
        <v>18542500</v>
      </c>
      <c r="R179" s="8">
        <v>176</v>
      </c>
      <c r="S179" t="b">
        <f>OR(Tabla1912[[#This Row],[Tiempo_lineal (ns)]]&gt;$C$508,Tabla1912[[#This Row],[Tiempo_lineal (ns)]]&lt;$C$509)</f>
        <v>0</v>
      </c>
      <c r="T179" t="b">
        <f>OR(Tabla1912[[#This Row],[Tiempo_normal (ns)]]&gt;$D$508,Tabla1912[[#This Row],[Tiempo_normal (ns)]]&lt;$D$509)</f>
        <v>0</v>
      </c>
      <c r="U179" s="8">
        <v>176</v>
      </c>
      <c r="V179" t="b">
        <f>OR(Tabla31013[[#This Row],[Tiempo_lineal (ns)]]&gt;$F$508,Tabla31013[[#This Row],[Tiempo_lineal (ns)]]&lt;$F$509)</f>
        <v>0</v>
      </c>
      <c r="W179" t="b">
        <f>OR(Tabla31013[[#This Row],[Tiempo_normal (ns)]]&gt;$G$508,Tabla31013[[#This Row],[Tiempo_normal (ns)]]&lt;$G$509)</f>
        <v>0</v>
      </c>
      <c r="X179" s="8">
        <v>176</v>
      </c>
      <c r="Y179" t="b">
        <f>OR(Tabla41114[[#This Row],[Tiempo_lineal (ns)]]&gt;$I$508,Tabla41114[[#This Row],[Tiempo_lineal (ns)]]&lt;$I$509)</f>
        <v>0</v>
      </c>
      <c r="Z179" t="b">
        <f>OR(Tabla41114[[#This Row],[Tiempo_normal (ns)]]&gt;$J$508,Tabla41114[[#This Row],[Tiempo_normal (ns)]]&lt;$J$509)</f>
        <v>0</v>
      </c>
      <c r="AA179" s="8">
        <v>176</v>
      </c>
      <c r="AB179" t="b">
        <f>OR(Tabla51215[[#This Row],[Tiempo_lineal (ns)]]&gt;$L$508,Tabla51215[[#This Row],[Tiempo_lineal (ns)]]&lt;$L$509)</f>
        <v>0</v>
      </c>
      <c r="AC179" t="b">
        <f>OR(Tabla51215[[#This Row],[Tiempo_normal (ns)]]&gt;$M$508,Tabla51215[[#This Row],[Tiempo_normal (ns)]]&lt;$M$509)</f>
        <v>0</v>
      </c>
      <c r="AD179" s="8">
        <v>176</v>
      </c>
      <c r="AE179" t="b">
        <f>OR(Tabla61316[[#This Row],[Tiempo_lineal (ns)]]&gt;$O$508,Tabla61316[[#This Row],[Tiempo_lineal (ns)]]&lt;$O$509)</f>
        <v>1</v>
      </c>
      <c r="AF179" s="7" t="b">
        <f>OR(Tabla61316[[#This Row],[Tiempo_normal (ns)]]&gt;$P$508,Tabla61316[[#This Row],[Tiempo_normal (ns)]]&lt;$P$509)</f>
        <v>0</v>
      </c>
    </row>
    <row r="180" spans="2:32" x14ac:dyDescent="0.3">
      <c r="B180">
        <v>177</v>
      </c>
      <c r="C180">
        <v>380</v>
      </c>
      <c r="D180">
        <v>358</v>
      </c>
      <c r="E180">
        <v>177</v>
      </c>
      <c r="F180">
        <v>1884</v>
      </c>
      <c r="G180">
        <v>1865</v>
      </c>
      <c r="H180">
        <v>177</v>
      </c>
      <c r="I180">
        <v>69091</v>
      </c>
      <c r="J180">
        <v>69790</v>
      </c>
      <c r="K180">
        <v>177</v>
      </c>
      <c r="L180">
        <v>634732</v>
      </c>
      <c r="M180">
        <v>700571</v>
      </c>
      <c r="N180">
        <v>177</v>
      </c>
      <c r="O180" s="5">
        <v>20656600</v>
      </c>
      <c r="P180" s="5">
        <v>20884500</v>
      </c>
      <c r="R180" s="6">
        <v>177</v>
      </c>
      <c r="S180" t="b">
        <f>OR(Tabla1912[[#This Row],[Tiempo_lineal (ns)]]&gt;$C$508,Tabla1912[[#This Row],[Tiempo_lineal (ns)]]&lt;$C$509)</f>
        <v>1</v>
      </c>
      <c r="T180" t="b">
        <f>OR(Tabla1912[[#This Row],[Tiempo_normal (ns)]]&gt;$D$508,Tabla1912[[#This Row],[Tiempo_normal (ns)]]&lt;$D$509)</f>
        <v>1</v>
      </c>
      <c r="U180" s="6">
        <v>177</v>
      </c>
      <c r="V180" t="b">
        <f>OR(Tabla31013[[#This Row],[Tiempo_lineal (ns)]]&gt;$F$508,Tabla31013[[#This Row],[Tiempo_lineal (ns)]]&lt;$F$509)</f>
        <v>0</v>
      </c>
      <c r="W180" t="b">
        <f>OR(Tabla31013[[#This Row],[Tiempo_normal (ns)]]&gt;$G$508,Tabla31013[[#This Row],[Tiempo_normal (ns)]]&lt;$G$509)</f>
        <v>0</v>
      </c>
      <c r="X180" s="6">
        <v>177</v>
      </c>
      <c r="Y180" t="b">
        <f>OR(Tabla41114[[#This Row],[Tiempo_lineal (ns)]]&gt;$I$508,Tabla41114[[#This Row],[Tiempo_lineal (ns)]]&lt;$I$509)</f>
        <v>0</v>
      </c>
      <c r="Z180" t="b">
        <f>OR(Tabla41114[[#This Row],[Tiempo_normal (ns)]]&gt;$J$508,Tabla41114[[#This Row],[Tiempo_normal (ns)]]&lt;$J$509)</f>
        <v>0</v>
      </c>
      <c r="AA180" s="6">
        <v>177</v>
      </c>
      <c r="AB180" t="b">
        <f>OR(Tabla51215[[#This Row],[Tiempo_lineal (ns)]]&gt;$L$508,Tabla51215[[#This Row],[Tiempo_lineal (ns)]]&lt;$L$509)</f>
        <v>0</v>
      </c>
      <c r="AC180" t="b">
        <f>OR(Tabla51215[[#This Row],[Tiempo_normal (ns)]]&gt;$M$508,Tabla51215[[#This Row],[Tiempo_normal (ns)]]&lt;$M$509)</f>
        <v>0</v>
      </c>
      <c r="AD180" s="6">
        <v>177</v>
      </c>
      <c r="AE180" t="b">
        <f>OR(Tabla61316[[#This Row],[Tiempo_lineal (ns)]]&gt;$O$508,Tabla61316[[#This Row],[Tiempo_lineal (ns)]]&lt;$O$509)</f>
        <v>0</v>
      </c>
      <c r="AF180" s="7" t="b">
        <f>OR(Tabla61316[[#This Row],[Tiempo_normal (ns)]]&gt;$P$508,Tabla61316[[#This Row],[Tiempo_normal (ns)]]&lt;$P$509)</f>
        <v>0</v>
      </c>
    </row>
    <row r="181" spans="2:32" x14ac:dyDescent="0.3">
      <c r="B181">
        <v>178</v>
      </c>
      <c r="C181">
        <v>354</v>
      </c>
      <c r="D181">
        <v>372</v>
      </c>
      <c r="E181">
        <v>178</v>
      </c>
      <c r="F181">
        <v>1811</v>
      </c>
      <c r="G181">
        <v>2387</v>
      </c>
      <c r="H181">
        <v>178</v>
      </c>
      <c r="I181">
        <v>63983</v>
      </c>
      <c r="J181">
        <v>70073</v>
      </c>
      <c r="K181">
        <v>178</v>
      </c>
      <c r="L181">
        <v>703026</v>
      </c>
      <c r="M181">
        <v>744207</v>
      </c>
      <c r="N181">
        <v>178</v>
      </c>
      <c r="O181" s="5">
        <v>17032600</v>
      </c>
      <c r="P181" s="5">
        <v>9222450</v>
      </c>
      <c r="R181" s="8">
        <v>178</v>
      </c>
      <c r="S181" t="b">
        <f>OR(Tabla1912[[#This Row],[Tiempo_lineal (ns)]]&gt;$C$508,Tabla1912[[#This Row],[Tiempo_lineal (ns)]]&lt;$C$509)</f>
        <v>1</v>
      </c>
      <c r="T181" t="b">
        <f>OR(Tabla1912[[#This Row],[Tiempo_normal (ns)]]&gt;$D$508,Tabla1912[[#This Row],[Tiempo_normal (ns)]]&lt;$D$509)</f>
        <v>1</v>
      </c>
      <c r="U181" s="8">
        <v>178</v>
      </c>
      <c r="V181" t="b">
        <f>OR(Tabla31013[[#This Row],[Tiempo_lineal (ns)]]&gt;$F$508,Tabla31013[[#This Row],[Tiempo_lineal (ns)]]&lt;$F$509)</f>
        <v>0</v>
      </c>
      <c r="W181" t="b">
        <f>OR(Tabla31013[[#This Row],[Tiempo_normal (ns)]]&gt;$G$508,Tabla31013[[#This Row],[Tiempo_normal (ns)]]&lt;$G$509)</f>
        <v>0</v>
      </c>
      <c r="X181" s="8">
        <v>178</v>
      </c>
      <c r="Y181" t="b">
        <f>OR(Tabla41114[[#This Row],[Tiempo_lineal (ns)]]&gt;$I$508,Tabla41114[[#This Row],[Tiempo_lineal (ns)]]&lt;$I$509)</f>
        <v>0</v>
      </c>
      <c r="Z181" t="b">
        <f>OR(Tabla41114[[#This Row],[Tiempo_normal (ns)]]&gt;$J$508,Tabla41114[[#This Row],[Tiempo_normal (ns)]]&lt;$J$509)</f>
        <v>0</v>
      </c>
      <c r="AA181" s="8">
        <v>178</v>
      </c>
      <c r="AB181" t="b">
        <f>OR(Tabla51215[[#This Row],[Tiempo_lineal (ns)]]&gt;$L$508,Tabla51215[[#This Row],[Tiempo_lineal (ns)]]&lt;$L$509)</f>
        <v>0</v>
      </c>
      <c r="AC181" t="b">
        <f>OR(Tabla51215[[#This Row],[Tiempo_normal (ns)]]&gt;$M$508,Tabla51215[[#This Row],[Tiempo_normal (ns)]]&lt;$M$509)</f>
        <v>0</v>
      </c>
      <c r="AD181" s="8">
        <v>178</v>
      </c>
      <c r="AE181" t="b">
        <f>OR(Tabla61316[[#This Row],[Tiempo_lineal (ns)]]&gt;$O$508,Tabla61316[[#This Row],[Tiempo_lineal (ns)]]&lt;$O$509)</f>
        <v>0</v>
      </c>
      <c r="AF181" s="7" t="b">
        <f>OR(Tabla61316[[#This Row],[Tiempo_normal (ns)]]&gt;$P$508,Tabla61316[[#This Row],[Tiempo_normal (ns)]]&lt;$P$509)</f>
        <v>0</v>
      </c>
    </row>
    <row r="182" spans="2:32" x14ac:dyDescent="0.3">
      <c r="B182">
        <v>179</v>
      </c>
      <c r="C182">
        <v>362</v>
      </c>
      <c r="D182">
        <v>699</v>
      </c>
      <c r="E182">
        <v>179</v>
      </c>
      <c r="F182">
        <v>2345</v>
      </c>
      <c r="G182">
        <v>1875</v>
      </c>
      <c r="H182">
        <v>179</v>
      </c>
      <c r="I182">
        <v>61540</v>
      </c>
      <c r="J182">
        <v>55771</v>
      </c>
      <c r="K182">
        <v>179</v>
      </c>
      <c r="L182">
        <v>579629</v>
      </c>
      <c r="M182">
        <v>562587</v>
      </c>
      <c r="N182">
        <v>179</v>
      </c>
      <c r="O182" s="5">
        <v>24802400</v>
      </c>
      <c r="P182" s="5">
        <v>57239000</v>
      </c>
      <c r="R182" s="6">
        <v>179</v>
      </c>
      <c r="S182" t="b">
        <f>OR(Tabla1912[[#This Row],[Tiempo_lineal (ns)]]&gt;$C$508,Tabla1912[[#This Row],[Tiempo_lineal (ns)]]&lt;$C$509)</f>
        <v>1</v>
      </c>
      <c r="T182" t="b">
        <f>OR(Tabla1912[[#This Row],[Tiempo_normal (ns)]]&gt;$D$508,Tabla1912[[#This Row],[Tiempo_normal (ns)]]&lt;$D$509)</f>
        <v>1</v>
      </c>
      <c r="U182" s="6">
        <v>179</v>
      </c>
      <c r="V182" t="b">
        <f>OR(Tabla31013[[#This Row],[Tiempo_lineal (ns)]]&gt;$F$508,Tabla31013[[#This Row],[Tiempo_lineal (ns)]]&lt;$F$509)</f>
        <v>0</v>
      </c>
      <c r="W182" t="b">
        <f>OR(Tabla31013[[#This Row],[Tiempo_normal (ns)]]&gt;$G$508,Tabla31013[[#This Row],[Tiempo_normal (ns)]]&lt;$G$509)</f>
        <v>0</v>
      </c>
      <c r="X182" s="6">
        <v>179</v>
      </c>
      <c r="Y182" t="b">
        <f>OR(Tabla41114[[#This Row],[Tiempo_lineal (ns)]]&gt;$I$508,Tabla41114[[#This Row],[Tiempo_lineal (ns)]]&lt;$I$509)</f>
        <v>0</v>
      </c>
      <c r="Z182" t="b">
        <f>OR(Tabla41114[[#This Row],[Tiempo_normal (ns)]]&gt;$J$508,Tabla41114[[#This Row],[Tiempo_normal (ns)]]&lt;$J$509)</f>
        <v>0</v>
      </c>
      <c r="AA182" s="6">
        <v>179</v>
      </c>
      <c r="AB182" t="b">
        <f>OR(Tabla51215[[#This Row],[Tiempo_lineal (ns)]]&gt;$L$508,Tabla51215[[#This Row],[Tiempo_lineal (ns)]]&lt;$L$509)</f>
        <v>0</v>
      </c>
      <c r="AC182" t="b">
        <f>OR(Tabla51215[[#This Row],[Tiempo_normal (ns)]]&gt;$M$508,Tabla51215[[#This Row],[Tiempo_normal (ns)]]&lt;$M$509)</f>
        <v>0</v>
      </c>
      <c r="AD182" s="6">
        <v>179</v>
      </c>
      <c r="AE182" t="b">
        <f>OR(Tabla61316[[#This Row],[Tiempo_lineal (ns)]]&gt;$O$508,Tabla61316[[#This Row],[Tiempo_lineal (ns)]]&lt;$O$509)</f>
        <v>0</v>
      </c>
      <c r="AF182" s="7" t="b">
        <f>OR(Tabla61316[[#This Row],[Tiempo_normal (ns)]]&gt;$P$508,Tabla61316[[#This Row],[Tiempo_normal (ns)]]&lt;$P$509)</f>
        <v>1</v>
      </c>
    </row>
    <row r="183" spans="2:32" x14ac:dyDescent="0.3">
      <c r="B183">
        <v>180</v>
      </c>
      <c r="C183">
        <v>296</v>
      </c>
      <c r="D183">
        <v>314</v>
      </c>
      <c r="E183">
        <v>180</v>
      </c>
      <c r="F183">
        <v>2096</v>
      </c>
      <c r="G183">
        <v>1860</v>
      </c>
      <c r="H183">
        <v>180</v>
      </c>
      <c r="I183">
        <v>21543</v>
      </c>
      <c r="J183">
        <v>25129</v>
      </c>
      <c r="K183">
        <v>180</v>
      </c>
      <c r="L183">
        <v>640639</v>
      </c>
      <c r="M183">
        <v>874283</v>
      </c>
      <c r="N183">
        <v>180</v>
      </c>
      <c r="O183" s="5">
        <v>15626100</v>
      </c>
      <c r="P183" s="5">
        <v>10953600</v>
      </c>
      <c r="R183" s="8">
        <v>180</v>
      </c>
      <c r="S183" t="b">
        <f>OR(Tabla1912[[#This Row],[Tiempo_lineal (ns)]]&gt;$C$508,Tabla1912[[#This Row],[Tiempo_lineal (ns)]]&lt;$C$509)</f>
        <v>0</v>
      </c>
      <c r="T183" t="b">
        <f>OR(Tabla1912[[#This Row],[Tiempo_normal (ns)]]&gt;$D$508,Tabla1912[[#This Row],[Tiempo_normal (ns)]]&lt;$D$509)</f>
        <v>0</v>
      </c>
      <c r="U183" s="8">
        <v>180</v>
      </c>
      <c r="V183" t="b">
        <f>OR(Tabla31013[[#This Row],[Tiempo_lineal (ns)]]&gt;$F$508,Tabla31013[[#This Row],[Tiempo_lineal (ns)]]&lt;$F$509)</f>
        <v>0</v>
      </c>
      <c r="W183" t="b">
        <f>OR(Tabla31013[[#This Row],[Tiempo_normal (ns)]]&gt;$G$508,Tabla31013[[#This Row],[Tiempo_normal (ns)]]&lt;$G$509)</f>
        <v>0</v>
      </c>
      <c r="X183" s="8">
        <v>180</v>
      </c>
      <c r="Y183" t="b">
        <f>OR(Tabla41114[[#This Row],[Tiempo_lineal (ns)]]&gt;$I$508,Tabla41114[[#This Row],[Tiempo_lineal (ns)]]&lt;$I$509)</f>
        <v>0</v>
      </c>
      <c r="Z183" t="b">
        <f>OR(Tabla41114[[#This Row],[Tiempo_normal (ns)]]&gt;$J$508,Tabla41114[[#This Row],[Tiempo_normal (ns)]]&lt;$J$509)</f>
        <v>0</v>
      </c>
      <c r="AA183" s="8">
        <v>180</v>
      </c>
      <c r="AB183" t="b">
        <f>OR(Tabla51215[[#This Row],[Tiempo_lineal (ns)]]&gt;$L$508,Tabla51215[[#This Row],[Tiempo_lineal (ns)]]&lt;$L$509)</f>
        <v>0</v>
      </c>
      <c r="AC183" t="b">
        <f>OR(Tabla51215[[#This Row],[Tiempo_normal (ns)]]&gt;$M$508,Tabla51215[[#This Row],[Tiempo_normal (ns)]]&lt;$M$509)</f>
        <v>0</v>
      </c>
      <c r="AD183" s="8">
        <v>180</v>
      </c>
      <c r="AE183" t="b">
        <f>OR(Tabla61316[[#This Row],[Tiempo_lineal (ns)]]&gt;$O$508,Tabla61316[[#This Row],[Tiempo_lineal (ns)]]&lt;$O$509)</f>
        <v>0</v>
      </c>
      <c r="AF183" s="7" t="b">
        <f>OR(Tabla61316[[#This Row],[Tiempo_normal (ns)]]&gt;$P$508,Tabla61316[[#This Row],[Tiempo_normal (ns)]]&lt;$P$509)</f>
        <v>0</v>
      </c>
    </row>
    <row r="184" spans="2:32" x14ac:dyDescent="0.3">
      <c r="B184">
        <v>181</v>
      </c>
      <c r="C184">
        <v>295</v>
      </c>
      <c r="D184">
        <v>379</v>
      </c>
      <c r="E184">
        <v>181</v>
      </c>
      <c r="F184">
        <v>2021</v>
      </c>
      <c r="G184">
        <v>1948</v>
      </c>
      <c r="H184">
        <v>181</v>
      </c>
      <c r="I184">
        <v>23429</v>
      </c>
      <c r="J184">
        <v>19721</v>
      </c>
      <c r="K184">
        <v>181</v>
      </c>
      <c r="L184">
        <v>812880</v>
      </c>
      <c r="M184">
        <v>662139</v>
      </c>
      <c r="N184">
        <v>181</v>
      </c>
      <c r="O184" s="5">
        <v>19727500</v>
      </c>
      <c r="P184" s="5">
        <v>43438600</v>
      </c>
      <c r="R184" s="6">
        <v>181</v>
      </c>
      <c r="S184" t="b">
        <f>OR(Tabla1912[[#This Row],[Tiempo_lineal (ns)]]&gt;$C$508,Tabla1912[[#This Row],[Tiempo_lineal (ns)]]&lt;$C$509)</f>
        <v>0</v>
      </c>
      <c r="T184" t="b">
        <f>OR(Tabla1912[[#This Row],[Tiempo_normal (ns)]]&gt;$D$508,Tabla1912[[#This Row],[Tiempo_normal (ns)]]&lt;$D$509)</f>
        <v>1</v>
      </c>
      <c r="U184" s="6">
        <v>181</v>
      </c>
      <c r="V184" t="b">
        <f>OR(Tabla31013[[#This Row],[Tiempo_lineal (ns)]]&gt;$F$508,Tabla31013[[#This Row],[Tiempo_lineal (ns)]]&lt;$F$509)</f>
        <v>0</v>
      </c>
      <c r="W184" t="b">
        <f>OR(Tabla31013[[#This Row],[Tiempo_normal (ns)]]&gt;$G$508,Tabla31013[[#This Row],[Tiempo_normal (ns)]]&lt;$G$509)</f>
        <v>0</v>
      </c>
      <c r="X184" s="6">
        <v>181</v>
      </c>
      <c r="Y184" t="b">
        <f>OR(Tabla41114[[#This Row],[Tiempo_lineal (ns)]]&gt;$I$508,Tabla41114[[#This Row],[Tiempo_lineal (ns)]]&lt;$I$509)</f>
        <v>0</v>
      </c>
      <c r="Z184" t="b">
        <f>OR(Tabla41114[[#This Row],[Tiempo_normal (ns)]]&gt;$J$508,Tabla41114[[#This Row],[Tiempo_normal (ns)]]&lt;$J$509)</f>
        <v>0</v>
      </c>
      <c r="AA184" s="6">
        <v>181</v>
      </c>
      <c r="AB184" t="b">
        <f>OR(Tabla51215[[#This Row],[Tiempo_lineal (ns)]]&gt;$L$508,Tabla51215[[#This Row],[Tiempo_lineal (ns)]]&lt;$L$509)</f>
        <v>0</v>
      </c>
      <c r="AC184" t="b">
        <f>OR(Tabla51215[[#This Row],[Tiempo_normal (ns)]]&gt;$M$508,Tabla51215[[#This Row],[Tiempo_normal (ns)]]&lt;$M$509)</f>
        <v>0</v>
      </c>
      <c r="AD184" s="6">
        <v>181</v>
      </c>
      <c r="AE184" t="b">
        <f>OR(Tabla61316[[#This Row],[Tiempo_lineal (ns)]]&gt;$O$508,Tabla61316[[#This Row],[Tiempo_lineal (ns)]]&lt;$O$509)</f>
        <v>0</v>
      </c>
      <c r="AF184" s="7" t="b">
        <f>OR(Tabla61316[[#This Row],[Tiempo_normal (ns)]]&gt;$P$508,Tabla61316[[#This Row],[Tiempo_normal (ns)]]&lt;$P$509)</f>
        <v>1</v>
      </c>
    </row>
    <row r="185" spans="2:32" x14ac:dyDescent="0.3">
      <c r="B185">
        <v>182</v>
      </c>
      <c r="C185">
        <v>290</v>
      </c>
      <c r="D185">
        <v>576</v>
      </c>
      <c r="E185">
        <v>182</v>
      </c>
      <c r="F185">
        <v>2020</v>
      </c>
      <c r="G185">
        <v>1868</v>
      </c>
      <c r="H185">
        <v>182</v>
      </c>
      <c r="I185">
        <v>53988</v>
      </c>
      <c r="J185">
        <v>22012</v>
      </c>
      <c r="K185">
        <v>182</v>
      </c>
      <c r="L185">
        <v>816773</v>
      </c>
      <c r="M185">
        <v>751359</v>
      </c>
      <c r="N185">
        <v>182</v>
      </c>
      <c r="O185" s="5">
        <v>9784500</v>
      </c>
      <c r="P185" s="5">
        <v>11409500</v>
      </c>
      <c r="R185" s="8">
        <v>182</v>
      </c>
      <c r="S185" t="b">
        <f>OR(Tabla1912[[#This Row],[Tiempo_lineal (ns)]]&gt;$C$508,Tabla1912[[#This Row],[Tiempo_lineal (ns)]]&lt;$C$509)</f>
        <v>0</v>
      </c>
      <c r="T185" t="b">
        <f>OR(Tabla1912[[#This Row],[Tiempo_normal (ns)]]&gt;$D$508,Tabla1912[[#This Row],[Tiempo_normal (ns)]]&lt;$D$509)</f>
        <v>1</v>
      </c>
      <c r="U185" s="8">
        <v>182</v>
      </c>
      <c r="V185" t="b">
        <f>OR(Tabla31013[[#This Row],[Tiempo_lineal (ns)]]&gt;$F$508,Tabla31013[[#This Row],[Tiempo_lineal (ns)]]&lt;$F$509)</f>
        <v>0</v>
      </c>
      <c r="W185" t="b">
        <f>OR(Tabla31013[[#This Row],[Tiempo_normal (ns)]]&gt;$G$508,Tabla31013[[#This Row],[Tiempo_normal (ns)]]&lt;$G$509)</f>
        <v>0</v>
      </c>
      <c r="X185" s="8">
        <v>182</v>
      </c>
      <c r="Y185" t="b">
        <f>OR(Tabla41114[[#This Row],[Tiempo_lineal (ns)]]&gt;$I$508,Tabla41114[[#This Row],[Tiempo_lineal (ns)]]&lt;$I$509)</f>
        <v>0</v>
      </c>
      <c r="Z185" t="b">
        <f>OR(Tabla41114[[#This Row],[Tiempo_normal (ns)]]&gt;$J$508,Tabla41114[[#This Row],[Tiempo_normal (ns)]]&lt;$J$509)</f>
        <v>0</v>
      </c>
      <c r="AA185" s="8">
        <v>182</v>
      </c>
      <c r="AB185" t="b">
        <f>OR(Tabla51215[[#This Row],[Tiempo_lineal (ns)]]&gt;$L$508,Tabla51215[[#This Row],[Tiempo_lineal (ns)]]&lt;$L$509)</f>
        <v>0</v>
      </c>
      <c r="AC185" t="b">
        <f>OR(Tabla51215[[#This Row],[Tiempo_normal (ns)]]&gt;$M$508,Tabla51215[[#This Row],[Tiempo_normal (ns)]]&lt;$M$509)</f>
        <v>0</v>
      </c>
      <c r="AD185" s="8">
        <v>182</v>
      </c>
      <c r="AE185" t="b">
        <f>OR(Tabla61316[[#This Row],[Tiempo_lineal (ns)]]&gt;$O$508,Tabla61316[[#This Row],[Tiempo_lineal (ns)]]&lt;$O$509)</f>
        <v>0</v>
      </c>
      <c r="AF185" s="7" t="b">
        <f>OR(Tabla61316[[#This Row],[Tiempo_normal (ns)]]&gt;$P$508,Tabla61316[[#This Row],[Tiempo_normal (ns)]]&lt;$P$509)</f>
        <v>0</v>
      </c>
    </row>
    <row r="186" spans="2:32" x14ac:dyDescent="0.3">
      <c r="B186">
        <v>183</v>
      </c>
      <c r="C186">
        <v>331</v>
      </c>
      <c r="D186">
        <v>276</v>
      </c>
      <c r="E186">
        <v>183</v>
      </c>
      <c r="F186">
        <v>1964</v>
      </c>
      <c r="G186">
        <v>2161</v>
      </c>
      <c r="H186">
        <v>183</v>
      </c>
      <c r="I186">
        <v>37178</v>
      </c>
      <c r="J186">
        <v>62747</v>
      </c>
      <c r="K186">
        <v>183</v>
      </c>
      <c r="L186">
        <v>662503</v>
      </c>
      <c r="M186">
        <v>958872</v>
      </c>
      <c r="N186">
        <v>183</v>
      </c>
      <c r="O186" s="5">
        <v>17001000</v>
      </c>
      <c r="P186" s="5">
        <v>11730500</v>
      </c>
      <c r="R186" s="6">
        <v>183</v>
      </c>
      <c r="S186" t="b">
        <f>OR(Tabla1912[[#This Row],[Tiempo_lineal (ns)]]&gt;$C$508,Tabla1912[[#This Row],[Tiempo_lineal (ns)]]&lt;$C$509)</f>
        <v>0</v>
      </c>
      <c r="T186" t="b">
        <f>OR(Tabla1912[[#This Row],[Tiempo_normal (ns)]]&gt;$D$508,Tabla1912[[#This Row],[Tiempo_normal (ns)]]&lt;$D$509)</f>
        <v>0</v>
      </c>
      <c r="U186" s="6">
        <v>183</v>
      </c>
      <c r="V186" t="b">
        <f>OR(Tabla31013[[#This Row],[Tiempo_lineal (ns)]]&gt;$F$508,Tabla31013[[#This Row],[Tiempo_lineal (ns)]]&lt;$F$509)</f>
        <v>0</v>
      </c>
      <c r="W186" t="b">
        <f>OR(Tabla31013[[#This Row],[Tiempo_normal (ns)]]&gt;$G$508,Tabla31013[[#This Row],[Tiempo_normal (ns)]]&lt;$G$509)</f>
        <v>0</v>
      </c>
      <c r="X186" s="6">
        <v>183</v>
      </c>
      <c r="Y186" t="b">
        <f>OR(Tabla41114[[#This Row],[Tiempo_lineal (ns)]]&gt;$I$508,Tabla41114[[#This Row],[Tiempo_lineal (ns)]]&lt;$I$509)</f>
        <v>0</v>
      </c>
      <c r="Z186" t="b">
        <f>OR(Tabla41114[[#This Row],[Tiempo_normal (ns)]]&gt;$J$508,Tabla41114[[#This Row],[Tiempo_normal (ns)]]&lt;$J$509)</f>
        <v>0</v>
      </c>
      <c r="AA186" s="6">
        <v>183</v>
      </c>
      <c r="AB186" t="b">
        <f>OR(Tabla51215[[#This Row],[Tiempo_lineal (ns)]]&gt;$L$508,Tabla51215[[#This Row],[Tiempo_lineal (ns)]]&lt;$L$509)</f>
        <v>0</v>
      </c>
      <c r="AC186" t="b">
        <f>OR(Tabla51215[[#This Row],[Tiempo_normal (ns)]]&gt;$M$508,Tabla51215[[#This Row],[Tiempo_normal (ns)]]&lt;$M$509)</f>
        <v>0</v>
      </c>
      <c r="AD186" s="6">
        <v>183</v>
      </c>
      <c r="AE186" t="b">
        <f>OR(Tabla61316[[#This Row],[Tiempo_lineal (ns)]]&gt;$O$508,Tabla61316[[#This Row],[Tiempo_lineal (ns)]]&lt;$O$509)</f>
        <v>0</v>
      </c>
      <c r="AF186" s="7" t="b">
        <f>OR(Tabla61316[[#This Row],[Tiempo_normal (ns)]]&gt;$P$508,Tabla61316[[#This Row],[Tiempo_normal (ns)]]&lt;$P$509)</f>
        <v>0</v>
      </c>
    </row>
    <row r="187" spans="2:32" x14ac:dyDescent="0.3">
      <c r="B187">
        <v>184</v>
      </c>
      <c r="C187">
        <v>371</v>
      </c>
      <c r="D187">
        <v>343</v>
      </c>
      <c r="E187">
        <v>184</v>
      </c>
      <c r="F187">
        <v>2031</v>
      </c>
      <c r="G187">
        <v>1814</v>
      </c>
      <c r="H187">
        <v>184</v>
      </c>
      <c r="I187">
        <v>44312</v>
      </c>
      <c r="J187">
        <v>49567</v>
      </c>
      <c r="K187">
        <v>184</v>
      </c>
      <c r="L187">
        <v>588898</v>
      </c>
      <c r="M187">
        <v>915660</v>
      </c>
      <c r="N187">
        <v>184</v>
      </c>
      <c r="O187" s="5">
        <v>12546500</v>
      </c>
      <c r="P187" s="5">
        <v>10942500</v>
      </c>
      <c r="R187" s="8">
        <v>184</v>
      </c>
      <c r="S187" t="b">
        <f>OR(Tabla1912[[#This Row],[Tiempo_lineal (ns)]]&gt;$C$508,Tabla1912[[#This Row],[Tiempo_lineal (ns)]]&lt;$C$509)</f>
        <v>1</v>
      </c>
      <c r="T187" t="b">
        <f>OR(Tabla1912[[#This Row],[Tiempo_normal (ns)]]&gt;$D$508,Tabla1912[[#This Row],[Tiempo_normal (ns)]]&lt;$D$509)</f>
        <v>0</v>
      </c>
      <c r="U187" s="8">
        <v>184</v>
      </c>
      <c r="V187" t="b">
        <f>OR(Tabla31013[[#This Row],[Tiempo_lineal (ns)]]&gt;$F$508,Tabla31013[[#This Row],[Tiempo_lineal (ns)]]&lt;$F$509)</f>
        <v>0</v>
      </c>
      <c r="W187" t="b">
        <f>OR(Tabla31013[[#This Row],[Tiempo_normal (ns)]]&gt;$G$508,Tabla31013[[#This Row],[Tiempo_normal (ns)]]&lt;$G$509)</f>
        <v>0</v>
      </c>
      <c r="X187" s="8">
        <v>184</v>
      </c>
      <c r="Y187" t="b">
        <f>OR(Tabla41114[[#This Row],[Tiempo_lineal (ns)]]&gt;$I$508,Tabla41114[[#This Row],[Tiempo_lineal (ns)]]&lt;$I$509)</f>
        <v>0</v>
      </c>
      <c r="Z187" t="b">
        <f>OR(Tabla41114[[#This Row],[Tiempo_normal (ns)]]&gt;$J$508,Tabla41114[[#This Row],[Tiempo_normal (ns)]]&lt;$J$509)</f>
        <v>0</v>
      </c>
      <c r="AA187" s="8">
        <v>184</v>
      </c>
      <c r="AB187" t="b">
        <f>OR(Tabla51215[[#This Row],[Tiempo_lineal (ns)]]&gt;$L$508,Tabla51215[[#This Row],[Tiempo_lineal (ns)]]&lt;$L$509)</f>
        <v>0</v>
      </c>
      <c r="AC187" t="b">
        <f>OR(Tabla51215[[#This Row],[Tiempo_normal (ns)]]&gt;$M$508,Tabla51215[[#This Row],[Tiempo_normal (ns)]]&lt;$M$509)</f>
        <v>0</v>
      </c>
      <c r="AD187" s="8">
        <v>184</v>
      </c>
      <c r="AE187" t="b">
        <f>OR(Tabla61316[[#This Row],[Tiempo_lineal (ns)]]&gt;$O$508,Tabla61316[[#This Row],[Tiempo_lineal (ns)]]&lt;$O$509)</f>
        <v>0</v>
      </c>
      <c r="AF187" s="7" t="b">
        <f>OR(Tabla61316[[#This Row],[Tiempo_normal (ns)]]&gt;$P$508,Tabla61316[[#This Row],[Tiempo_normal (ns)]]&lt;$P$509)</f>
        <v>0</v>
      </c>
    </row>
    <row r="188" spans="2:32" x14ac:dyDescent="0.3">
      <c r="B188">
        <v>185</v>
      </c>
      <c r="C188">
        <v>290</v>
      </c>
      <c r="D188">
        <v>335</v>
      </c>
      <c r="E188">
        <v>185</v>
      </c>
      <c r="F188">
        <v>2042</v>
      </c>
      <c r="G188">
        <v>1816</v>
      </c>
      <c r="H188">
        <v>185</v>
      </c>
      <c r="I188">
        <v>51756</v>
      </c>
      <c r="J188">
        <v>46425</v>
      </c>
      <c r="K188">
        <v>185</v>
      </c>
      <c r="L188">
        <v>734736</v>
      </c>
      <c r="M188">
        <v>722448</v>
      </c>
      <c r="N188">
        <v>185</v>
      </c>
      <c r="O188" s="5">
        <v>11962900</v>
      </c>
      <c r="P188" s="5">
        <v>17057600</v>
      </c>
      <c r="R188" s="6">
        <v>185</v>
      </c>
      <c r="S188" t="b">
        <f>OR(Tabla1912[[#This Row],[Tiempo_lineal (ns)]]&gt;$C$508,Tabla1912[[#This Row],[Tiempo_lineal (ns)]]&lt;$C$509)</f>
        <v>0</v>
      </c>
      <c r="T188" t="b">
        <f>OR(Tabla1912[[#This Row],[Tiempo_normal (ns)]]&gt;$D$508,Tabla1912[[#This Row],[Tiempo_normal (ns)]]&lt;$D$509)</f>
        <v>0</v>
      </c>
      <c r="U188" s="6">
        <v>185</v>
      </c>
      <c r="V188" t="b">
        <f>OR(Tabla31013[[#This Row],[Tiempo_lineal (ns)]]&gt;$F$508,Tabla31013[[#This Row],[Tiempo_lineal (ns)]]&lt;$F$509)</f>
        <v>0</v>
      </c>
      <c r="W188" t="b">
        <f>OR(Tabla31013[[#This Row],[Tiempo_normal (ns)]]&gt;$G$508,Tabla31013[[#This Row],[Tiempo_normal (ns)]]&lt;$G$509)</f>
        <v>0</v>
      </c>
      <c r="X188" s="6">
        <v>185</v>
      </c>
      <c r="Y188" t="b">
        <f>OR(Tabla41114[[#This Row],[Tiempo_lineal (ns)]]&gt;$I$508,Tabla41114[[#This Row],[Tiempo_lineal (ns)]]&lt;$I$509)</f>
        <v>0</v>
      </c>
      <c r="Z188" t="b">
        <f>OR(Tabla41114[[#This Row],[Tiempo_normal (ns)]]&gt;$J$508,Tabla41114[[#This Row],[Tiempo_normal (ns)]]&lt;$J$509)</f>
        <v>0</v>
      </c>
      <c r="AA188" s="6">
        <v>185</v>
      </c>
      <c r="AB188" t="b">
        <f>OR(Tabla51215[[#This Row],[Tiempo_lineal (ns)]]&gt;$L$508,Tabla51215[[#This Row],[Tiempo_lineal (ns)]]&lt;$L$509)</f>
        <v>0</v>
      </c>
      <c r="AC188" t="b">
        <f>OR(Tabla51215[[#This Row],[Tiempo_normal (ns)]]&gt;$M$508,Tabla51215[[#This Row],[Tiempo_normal (ns)]]&lt;$M$509)</f>
        <v>0</v>
      </c>
      <c r="AD188" s="6">
        <v>185</v>
      </c>
      <c r="AE188" t="b">
        <f>OR(Tabla61316[[#This Row],[Tiempo_lineal (ns)]]&gt;$O$508,Tabla61316[[#This Row],[Tiempo_lineal (ns)]]&lt;$O$509)</f>
        <v>0</v>
      </c>
      <c r="AF188" s="7" t="b">
        <f>OR(Tabla61316[[#This Row],[Tiempo_normal (ns)]]&gt;$P$508,Tabla61316[[#This Row],[Tiempo_normal (ns)]]&lt;$P$509)</f>
        <v>0</v>
      </c>
    </row>
    <row r="189" spans="2:32" x14ac:dyDescent="0.3">
      <c r="B189">
        <v>186</v>
      </c>
      <c r="C189">
        <v>366</v>
      </c>
      <c r="D189">
        <v>241</v>
      </c>
      <c r="E189">
        <v>186</v>
      </c>
      <c r="F189">
        <v>2050</v>
      </c>
      <c r="G189">
        <v>1842</v>
      </c>
      <c r="H189">
        <v>186</v>
      </c>
      <c r="I189">
        <v>43844</v>
      </c>
      <c r="J189">
        <v>24590</v>
      </c>
      <c r="K189">
        <v>186</v>
      </c>
      <c r="L189">
        <v>929631</v>
      </c>
      <c r="M189">
        <v>678571</v>
      </c>
      <c r="N189">
        <v>186</v>
      </c>
      <c r="O189" s="5">
        <v>10985700</v>
      </c>
      <c r="P189" s="5">
        <v>10659300</v>
      </c>
      <c r="R189" s="8">
        <v>186</v>
      </c>
      <c r="S189" t="b">
        <f>OR(Tabla1912[[#This Row],[Tiempo_lineal (ns)]]&gt;$C$508,Tabla1912[[#This Row],[Tiempo_lineal (ns)]]&lt;$C$509)</f>
        <v>1</v>
      </c>
      <c r="T189" t="b">
        <f>OR(Tabla1912[[#This Row],[Tiempo_normal (ns)]]&gt;$D$508,Tabla1912[[#This Row],[Tiempo_normal (ns)]]&lt;$D$509)</f>
        <v>0</v>
      </c>
      <c r="U189" s="8">
        <v>186</v>
      </c>
      <c r="V189" t="b">
        <f>OR(Tabla31013[[#This Row],[Tiempo_lineal (ns)]]&gt;$F$508,Tabla31013[[#This Row],[Tiempo_lineal (ns)]]&lt;$F$509)</f>
        <v>0</v>
      </c>
      <c r="W189" t="b">
        <f>OR(Tabla31013[[#This Row],[Tiempo_normal (ns)]]&gt;$G$508,Tabla31013[[#This Row],[Tiempo_normal (ns)]]&lt;$G$509)</f>
        <v>0</v>
      </c>
      <c r="X189" s="8">
        <v>186</v>
      </c>
      <c r="Y189" t="b">
        <f>OR(Tabla41114[[#This Row],[Tiempo_lineal (ns)]]&gt;$I$508,Tabla41114[[#This Row],[Tiempo_lineal (ns)]]&lt;$I$509)</f>
        <v>0</v>
      </c>
      <c r="Z189" t="b">
        <f>OR(Tabla41114[[#This Row],[Tiempo_normal (ns)]]&gt;$J$508,Tabla41114[[#This Row],[Tiempo_normal (ns)]]&lt;$J$509)</f>
        <v>0</v>
      </c>
      <c r="AA189" s="8">
        <v>186</v>
      </c>
      <c r="AB189" t="b">
        <f>OR(Tabla51215[[#This Row],[Tiempo_lineal (ns)]]&gt;$L$508,Tabla51215[[#This Row],[Tiempo_lineal (ns)]]&lt;$L$509)</f>
        <v>0</v>
      </c>
      <c r="AC189" t="b">
        <f>OR(Tabla51215[[#This Row],[Tiempo_normal (ns)]]&gt;$M$508,Tabla51215[[#This Row],[Tiempo_normal (ns)]]&lt;$M$509)</f>
        <v>0</v>
      </c>
      <c r="AD189" s="8">
        <v>186</v>
      </c>
      <c r="AE189" t="b">
        <f>OR(Tabla61316[[#This Row],[Tiempo_lineal (ns)]]&gt;$O$508,Tabla61316[[#This Row],[Tiempo_lineal (ns)]]&lt;$O$509)</f>
        <v>0</v>
      </c>
      <c r="AF189" s="7" t="b">
        <f>OR(Tabla61316[[#This Row],[Tiempo_normal (ns)]]&gt;$P$508,Tabla61316[[#This Row],[Tiempo_normal (ns)]]&lt;$P$509)</f>
        <v>0</v>
      </c>
    </row>
    <row r="190" spans="2:32" x14ac:dyDescent="0.3">
      <c r="B190">
        <v>187</v>
      </c>
      <c r="C190">
        <v>205</v>
      </c>
      <c r="D190">
        <v>219</v>
      </c>
      <c r="E190">
        <v>187</v>
      </c>
      <c r="F190">
        <v>2177</v>
      </c>
      <c r="G190">
        <v>1823</v>
      </c>
      <c r="H190">
        <v>187</v>
      </c>
      <c r="I190">
        <v>20952</v>
      </c>
      <c r="J190">
        <v>33223</v>
      </c>
      <c r="K190">
        <v>187</v>
      </c>
      <c r="L190">
        <v>862605</v>
      </c>
      <c r="M190">
        <v>683462</v>
      </c>
      <c r="N190">
        <v>187</v>
      </c>
      <c r="O190" s="5">
        <v>11556000</v>
      </c>
      <c r="P190" s="5">
        <v>21908800</v>
      </c>
      <c r="R190" s="6">
        <v>187</v>
      </c>
      <c r="S190" t="b">
        <f>OR(Tabla1912[[#This Row],[Tiempo_lineal (ns)]]&gt;$C$508,Tabla1912[[#This Row],[Tiempo_lineal (ns)]]&lt;$C$509)</f>
        <v>0</v>
      </c>
      <c r="T190" t="b">
        <f>OR(Tabla1912[[#This Row],[Tiempo_normal (ns)]]&gt;$D$508,Tabla1912[[#This Row],[Tiempo_normal (ns)]]&lt;$D$509)</f>
        <v>0</v>
      </c>
      <c r="U190" s="6">
        <v>187</v>
      </c>
      <c r="V190" t="b">
        <f>OR(Tabla31013[[#This Row],[Tiempo_lineal (ns)]]&gt;$F$508,Tabla31013[[#This Row],[Tiempo_lineal (ns)]]&lt;$F$509)</f>
        <v>0</v>
      </c>
      <c r="W190" t="b">
        <f>OR(Tabla31013[[#This Row],[Tiempo_normal (ns)]]&gt;$G$508,Tabla31013[[#This Row],[Tiempo_normal (ns)]]&lt;$G$509)</f>
        <v>0</v>
      </c>
      <c r="X190" s="6">
        <v>187</v>
      </c>
      <c r="Y190" t="b">
        <f>OR(Tabla41114[[#This Row],[Tiempo_lineal (ns)]]&gt;$I$508,Tabla41114[[#This Row],[Tiempo_lineal (ns)]]&lt;$I$509)</f>
        <v>0</v>
      </c>
      <c r="Z190" t="b">
        <f>OR(Tabla41114[[#This Row],[Tiempo_normal (ns)]]&gt;$J$508,Tabla41114[[#This Row],[Tiempo_normal (ns)]]&lt;$J$509)</f>
        <v>0</v>
      </c>
      <c r="AA190" s="6">
        <v>187</v>
      </c>
      <c r="AB190" t="b">
        <f>OR(Tabla51215[[#This Row],[Tiempo_lineal (ns)]]&gt;$L$508,Tabla51215[[#This Row],[Tiempo_lineal (ns)]]&lt;$L$509)</f>
        <v>0</v>
      </c>
      <c r="AC190" t="b">
        <f>OR(Tabla51215[[#This Row],[Tiempo_normal (ns)]]&gt;$M$508,Tabla51215[[#This Row],[Tiempo_normal (ns)]]&lt;$M$509)</f>
        <v>0</v>
      </c>
      <c r="AD190" s="6">
        <v>187</v>
      </c>
      <c r="AE190" t="b">
        <f>OR(Tabla61316[[#This Row],[Tiempo_lineal (ns)]]&gt;$O$508,Tabla61316[[#This Row],[Tiempo_lineal (ns)]]&lt;$O$509)</f>
        <v>0</v>
      </c>
      <c r="AF190" s="7" t="b">
        <f>OR(Tabla61316[[#This Row],[Tiempo_normal (ns)]]&gt;$P$508,Tabla61316[[#This Row],[Tiempo_normal (ns)]]&lt;$P$509)</f>
        <v>0</v>
      </c>
    </row>
    <row r="191" spans="2:32" x14ac:dyDescent="0.3">
      <c r="B191">
        <v>188</v>
      </c>
      <c r="C191">
        <v>205</v>
      </c>
      <c r="D191">
        <v>222</v>
      </c>
      <c r="E191">
        <v>188</v>
      </c>
      <c r="F191">
        <v>2144</v>
      </c>
      <c r="G191">
        <v>1821</v>
      </c>
      <c r="H191">
        <v>188</v>
      </c>
      <c r="I191">
        <v>21042</v>
      </c>
      <c r="J191">
        <v>51859</v>
      </c>
      <c r="K191">
        <v>188</v>
      </c>
      <c r="L191" s="5">
        <v>1306540</v>
      </c>
      <c r="M191">
        <v>764663</v>
      </c>
      <c r="N191">
        <v>188</v>
      </c>
      <c r="O191" s="5">
        <v>11697800</v>
      </c>
      <c r="P191" s="5">
        <v>9574890</v>
      </c>
      <c r="R191" s="8">
        <v>188</v>
      </c>
      <c r="S191" t="b">
        <f>OR(Tabla1912[[#This Row],[Tiempo_lineal (ns)]]&gt;$C$508,Tabla1912[[#This Row],[Tiempo_lineal (ns)]]&lt;$C$509)</f>
        <v>0</v>
      </c>
      <c r="T191" t="b">
        <f>OR(Tabla1912[[#This Row],[Tiempo_normal (ns)]]&gt;$D$508,Tabla1912[[#This Row],[Tiempo_normal (ns)]]&lt;$D$509)</f>
        <v>0</v>
      </c>
      <c r="U191" s="8">
        <v>188</v>
      </c>
      <c r="V191" t="b">
        <f>OR(Tabla31013[[#This Row],[Tiempo_lineal (ns)]]&gt;$F$508,Tabla31013[[#This Row],[Tiempo_lineal (ns)]]&lt;$F$509)</f>
        <v>0</v>
      </c>
      <c r="W191" t="b">
        <f>OR(Tabla31013[[#This Row],[Tiempo_normal (ns)]]&gt;$G$508,Tabla31013[[#This Row],[Tiempo_normal (ns)]]&lt;$G$509)</f>
        <v>0</v>
      </c>
      <c r="X191" s="8">
        <v>188</v>
      </c>
      <c r="Y191" t="b">
        <f>OR(Tabla41114[[#This Row],[Tiempo_lineal (ns)]]&gt;$I$508,Tabla41114[[#This Row],[Tiempo_lineal (ns)]]&lt;$I$509)</f>
        <v>0</v>
      </c>
      <c r="Z191" t="b">
        <f>OR(Tabla41114[[#This Row],[Tiempo_normal (ns)]]&gt;$J$508,Tabla41114[[#This Row],[Tiempo_normal (ns)]]&lt;$J$509)</f>
        <v>0</v>
      </c>
      <c r="AA191" s="8">
        <v>188</v>
      </c>
      <c r="AB191" t="b">
        <f>OR(Tabla51215[[#This Row],[Tiempo_lineal (ns)]]&gt;$L$508,Tabla51215[[#This Row],[Tiempo_lineal (ns)]]&lt;$L$509)</f>
        <v>1</v>
      </c>
      <c r="AC191" t="b">
        <f>OR(Tabla51215[[#This Row],[Tiempo_normal (ns)]]&gt;$M$508,Tabla51215[[#This Row],[Tiempo_normal (ns)]]&lt;$M$509)</f>
        <v>0</v>
      </c>
      <c r="AD191" s="8">
        <v>188</v>
      </c>
      <c r="AE191" t="b">
        <f>OR(Tabla61316[[#This Row],[Tiempo_lineal (ns)]]&gt;$O$508,Tabla61316[[#This Row],[Tiempo_lineal (ns)]]&lt;$O$509)</f>
        <v>0</v>
      </c>
      <c r="AF191" s="7" t="b">
        <f>OR(Tabla61316[[#This Row],[Tiempo_normal (ns)]]&gt;$P$508,Tabla61316[[#This Row],[Tiempo_normal (ns)]]&lt;$P$509)</f>
        <v>0</v>
      </c>
    </row>
    <row r="192" spans="2:32" x14ac:dyDescent="0.3">
      <c r="B192">
        <v>189</v>
      </c>
      <c r="C192">
        <v>200</v>
      </c>
      <c r="D192">
        <v>205</v>
      </c>
      <c r="E192">
        <v>189</v>
      </c>
      <c r="F192">
        <v>1799</v>
      </c>
      <c r="G192">
        <v>1941</v>
      </c>
      <c r="H192">
        <v>189</v>
      </c>
      <c r="I192">
        <v>21989</v>
      </c>
      <c r="J192">
        <v>25818</v>
      </c>
      <c r="K192">
        <v>189</v>
      </c>
      <c r="L192">
        <v>719342</v>
      </c>
      <c r="M192">
        <v>723130</v>
      </c>
      <c r="N192">
        <v>189</v>
      </c>
      <c r="O192" s="5">
        <v>10424200</v>
      </c>
      <c r="P192" s="5">
        <v>10825800</v>
      </c>
      <c r="R192" s="6">
        <v>189</v>
      </c>
      <c r="S192" t="b">
        <f>OR(Tabla1912[[#This Row],[Tiempo_lineal (ns)]]&gt;$C$508,Tabla1912[[#This Row],[Tiempo_lineal (ns)]]&lt;$C$509)</f>
        <v>0</v>
      </c>
      <c r="T192" t="b">
        <f>OR(Tabla1912[[#This Row],[Tiempo_normal (ns)]]&gt;$D$508,Tabla1912[[#This Row],[Tiempo_normal (ns)]]&lt;$D$509)</f>
        <v>0</v>
      </c>
      <c r="U192" s="6">
        <v>189</v>
      </c>
      <c r="V192" t="b">
        <f>OR(Tabla31013[[#This Row],[Tiempo_lineal (ns)]]&gt;$F$508,Tabla31013[[#This Row],[Tiempo_lineal (ns)]]&lt;$F$509)</f>
        <v>0</v>
      </c>
      <c r="W192" t="b">
        <f>OR(Tabla31013[[#This Row],[Tiempo_normal (ns)]]&gt;$G$508,Tabla31013[[#This Row],[Tiempo_normal (ns)]]&lt;$G$509)</f>
        <v>0</v>
      </c>
      <c r="X192" s="6">
        <v>189</v>
      </c>
      <c r="Y192" t="b">
        <f>OR(Tabla41114[[#This Row],[Tiempo_lineal (ns)]]&gt;$I$508,Tabla41114[[#This Row],[Tiempo_lineal (ns)]]&lt;$I$509)</f>
        <v>0</v>
      </c>
      <c r="Z192" t="b">
        <f>OR(Tabla41114[[#This Row],[Tiempo_normal (ns)]]&gt;$J$508,Tabla41114[[#This Row],[Tiempo_normal (ns)]]&lt;$J$509)</f>
        <v>0</v>
      </c>
      <c r="AA192" s="6">
        <v>189</v>
      </c>
      <c r="AB192" t="b">
        <f>OR(Tabla51215[[#This Row],[Tiempo_lineal (ns)]]&gt;$L$508,Tabla51215[[#This Row],[Tiempo_lineal (ns)]]&lt;$L$509)</f>
        <v>0</v>
      </c>
      <c r="AC192" t="b">
        <f>OR(Tabla51215[[#This Row],[Tiempo_normal (ns)]]&gt;$M$508,Tabla51215[[#This Row],[Tiempo_normal (ns)]]&lt;$M$509)</f>
        <v>0</v>
      </c>
      <c r="AD192" s="6">
        <v>189</v>
      </c>
      <c r="AE192" t="b">
        <f>OR(Tabla61316[[#This Row],[Tiempo_lineal (ns)]]&gt;$O$508,Tabla61316[[#This Row],[Tiempo_lineal (ns)]]&lt;$O$509)</f>
        <v>0</v>
      </c>
      <c r="AF192" s="7" t="b">
        <f>OR(Tabla61316[[#This Row],[Tiempo_normal (ns)]]&gt;$P$508,Tabla61316[[#This Row],[Tiempo_normal (ns)]]&lt;$P$509)</f>
        <v>0</v>
      </c>
    </row>
    <row r="193" spans="2:32" x14ac:dyDescent="0.3">
      <c r="B193">
        <v>190</v>
      </c>
      <c r="C193">
        <v>186</v>
      </c>
      <c r="D193">
        <v>210</v>
      </c>
      <c r="E193">
        <v>190</v>
      </c>
      <c r="F193">
        <v>1836</v>
      </c>
      <c r="G193">
        <v>2216</v>
      </c>
      <c r="H193">
        <v>190</v>
      </c>
      <c r="I193">
        <v>21919</v>
      </c>
      <c r="J193">
        <v>43661</v>
      </c>
      <c r="K193">
        <v>190</v>
      </c>
      <c r="L193">
        <v>748603</v>
      </c>
      <c r="M193">
        <v>588477</v>
      </c>
      <c r="N193">
        <v>190</v>
      </c>
      <c r="O193" s="5">
        <v>45263500</v>
      </c>
      <c r="P193" s="5">
        <v>11952700</v>
      </c>
      <c r="R193" s="8">
        <v>190</v>
      </c>
      <c r="S193" t="b">
        <f>OR(Tabla1912[[#This Row],[Tiempo_lineal (ns)]]&gt;$C$508,Tabla1912[[#This Row],[Tiempo_lineal (ns)]]&lt;$C$509)</f>
        <v>0</v>
      </c>
      <c r="T193" t="b">
        <f>OR(Tabla1912[[#This Row],[Tiempo_normal (ns)]]&gt;$D$508,Tabla1912[[#This Row],[Tiempo_normal (ns)]]&lt;$D$509)</f>
        <v>0</v>
      </c>
      <c r="U193" s="8">
        <v>190</v>
      </c>
      <c r="V193" t="b">
        <f>OR(Tabla31013[[#This Row],[Tiempo_lineal (ns)]]&gt;$F$508,Tabla31013[[#This Row],[Tiempo_lineal (ns)]]&lt;$F$509)</f>
        <v>0</v>
      </c>
      <c r="W193" t="b">
        <f>OR(Tabla31013[[#This Row],[Tiempo_normal (ns)]]&gt;$G$508,Tabla31013[[#This Row],[Tiempo_normal (ns)]]&lt;$G$509)</f>
        <v>0</v>
      </c>
      <c r="X193" s="8">
        <v>190</v>
      </c>
      <c r="Y193" t="b">
        <f>OR(Tabla41114[[#This Row],[Tiempo_lineal (ns)]]&gt;$I$508,Tabla41114[[#This Row],[Tiempo_lineal (ns)]]&lt;$I$509)</f>
        <v>0</v>
      </c>
      <c r="Z193" t="b">
        <f>OR(Tabla41114[[#This Row],[Tiempo_normal (ns)]]&gt;$J$508,Tabla41114[[#This Row],[Tiempo_normal (ns)]]&lt;$J$509)</f>
        <v>0</v>
      </c>
      <c r="AA193" s="8">
        <v>190</v>
      </c>
      <c r="AB193" t="b">
        <f>OR(Tabla51215[[#This Row],[Tiempo_lineal (ns)]]&gt;$L$508,Tabla51215[[#This Row],[Tiempo_lineal (ns)]]&lt;$L$509)</f>
        <v>0</v>
      </c>
      <c r="AC193" t="b">
        <f>OR(Tabla51215[[#This Row],[Tiempo_normal (ns)]]&gt;$M$508,Tabla51215[[#This Row],[Tiempo_normal (ns)]]&lt;$M$509)</f>
        <v>0</v>
      </c>
      <c r="AD193" s="8">
        <v>190</v>
      </c>
      <c r="AE193" t="b">
        <f>OR(Tabla61316[[#This Row],[Tiempo_lineal (ns)]]&gt;$O$508,Tabla61316[[#This Row],[Tiempo_lineal (ns)]]&lt;$O$509)</f>
        <v>1</v>
      </c>
      <c r="AF193" s="7" t="b">
        <f>OR(Tabla61316[[#This Row],[Tiempo_normal (ns)]]&gt;$P$508,Tabla61316[[#This Row],[Tiempo_normal (ns)]]&lt;$P$509)</f>
        <v>0</v>
      </c>
    </row>
    <row r="194" spans="2:32" x14ac:dyDescent="0.3">
      <c r="B194">
        <v>191</v>
      </c>
      <c r="C194">
        <v>204</v>
      </c>
      <c r="D194">
        <v>213</v>
      </c>
      <c r="E194">
        <v>191</v>
      </c>
      <c r="F194">
        <v>1826</v>
      </c>
      <c r="G194">
        <v>1811</v>
      </c>
      <c r="H194">
        <v>191</v>
      </c>
      <c r="I194">
        <v>20494</v>
      </c>
      <c r="J194">
        <v>61934</v>
      </c>
      <c r="K194">
        <v>191</v>
      </c>
      <c r="L194">
        <v>767421</v>
      </c>
      <c r="M194">
        <v>738305</v>
      </c>
      <c r="N194">
        <v>191</v>
      </c>
      <c r="O194" s="5">
        <v>12013100</v>
      </c>
      <c r="P194" s="5">
        <v>10337500</v>
      </c>
      <c r="R194" s="6">
        <v>191</v>
      </c>
      <c r="S194" t="b">
        <f>OR(Tabla1912[[#This Row],[Tiempo_lineal (ns)]]&gt;$C$508,Tabla1912[[#This Row],[Tiempo_lineal (ns)]]&lt;$C$509)</f>
        <v>0</v>
      </c>
      <c r="T194" t="b">
        <f>OR(Tabla1912[[#This Row],[Tiempo_normal (ns)]]&gt;$D$508,Tabla1912[[#This Row],[Tiempo_normal (ns)]]&lt;$D$509)</f>
        <v>0</v>
      </c>
      <c r="U194" s="6">
        <v>191</v>
      </c>
      <c r="V194" t="b">
        <f>OR(Tabla31013[[#This Row],[Tiempo_lineal (ns)]]&gt;$F$508,Tabla31013[[#This Row],[Tiempo_lineal (ns)]]&lt;$F$509)</f>
        <v>0</v>
      </c>
      <c r="W194" t="b">
        <f>OR(Tabla31013[[#This Row],[Tiempo_normal (ns)]]&gt;$G$508,Tabla31013[[#This Row],[Tiempo_normal (ns)]]&lt;$G$509)</f>
        <v>0</v>
      </c>
      <c r="X194" s="6">
        <v>191</v>
      </c>
      <c r="Y194" t="b">
        <f>OR(Tabla41114[[#This Row],[Tiempo_lineal (ns)]]&gt;$I$508,Tabla41114[[#This Row],[Tiempo_lineal (ns)]]&lt;$I$509)</f>
        <v>0</v>
      </c>
      <c r="Z194" t="b">
        <f>OR(Tabla41114[[#This Row],[Tiempo_normal (ns)]]&gt;$J$508,Tabla41114[[#This Row],[Tiempo_normal (ns)]]&lt;$J$509)</f>
        <v>0</v>
      </c>
      <c r="AA194" s="6">
        <v>191</v>
      </c>
      <c r="AB194" t="b">
        <f>OR(Tabla51215[[#This Row],[Tiempo_lineal (ns)]]&gt;$L$508,Tabla51215[[#This Row],[Tiempo_lineal (ns)]]&lt;$L$509)</f>
        <v>0</v>
      </c>
      <c r="AC194" t="b">
        <f>OR(Tabla51215[[#This Row],[Tiempo_normal (ns)]]&gt;$M$508,Tabla51215[[#This Row],[Tiempo_normal (ns)]]&lt;$M$509)</f>
        <v>0</v>
      </c>
      <c r="AD194" s="6">
        <v>191</v>
      </c>
      <c r="AE194" t="b">
        <f>OR(Tabla61316[[#This Row],[Tiempo_lineal (ns)]]&gt;$O$508,Tabla61316[[#This Row],[Tiempo_lineal (ns)]]&lt;$O$509)</f>
        <v>0</v>
      </c>
      <c r="AF194" s="7" t="b">
        <f>OR(Tabla61316[[#This Row],[Tiempo_normal (ns)]]&gt;$P$508,Tabla61316[[#This Row],[Tiempo_normal (ns)]]&lt;$P$509)</f>
        <v>0</v>
      </c>
    </row>
    <row r="195" spans="2:32" x14ac:dyDescent="0.3">
      <c r="B195">
        <v>192</v>
      </c>
      <c r="C195">
        <v>197</v>
      </c>
      <c r="D195">
        <v>343</v>
      </c>
      <c r="E195">
        <v>192</v>
      </c>
      <c r="F195">
        <v>2033</v>
      </c>
      <c r="G195">
        <v>2216</v>
      </c>
      <c r="H195">
        <v>192</v>
      </c>
      <c r="I195">
        <v>72533</v>
      </c>
      <c r="J195">
        <v>56185</v>
      </c>
      <c r="K195">
        <v>192</v>
      </c>
      <c r="L195">
        <v>713467</v>
      </c>
      <c r="M195" s="5">
        <v>1074100</v>
      </c>
      <c r="N195">
        <v>192</v>
      </c>
      <c r="O195" s="5">
        <v>27468100</v>
      </c>
      <c r="P195" s="5">
        <v>10048200</v>
      </c>
      <c r="R195" s="8">
        <v>192</v>
      </c>
      <c r="S195" t="b">
        <f>OR(Tabla1912[[#This Row],[Tiempo_lineal (ns)]]&gt;$C$508,Tabla1912[[#This Row],[Tiempo_lineal (ns)]]&lt;$C$509)</f>
        <v>0</v>
      </c>
      <c r="T195" t="b">
        <f>OR(Tabla1912[[#This Row],[Tiempo_normal (ns)]]&gt;$D$508,Tabla1912[[#This Row],[Tiempo_normal (ns)]]&lt;$D$509)</f>
        <v>0</v>
      </c>
      <c r="U195" s="8">
        <v>192</v>
      </c>
      <c r="V195" t="b">
        <f>OR(Tabla31013[[#This Row],[Tiempo_lineal (ns)]]&gt;$F$508,Tabla31013[[#This Row],[Tiempo_lineal (ns)]]&lt;$F$509)</f>
        <v>0</v>
      </c>
      <c r="W195" t="b">
        <f>OR(Tabla31013[[#This Row],[Tiempo_normal (ns)]]&gt;$G$508,Tabla31013[[#This Row],[Tiempo_normal (ns)]]&lt;$G$509)</f>
        <v>0</v>
      </c>
      <c r="X195" s="8">
        <v>192</v>
      </c>
      <c r="Y195" t="b">
        <f>OR(Tabla41114[[#This Row],[Tiempo_lineal (ns)]]&gt;$I$508,Tabla41114[[#This Row],[Tiempo_lineal (ns)]]&lt;$I$509)</f>
        <v>0</v>
      </c>
      <c r="Z195" t="b">
        <f>OR(Tabla41114[[#This Row],[Tiempo_normal (ns)]]&gt;$J$508,Tabla41114[[#This Row],[Tiempo_normal (ns)]]&lt;$J$509)</f>
        <v>0</v>
      </c>
      <c r="AA195" s="8">
        <v>192</v>
      </c>
      <c r="AB195" t="b">
        <f>OR(Tabla51215[[#This Row],[Tiempo_lineal (ns)]]&gt;$L$508,Tabla51215[[#This Row],[Tiempo_lineal (ns)]]&lt;$L$509)</f>
        <v>0</v>
      </c>
      <c r="AC195" t="b">
        <f>OR(Tabla51215[[#This Row],[Tiempo_normal (ns)]]&gt;$M$508,Tabla51215[[#This Row],[Tiempo_normal (ns)]]&lt;$M$509)</f>
        <v>0</v>
      </c>
      <c r="AD195" s="8">
        <v>192</v>
      </c>
      <c r="AE195" t="b">
        <f>OR(Tabla61316[[#This Row],[Tiempo_lineal (ns)]]&gt;$O$508,Tabla61316[[#This Row],[Tiempo_lineal (ns)]]&lt;$O$509)</f>
        <v>1</v>
      </c>
      <c r="AF195" s="7" t="b">
        <f>OR(Tabla61316[[#This Row],[Tiempo_normal (ns)]]&gt;$P$508,Tabla61316[[#This Row],[Tiempo_normal (ns)]]&lt;$P$509)</f>
        <v>0</v>
      </c>
    </row>
    <row r="196" spans="2:32" x14ac:dyDescent="0.3">
      <c r="B196">
        <v>193</v>
      </c>
      <c r="C196">
        <v>224</v>
      </c>
      <c r="D196">
        <v>247</v>
      </c>
      <c r="E196">
        <v>193</v>
      </c>
      <c r="F196">
        <v>2070</v>
      </c>
      <c r="G196">
        <v>2362</v>
      </c>
      <c r="H196">
        <v>193</v>
      </c>
      <c r="I196">
        <v>24605</v>
      </c>
      <c r="J196">
        <v>46238</v>
      </c>
      <c r="K196">
        <v>193</v>
      </c>
      <c r="L196">
        <v>878558</v>
      </c>
      <c r="M196" s="5">
        <v>1117900</v>
      </c>
      <c r="N196">
        <v>193</v>
      </c>
      <c r="O196" s="5">
        <v>11140100</v>
      </c>
      <c r="P196" s="5">
        <v>10325700</v>
      </c>
      <c r="R196" s="6">
        <v>193</v>
      </c>
      <c r="S196" t="b">
        <f>OR(Tabla1912[[#This Row],[Tiempo_lineal (ns)]]&gt;$C$508,Tabla1912[[#This Row],[Tiempo_lineal (ns)]]&lt;$C$509)</f>
        <v>0</v>
      </c>
      <c r="T196" t="b">
        <f>OR(Tabla1912[[#This Row],[Tiempo_normal (ns)]]&gt;$D$508,Tabla1912[[#This Row],[Tiempo_normal (ns)]]&lt;$D$509)</f>
        <v>0</v>
      </c>
      <c r="U196" s="6">
        <v>193</v>
      </c>
      <c r="V196" t="b">
        <f>OR(Tabla31013[[#This Row],[Tiempo_lineal (ns)]]&gt;$F$508,Tabla31013[[#This Row],[Tiempo_lineal (ns)]]&lt;$F$509)</f>
        <v>0</v>
      </c>
      <c r="W196" t="b">
        <f>OR(Tabla31013[[#This Row],[Tiempo_normal (ns)]]&gt;$G$508,Tabla31013[[#This Row],[Tiempo_normal (ns)]]&lt;$G$509)</f>
        <v>0</v>
      </c>
      <c r="X196" s="6">
        <v>193</v>
      </c>
      <c r="Y196" t="b">
        <f>OR(Tabla41114[[#This Row],[Tiempo_lineal (ns)]]&gt;$I$508,Tabla41114[[#This Row],[Tiempo_lineal (ns)]]&lt;$I$509)</f>
        <v>0</v>
      </c>
      <c r="Z196" t="b">
        <f>OR(Tabla41114[[#This Row],[Tiempo_normal (ns)]]&gt;$J$508,Tabla41114[[#This Row],[Tiempo_normal (ns)]]&lt;$J$509)</f>
        <v>0</v>
      </c>
      <c r="AA196" s="6">
        <v>193</v>
      </c>
      <c r="AB196" t="b">
        <f>OR(Tabla51215[[#This Row],[Tiempo_lineal (ns)]]&gt;$L$508,Tabla51215[[#This Row],[Tiempo_lineal (ns)]]&lt;$L$509)</f>
        <v>0</v>
      </c>
      <c r="AC196" t="b">
        <f>OR(Tabla51215[[#This Row],[Tiempo_normal (ns)]]&gt;$M$508,Tabla51215[[#This Row],[Tiempo_normal (ns)]]&lt;$M$509)</f>
        <v>1</v>
      </c>
      <c r="AD196" s="6">
        <v>193</v>
      </c>
      <c r="AE196" t="b">
        <f>OR(Tabla61316[[#This Row],[Tiempo_lineal (ns)]]&gt;$O$508,Tabla61316[[#This Row],[Tiempo_lineal (ns)]]&lt;$O$509)</f>
        <v>0</v>
      </c>
      <c r="AF196" s="7" t="b">
        <f>OR(Tabla61316[[#This Row],[Tiempo_normal (ns)]]&gt;$P$508,Tabla61316[[#This Row],[Tiempo_normal (ns)]]&lt;$P$509)</f>
        <v>0</v>
      </c>
    </row>
    <row r="197" spans="2:32" x14ac:dyDescent="0.3">
      <c r="B197">
        <v>194</v>
      </c>
      <c r="C197">
        <v>207</v>
      </c>
      <c r="D197">
        <v>229</v>
      </c>
      <c r="E197">
        <v>194</v>
      </c>
      <c r="F197">
        <v>1985</v>
      </c>
      <c r="G197">
        <v>1832</v>
      </c>
      <c r="H197">
        <v>194</v>
      </c>
      <c r="I197">
        <v>46853</v>
      </c>
      <c r="J197">
        <v>26419</v>
      </c>
      <c r="K197">
        <v>194</v>
      </c>
      <c r="L197">
        <v>902034</v>
      </c>
      <c r="M197">
        <v>726120</v>
      </c>
      <c r="N197">
        <v>194</v>
      </c>
      <c r="O197" s="5">
        <v>18134000</v>
      </c>
      <c r="P197" s="5">
        <v>12100100</v>
      </c>
      <c r="R197" s="8">
        <v>194</v>
      </c>
      <c r="S197" t="b">
        <f>OR(Tabla1912[[#This Row],[Tiempo_lineal (ns)]]&gt;$C$508,Tabla1912[[#This Row],[Tiempo_lineal (ns)]]&lt;$C$509)</f>
        <v>0</v>
      </c>
      <c r="T197" t="b">
        <f>OR(Tabla1912[[#This Row],[Tiempo_normal (ns)]]&gt;$D$508,Tabla1912[[#This Row],[Tiempo_normal (ns)]]&lt;$D$509)</f>
        <v>0</v>
      </c>
      <c r="U197" s="8">
        <v>194</v>
      </c>
      <c r="V197" t="b">
        <f>OR(Tabla31013[[#This Row],[Tiempo_lineal (ns)]]&gt;$F$508,Tabla31013[[#This Row],[Tiempo_lineal (ns)]]&lt;$F$509)</f>
        <v>0</v>
      </c>
      <c r="W197" t="b">
        <f>OR(Tabla31013[[#This Row],[Tiempo_normal (ns)]]&gt;$G$508,Tabla31013[[#This Row],[Tiempo_normal (ns)]]&lt;$G$509)</f>
        <v>0</v>
      </c>
      <c r="X197" s="8">
        <v>194</v>
      </c>
      <c r="Y197" t="b">
        <f>OR(Tabla41114[[#This Row],[Tiempo_lineal (ns)]]&gt;$I$508,Tabla41114[[#This Row],[Tiempo_lineal (ns)]]&lt;$I$509)</f>
        <v>0</v>
      </c>
      <c r="Z197" t="b">
        <f>OR(Tabla41114[[#This Row],[Tiempo_normal (ns)]]&gt;$J$508,Tabla41114[[#This Row],[Tiempo_normal (ns)]]&lt;$J$509)</f>
        <v>0</v>
      </c>
      <c r="AA197" s="8">
        <v>194</v>
      </c>
      <c r="AB197" t="b">
        <f>OR(Tabla51215[[#This Row],[Tiempo_lineal (ns)]]&gt;$L$508,Tabla51215[[#This Row],[Tiempo_lineal (ns)]]&lt;$L$509)</f>
        <v>0</v>
      </c>
      <c r="AC197" t="b">
        <f>OR(Tabla51215[[#This Row],[Tiempo_normal (ns)]]&gt;$M$508,Tabla51215[[#This Row],[Tiempo_normal (ns)]]&lt;$M$509)</f>
        <v>0</v>
      </c>
      <c r="AD197" s="8">
        <v>194</v>
      </c>
      <c r="AE197" t="b">
        <f>OR(Tabla61316[[#This Row],[Tiempo_lineal (ns)]]&gt;$O$508,Tabla61316[[#This Row],[Tiempo_lineal (ns)]]&lt;$O$509)</f>
        <v>0</v>
      </c>
      <c r="AF197" s="7" t="b">
        <f>OR(Tabla61316[[#This Row],[Tiempo_normal (ns)]]&gt;$P$508,Tabla61316[[#This Row],[Tiempo_normal (ns)]]&lt;$P$509)</f>
        <v>0</v>
      </c>
    </row>
    <row r="198" spans="2:32" x14ac:dyDescent="0.3">
      <c r="B198">
        <v>195</v>
      </c>
      <c r="C198">
        <v>189</v>
      </c>
      <c r="D198">
        <v>208</v>
      </c>
      <c r="E198">
        <v>195</v>
      </c>
      <c r="F198">
        <v>2031</v>
      </c>
      <c r="G198">
        <v>1804</v>
      </c>
      <c r="H198">
        <v>195</v>
      </c>
      <c r="I198">
        <v>20522</v>
      </c>
      <c r="J198">
        <v>52105</v>
      </c>
      <c r="K198">
        <v>195</v>
      </c>
      <c r="L198">
        <v>706734</v>
      </c>
      <c r="M198">
        <v>750284</v>
      </c>
      <c r="N198">
        <v>195</v>
      </c>
      <c r="O198" s="5">
        <v>9796460</v>
      </c>
      <c r="P198" s="5">
        <v>9270090</v>
      </c>
      <c r="R198" s="6">
        <v>195</v>
      </c>
      <c r="S198" t="b">
        <f>OR(Tabla1912[[#This Row],[Tiempo_lineal (ns)]]&gt;$C$508,Tabla1912[[#This Row],[Tiempo_lineal (ns)]]&lt;$C$509)</f>
        <v>0</v>
      </c>
      <c r="T198" t="b">
        <f>OR(Tabla1912[[#This Row],[Tiempo_normal (ns)]]&gt;$D$508,Tabla1912[[#This Row],[Tiempo_normal (ns)]]&lt;$D$509)</f>
        <v>0</v>
      </c>
      <c r="U198" s="6">
        <v>195</v>
      </c>
      <c r="V198" t="b">
        <f>OR(Tabla31013[[#This Row],[Tiempo_lineal (ns)]]&gt;$F$508,Tabla31013[[#This Row],[Tiempo_lineal (ns)]]&lt;$F$509)</f>
        <v>0</v>
      </c>
      <c r="W198" t="b">
        <f>OR(Tabla31013[[#This Row],[Tiempo_normal (ns)]]&gt;$G$508,Tabla31013[[#This Row],[Tiempo_normal (ns)]]&lt;$G$509)</f>
        <v>0</v>
      </c>
      <c r="X198" s="6">
        <v>195</v>
      </c>
      <c r="Y198" t="b">
        <f>OR(Tabla41114[[#This Row],[Tiempo_lineal (ns)]]&gt;$I$508,Tabla41114[[#This Row],[Tiempo_lineal (ns)]]&lt;$I$509)</f>
        <v>0</v>
      </c>
      <c r="Z198" t="b">
        <f>OR(Tabla41114[[#This Row],[Tiempo_normal (ns)]]&gt;$J$508,Tabla41114[[#This Row],[Tiempo_normal (ns)]]&lt;$J$509)</f>
        <v>0</v>
      </c>
      <c r="AA198" s="6">
        <v>195</v>
      </c>
      <c r="AB198" t="b">
        <f>OR(Tabla51215[[#This Row],[Tiempo_lineal (ns)]]&gt;$L$508,Tabla51215[[#This Row],[Tiempo_lineal (ns)]]&lt;$L$509)</f>
        <v>0</v>
      </c>
      <c r="AC198" t="b">
        <f>OR(Tabla51215[[#This Row],[Tiempo_normal (ns)]]&gt;$M$508,Tabla51215[[#This Row],[Tiempo_normal (ns)]]&lt;$M$509)</f>
        <v>0</v>
      </c>
      <c r="AD198" s="6">
        <v>195</v>
      </c>
      <c r="AE198" t="b">
        <f>OR(Tabla61316[[#This Row],[Tiempo_lineal (ns)]]&gt;$O$508,Tabla61316[[#This Row],[Tiempo_lineal (ns)]]&lt;$O$509)</f>
        <v>0</v>
      </c>
      <c r="AF198" s="7" t="b">
        <f>OR(Tabla61316[[#This Row],[Tiempo_normal (ns)]]&gt;$P$508,Tabla61316[[#This Row],[Tiempo_normal (ns)]]&lt;$P$509)</f>
        <v>0</v>
      </c>
    </row>
    <row r="199" spans="2:32" x14ac:dyDescent="0.3">
      <c r="B199">
        <v>196</v>
      </c>
      <c r="C199">
        <v>189</v>
      </c>
      <c r="D199">
        <v>210</v>
      </c>
      <c r="E199">
        <v>196</v>
      </c>
      <c r="F199">
        <v>2022</v>
      </c>
      <c r="G199">
        <v>1805</v>
      </c>
      <c r="H199">
        <v>196</v>
      </c>
      <c r="I199">
        <v>23166</v>
      </c>
      <c r="J199">
        <v>19062</v>
      </c>
      <c r="K199">
        <v>196</v>
      </c>
      <c r="L199">
        <v>706317</v>
      </c>
      <c r="M199">
        <v>606064</v>
      </c>
      <c r="N199">
        <v>196</v>
      </c>
      <c r="O199" s="5">
        <v>11546600</v>
      </c>
      <c r="P199" s="5">
        <v>21550400</v>
      </c>
      <c r="R199" s="8">
        <v>196</v>
      </c>
      <c r="S199" t="b">
        <f>OR(Tabla1912[[#This Row],[Tiempo_lineal (ns)]]&gt;$C$508,Tabla1912[[#This Row],[Tiempo_lineal (ns)]]&lt;$C$509)</f>
        <v>0</v>
      </c>
      <c r="T199" t="b">
        <f>OR(Tabla1912[[#This Row],[Tiempo_normal (ns)]]&gt;$D$508,Tabla1912[[#This Row],[Tiempo_normal (ns)]]&lt;$D$509)</f>
        <v>0</v>
      </c>
      <c r="U199" s="8">
        <v>196</v>
      </c>
      <c r="V199" t="b">
        <f>OR(Tabla31013[[#This Row],[Tiempo_lineal (ns)]]&gt;$F$508,Tabla31013[[#This Row],[Tiempo_lineal (ns)]]&lt;$F$509)</f>
        <v>0</v>
      </c>
      <c r="W199" t="b">
        <f>OR(Tabla31013[[#This Row],[Tiempo_normal (ns)]]&gt;$G$508,Tabla31013[[#This Row],[Tiempo_normal (ns)]]&lt;$G$509)</f>
        <v>0</v>
      </c>
      <c r="X199" s="8">
        <v>196</v>
      </c>
      <c r="Y199" t="b">
        <f>OR(Tabla41114[[#This Row],[Tiempo_lineal (ns)]]&gt;$I$508,Tabla41114[[#This Row],[Tiempo_lineal (ns)]]&lt;$I$509)</f>
        <v>0</v>
      </c>
      <c r="Z199" t="b">
        <f>OR(Tabla41114[[#This Row],[Tiempo_normal (ns)]]&gt;$J$508,Tabla41114[[#This Row],[Tiempo_normal (ns)]]&lt;$J$509)</f>
        <v>0</v>
      </c>
      <c r="AA199" s="8">
        <v>196</v>
      </c>
      <c r="AB199" t="b">
        <f>OR(Tabla51215[[#This Row],[Tiempo_lineal (ns)]]&gt;$L$508,Tabla51215[[#This Row],[Tiempo_lineal (ns)]]&lt;$L$509)</f>
        <v>0</v>
      </c>
      <c r="AC199" t="b">
        <f>OR(Tabla51215[[#This Row],[Tiempo_normal (ns)]]&gt;$M$508,Tabla51215[[#This Row],[Tiempo_normal (ns)]]&lt;$M$509)</f>
        <v>0</v>
      </c>
      <c r="AD199" s="8">
        <v>196</v>
      </c>
      <c r="AE199" t="b">
        <f>OR(Tabla61316[[#This Row],[Tiempo_lineal (ns)]]&gt;$O$508,Tabla61316[[#This Row],[Tiempo_lineal (ns)]]&lt;$O$509)</f>
        <v>0</v>
      </c>
      <c r="AF199" s="7" t="b">
        <f>OR(Tabla61316[[#This Row],[Tiempo_normal (ns)]]&gt;$P$508,Tabla61316[[#This Row],[Tiempo_normal (ns)]]&lt;$P$509)</f>
        <v>0</v>
      </c>
    </row>
    <row r="200" spans="2:32" x14ac:dyDescent="0.3">
      <c r="B200">
        <v>197</v>
      </c>
      <c r="C200">
        <v>190</v>
      </c>
      <c r="D200">
        <v>227</v>
      </c>
      <c r="E200">
        <v>197</v>
      </c>
      <c r="F200">
        <v>1811</v>
      </c>
      <c r="G200">
        <v>2143</v>
      </c>
      <c r="H200">
        <v>197</v>
      </c>
      <c r="I200">
        <v>21341</v>
      </c>
      <c r="J200">
        <v>31792</v>
      </c>
      <c r="K200">
        <v>197</v>
      </c>
      <c r="L200">
        <v>618284</v>
      </c>
      <c r="M200">
        <v>563449</v>
      </c>
      <c r="N200">
        <v>197</v>
      </c>
      <c r="O200" s="5">
        <v>11335300</v>
      </c>
      <c r="P200" s="5">
        <v>9528500</v>
      </c>
      <c r="R200" s="6">
        <v>197</v>
      </c>
      <c r="S200" t="b">
        <f>OR(Tabla1912[[#This Row],[Tiempo_lineal (ns)]]&gt;$C$508,Tabla1912[[#This Row],[Tiempo_lineal (ns)]]&lt;$C$509)</f>
        <v>0</v>
      </c>
      <c r="T200" t="b">
        <f>OR(Tabla1912[[#This Row],[Tiempo_normal (ns)]]&gt;$D$508,Tabla1912[[#This Row],[Tiempo_normal (ns)]]&lt;$D$509)</f>
        <v>0</v>
      </c>
      <c r="U200" s="6">
        <v>197</v>
      </c>
      <c r="V200" t="b">
        <f>OR(Tabla31013[[#This Row],[Tiempo_lineal (ns)]]&gt;$F$508,Tabla31013[[#This Row],[Tiempo_lineal (ns)]]&lt;$F$509)</f>
        <v>0</v>
      </c>
      <c r="W200" t="b">
        <f>OR(Tabla31013[[#This Row],[Tiempo_normal (ns)]]&gt;$G$508,Tabla31013[[#This Row],[Tiempo_normal (ns)]]&lt;$G$509)</f>
        <v>0</v>
      </c>
      <c r="X200" s="6">
        <v>197</v>
      </c>
      <c r="Y200" t="b">
        <f>OR(Tabla41114[[#This Row],[Tiempo_lineal (ns)]]&gt;$I$508,Tabla41114[[#This Row],[Tiempo_lineal (ns)]]&lt;$I$509)</f>
        <v>0</v>
      </c>
      <c r="Z200" t="b">
        <f>OR(Tabla41114[[#This Row],[Tiempo_normal (ns)]]&gt;$J$508,Tabla41114[[#This Row],[Tiempo_normal (ns)]]&lt;$J$509)</f>
        <v>0</v>
      </c>
      <c r="AA200" s="6">
        <v>197</v>
      </c>
      <c r="AB200" t="b">
        <f>OR(Tabla51215[[#This Row],[Tiempo_lineal (ns)]]&gt;$L$508,Tabla51215[[#This Row],[Tiempo_lineal (ns)]]&lt;$L$509)</f>
        <v>0</v>
      </c>
      <c r="AC200" t="b">
        <f>OR(Tabla51215[[#This Row],[Tiempo_normal (ns)]]&gt;$M$508,Tabla51215[[#This Row],[Tiempo_normal (ns)]]&lt;$M$509)</f>
        <v>0</v>
      </c>
      <c r="AD200" s="6">
        <v>197</v>
      </c>
      <c r="AE200" t="b">
        <f>OR(Tabla61316[[#This Row],[Tiempo_lineal (ns)]]&gt;$O$508,Tabla61316[[#This Row],[Tiempo_lineal (ns)]]&lt;$O$509)</f>
        <v>0</v>
      </c>
      <c r="AF200" s="7" t="b">
        <f>OR(Tabla61316[[#This Row],[Tiempo_normal (ns)]]&gt;$P$508,Tabla61316[[#This Row],[Tiempo_normal (ns)]]&lt;$P$509)</f>
        <v>0</v>
      </c>
    </row>
    <row r="201" spans="2:32" x14ac:dyDescent="0.3">
      <c r="B201">
        <v>198</v>
      </c>
      <c r="C201">
        <v>202</v>
      </c>
      <c r="D201">
        <v>210</v>
      </c>
      <c r="E201">
        <v>198</v>
      </c>
      <c r="F201">
        <v>2020</v>
      </c>
      <c r="G201">
        <v>2051</v>
      </c>
      <c r="H201">
        <v>198</v>
      </c>
      <c r="I201">
        <v>23995</v>
      </c>
      <c r="J201">
        <v>22383</v>
      </c>
      <c r="K201">
        <v>198</v>
      </c>
      <c r="L201">
        <v>800363</v>
      </c>
      <c r="M201">
        <v>561798</v>
      </c>
      <c r="N201">
        <v>198</v>
      </c>
      <c r="O201" s="5">
        <v>10568900</v>
      </c>
      <c r="P201" s="5">
        <v>23928100</v>
      </c>
      <c r="R201" s="8">
        <v>198</v>
      </c>
      <c r="S201" t="b">
        <f>OR(Tabla1912[[#This Row],[Tiempo_lineal (ns)]]&gt;$C$508,Tabla1912[[#This Row],[Tiempo_lineal (ns)]]&lt;$C$509)</f>
        <v>0</v>
      </c>
      <c r="T201" t="b">
        <f>OR(Tabla1912[[#This Row],[Tiempo_normal (ns)]]&gt;$D$508,Tabla1912[[#This Row],[Tiempo_normal (ns)]]&lt;$D$509)</f>
        <v>0</v>
      </c>
      <c r="U201" s="8">
        <v>198</v>
      </c>
      <c r="V201" t="b">
        <f>OR(Tabla31013[[#This Row],[Tiempo_lineal (ns)]]&gt;$F$508,Tabla31013[[#This Row],[Tiempo_lineal (ns)]]&lt;$F$509)</f>
        <v>0</v>
      </c>
      <c r="W201" t="b">
        <f>OR(Tabla31013[[#This Row],[Tiempo_normal (ns)]]&gt;$G$508,Tabla31013[[#This Row],[Tiempo_normal (ns)]]&lt;$G$509)</f>
        <v>0</v>
      </c>
      <c r="X201" s="8">
        <v>198</v>
      </c>
      <c r="Y201" t="b">
        <f>OR(Tabla41114[[#This Row],[Tiempo_lineal (ns)]]&gt;$I$508,Tabla41114[[#This Row],[Tiempo_lineal (ns)]]&lt;$I$509)</f>
        <v>0</v>
      </c>
      <c r="Z201" t="b">
        <f>OR(Tabla41114[[#This Row],[Tiempo_normal (ns)]]&gt;$J$508,Tabla41114[[#This Row],[Tiempo_normal (ns)]]&lt;$J$509)</f>
        <v>0</v>
      </c>
      <c r="AA201" s="8">
        <v>198</v>
      </c>
      <c r="AB201" t="b">
        <f>OR(Tabla51215[[#This Row],[Tiempo_lineal (ns)]]&gt;$L$508,Tabla51215[[#This Row],[Tiempo_lineal (ns)]]&lt;$L$509)</f>
        <v>0</v>
      </c>
      <c r="AC201" t="b">
        <f>OR(Tabla51215[[#This Row],[Tiempo_normal (ns)]]&gt;$M$508,Tabla51215[[#This Row],[Tiempo_normal (ns)]]&lt;$M$509)</f>
        <v>0</v>
      </c>
      <c r="AD201" s="8">
        <v>198</v>
      </c>
      <c r="AE201" t="b">
        <f>OR(Tabla61316[[#This Row],[Tiempo_lineal (ns)]]&gt;$O$508,Tabla61316[[#This Row],[Tiempo_lineal (ns)]]&lt;$O$509)</f>
        <v>0</v>
      </c>
      <c r="AF201" s="7" t="b">
        <f>OR(Tabla61316[[#This Row],[Tiempo_normal (ns)]]&gt;$P$508,Tabla61316[[#This Row],[Tiempo_normal (ns)]]&lt;$P$509)</f>
        <v>0</v>
      </c>
    </row>
    <row r="202" spans="2:32" x14ac:dyDescent="0.3">
      <c r="B202">
        <v>199</v>
      </c>
      <c r="C202">
        <v>224</v>
      </c>
      <c r="D202">
        <v>217</v>
      </c>
      <c r="E202">
        <v>199</v>
      </c>
      <c r="F202">
        <v>2080</v>
      </c>
      <c r="G202">
        <v>1799</v>
      </c>
      <c r="H202">
        <v>199</v>
      </c>
      <c r="I202">
        <v>20500</v>
      </c>
      <c r="J202">
        <v>31444</v>
      </c>
      <c r="K202">
        <v>199</v>
      </c>
      <c r="L202">
        <v>650242</v>
      </c>
      <c r="M202">
        <v>771087</v>
      </c>
      <c r="N202">
        <v>199</v>
      </c>
      <c r="O202" s="5">
        <v>10815500</v>
      </c>
      <c r="P202" s="5">
        <v>10506400</v>
      </c>
      <c r="R202" s="6">
        <v>199</v>
      </c>
      <c r="S202" t="b">
        <f>OR(Tabla1912[[#This Row],[Tiempo_lineal (ns)]]&gt;$C$508,Tabla1912[[#This Row],[Tiempo_lineal (ns)]]&lt;$C$509)</f>
        <v>0</v>
      </c>
      <c r="T202" t="b">
        <f>OR(Tabla1912[[#This Row],[Tiempo_normal (ns)]]&gt;$D$508,Tabla1912[[#This Row],[Tiempo_normal (ns)]]&lt;$D$509)</f>
        <v>0</v>
      </c>
      <c r="U202" s="6">
        <v>199</v>
      </c>
      <c r="V202" t="b">
        <f>OR(Tabla31013[[#This Row],[Tiempo_lineal (ns)]]&gt;$F$508,Tabla31013[[#This Row],[Tiempo_lineal (ns)]]&lt;$F$509)</f>
        <v>0</v>
      </c>
      <c r="W202" t="b">
        <f>OR(Tabla31013[[#This Row],[Tiempo_normal (ns)]]&gt;$G$508,Tabla31013[[#This Row],[Tiempo_normal (ns)]]&lt;$G$509)</f>
        <v>0</v>
      </c>
      <c r="X202" s="6">
        <v>199</v>
      </c>
      <c r="Y202" t="b">
        <f>OR(Tabla41114[[#This Row],[Tiempo_lineal (ns)]]&gt;$I$508,Tabla41114[[#This Row],[Tiempo_lineal (ns)]]&lt;$I$509)</f>
        <v>0</v>
      </c>
      <c r="Z202" t="b">
        <f>OR(Tabla41114[[#This Row],[Tiempo_normal (ns)]]&gt;$J$508,Tabla41114[[#This Row],[Tiempo_normal (ns)]]&lt;$J$509)</f>
        <v>0</v>
      </c>
      <c r="AA202" s="6">
        <v>199</v>
      </c>
      <c r="AB202" t="b">
        <f>OR(Tabla51215[[#This Row],[Tiempo_lineal (ns)]]&gt;$L$508,Tabla51215[[#This Row],[Tiempo_lineal (ns)]]&lt;$L$509)</f>
        <v>0</v>
      </c>
      <c r="AC202" t="b">
        <f>OR(Tabla51215[[#This Row],[Tiempo_normal (ns)]]&gt;$M$508,Tabla51215[[#This Row],[Tiempo_normal (ns)]]&lt;$M$509)</f>
        <v>0</v>
      </c>
      <c r="AD202" s="6">
        <v>199</v>
      </c>
      <c r="AE202" t="b">
        <f>OR(Tabla61316[[#This Row],[Tiempo_lineal (ns)]]&gt;$O$508,Tabla61316[[#This Row],[Tiempo_lineal (ns)]]&lt;$O$509)</f>
        <v>0</v>
      </c>
      <c r="AF202" s="7" t="b">
        <f>OR(Tabla61316[[#This Row],[Tiempo_normal (ns)]]&gt;$P$508,Tabla61316[[#This Row],[Tiempo_normal (ns)]]&lt;$P$509)</f>
        <v>0</v>
      </c>
    </row>
    <row r="203" spans="2:32" x14ac:dyDescent="0.3">
      <c r="B203">
        <v>200</v>
      </c>
      <c r="C203">
        <v>200</v>
      </c>
      <c r="D203">
        <v>206</v>
      </c>
      <c r="E203">
        <v>200</v>
      </c>
      <c r="F203">
        <v>2032</v>
      </c>
      <c r="G203">
        <v>1806</v>
      </c>
      <c r="H203">
        <v>200</v>
      </c>
      <c r="I203">
        <v>21411</v>
      </c>
      <c r="J203">
        <v>22424</v>
      </c>
      <c r="K203">
        <v>200</v>
      </c>
      <c r="L203">
        <v>790758</v>
      </c>
      <c r="M203">
        <v>564830</v>
      </c>
      <c r="N203">
        <v>200</v>
      </c>
      <c r="O203" s="5">
        <v>9870360</v>
      </c>
      <c r="P203" s="5">
        <v>60771700</v>
      </c>
      <c r="R203" s="8">
        <v>200</v>
      </c>
      <c r="S203" t="b">
        <f>OR(Tabla1912[[#This Row],[Tiempo_lineal (ns)]]&gt;$C$508,Tabla1912[[#This Row],[Tiempo_lineal (ns)]]&lt;$C$509)</f>
        <v>0</v>
      </c>
      <c r="T203" t="b">
        <f>OR(Tabla1912[[#This Row],[Tiempo_normal (ns)]]&gt;$D$508,Tabla1912[[#This Row],[Tiempo_normal (ns)]]&lt;$D$509)</f>
        <v>0</v>
      </c>
      <c r="U203" s="8">
        <v>200</v>
      </c>
      <c r="V203" t="b">
        <f>OR(Tabla31013[[#This Row],[Tiempo_lineal (ns)]]&gt;$F$508,Tabla31013[[#This Row],[Tiempo_lineal (ns)]]&lt;$F$509)</f>
        <v>0</v>
      </c>
      <c r="W203" t="b">
        <f>OR(Tabla31013[[#This Row],[Tiempo_normal (ns)]]&gt;$G$508,Tabla31013[[#This Row],[Tiempo_normal (ns)]]&lt;$G$509)</f>
        <v>0</v>
      </c>
      <c r="X203" s="8">
        <v>200</v>
      </c>
      <c r="Y203" t="b">
        <f>OR(Tabla41114[[#This Row],[Tiempo_lineal (ns)]]&gt;$I$508,Tabla41114[[#This Row],[Tiempo_lineal (ns)]]&lt;$I$509)</f>
        <v>0</v>
      </c>
      <c r="Z203" t="b">
        <f>OR(Tabla41114[[#This Row],[Tiempo_normal (ns)]]&gt;$J$508,Tabla41114[[#This Row],[Tiempo_normal (ns)]]&lt;$J$509)</f>
        <v>0</v>
      </c>
      <c r="AA203" s="8">
        <v>200</v>
      </c>
      <c r="AB203" t="b">
        <f>OR(Tabla51215[[#This Row],[Tiempo_lineal (ns)]]&gt;$L$508,Tabla51215[[#This Row],[Tiempo_lineal (ns)]]&lt;$L$509)</f>
        <v>0</v>
      </c>
      <c r="AC203" t="b">
        <f>OR(Tabla51215[[#This Row],[Tiempo_normal (ns)]]&gt;$M$508,Tabla51215[[#This Row],[Tiempo_normal (ns)]]&lt;$M$509)</f>
        <v>0</v>
      </c>
      <c r="AD203" s="8">
        <v>200</v>
      </c>
      <c r="AE203" t="b">
        <f>OR(Tabla61316[[#This Row],[Tiempo_lineal (ns)]]&gt;$O$508,Tabla61316[[#This Row],[Tiempo_lineal (ns)]]&lt;$O$509)</f>
        <v>0</v>
      </c>
      <c r="AF203" s="7" t="b">
        <f>OR(Tabla61316[[#This Row],[Tiempo_normal (ns)]]&gt;$P$508,Tabla61316[[#This Row],[Tiempo_normal (ns)]]&lt;$P$509)</f>
        <v>1</v>
      </c>
    </row>
    <row r="204" spans="2:32" x14ac:dyDescent="0.3">
      <c r="B204">
        <v>201</v>
      </c>
      <c r="C204">
        <v>199</v>
      </c>
      <c r="D204">
        <v>217</v>
      </c>
      <c r="E204">
        <v>201</v>
      </c>
      <c r="F204">
        <v>2046</v>
      </c>
      <c r="G204">
        <v>5428</v>
      </c>
      <c r="H204">
        <v>201</v>
      </c>
      <c r="I204">
        <v>20866</v>
      </c>
      <c r="J204">
        <v>47151</v>
      </c>
      <c r="K204">
        <v>201</v>
      </c>
      <c r="L204">
        <v>595657</v>
      </c>
      <c r="M204">
        <v>777160</v>
      </c>
      <c r="N204">
        <v>201</v>
      </c>
      <c r="O204" s="5">
        <v>12998500</v>
      </c>
      <c r="P204" s="5">
        <v>12423600</v>
      </c>
      <c r="R204" s="6">
        <v>201</v>
      </c>
      <c r="S204" t="b">
        <f>OR(Tabla1912[[#This Row],[Tiempo_lineal (ns)]]&gt;$C$508,Tabla1912[[#This Row],[Tiempo_lineal (ns)]]&lt;$C$509)</f>
        <v>0</v>
      </c>
      <c r="T204" t="b">
        <f>OR(Tabla1912[[#This Row],[Tiempo_normal (ns)]]&gt;$D$508,Tabla1912[[#This Row],[Tiempo_normal (ns)]]&lt;$D$509)</f>
        <v>0</v>
      </c>
      <c r="U204" s="6">
        <v>201</v>
      </c>
      <c r="V204" t="b">
        <f>OR(Tabla31013[[#This Row],[Tiempo_lineal (ns)]]&gt;$F$508,Tabla31013[[#This Row],[Tiempo_lineal (ns)]]&lt;$F$509)</f>
        <v>0</v>
      </c>
      <c r="W204" t="b">
        <f>OR(Tabla31013[[#This Row],[Tiempo_normal (ns)]]&gt;$G$508,Tabla31013[[#This Row],[Tiempo_normal (ns)]]&lt;$G$509)</f>
        <v>1</v>
      </c>
      <c r="X204" s="6">
        <v>201</v>
      </c>
      <c r="Y204" t="b">
        <f>OR(Tabla41114[[#This Row],[Tiempo_lineal (ns)]]&gt;$I$508,Tabla41114[[#This Row],[Tiempo_lineal (ns)]]&lt;$I$509)</f>
        <v>0</v>
      </c>
      <c r="Z204" t="b">
        <f>OR(Tabla41114[[#This Row],[Tiempo_normal (ns)]]&gt;$J$508,Tabla41114[[#This Row],[Tiempo_normal (ns)]]&lt;$J$509)</f>
        <v>0</v>
      </c>
      <c r="AA204" s="6">
        <v>201</v>
      </c>
      <c r="AB204" t="b">
        <f>OR(Tabla51215[[#This Row],[Tiempo_lineal (ns)]]&gt;$L$508,Tabla51215[[#This Row],[Tiempo_lineal (ns)]]&lt;$L$509)</f>
        <v>0</v>
      </c>
      <c r="AC204" t="b">
        <f>OR(Tabla51215[[#This Row],[Tiempo_normal (ns)]]&gt;$M$508,Tabla51215[[#This Row],[Tiempo_normal (ns)]]&lt;$M$509)</f>
        <v>0</v>
      </c>
      <c r="AD204" s="6">
        <v>201</v>
      </c>
      <c r="AE204" t="b">
        <f>OR(Tabla61316[[#This Row],[Tiempo_lineal (ns)]]&gt;$O$508,Tabla61316[[#This Row],[Tiempo_lineal (ns)]]&lt;$O$509)</f>
        <v>0</v>
      </c>
      <c r="AF204" s="7" t="b">
        <f>OR(Tabla61316[[#This Row],[Tiempo_normal (ns)]]&gt;$P$508,Tabla61316[[#This Row],[Tiempo_normal (ns)]]&lt;$P$509)</f>
        <v>0</v>
      </c>
    </row>
    <row r="205" spans="2:32" x14ac:dyDescent="0.3">
      <c r="B205">
        <v>202</v>
      </c>
      <c r="C205">
        <v>199</v>
      </c>
      <c r="D205">
        <v>212</v>
      </c>
      <c r="E205">
        <v>202</v>
      </c>
      <c r="F205">
        <v>4675</v>
      </c>
      <c r="G205">
        <v>2487</v>
      </c>
      <c r="H205">
        <v>202</v>
      </c>
      <c r="I205">
        <v>34790</v>
      </c>
      <c r="J205">
        <v>61364</v>
      </c>
      <c r="K205">
        <v>202</v>
      </c>
      <c r="L205">
        <v>633409</v>
      </c>
      <c r="M205">
        <v>935865</v>
      </c>
      <c r="N205">
        <v>202</v>
      </c>
      <c r="O205" s="5">
        <v>10011300</v>
      </c>
      <c r="P205" s="5">
        <v>27987000</v>
      </c>
      <c r="R205" s="8">
        <v>202</v>
      </c>
      <c r="S205" t="b">
        <f>OR(Tabla1912[[#This Row],[Tiempo_lineal (ns)]]&gt;$C$508,Tabla1912[[#This Row],[Tiempo_lineal (ns)]]&lt;$C$509)</f>
        <v>0</v>
      </c>
      <c r="T205" t="b">
        <f>OR(Tabla1912[[#This Row],[Tiempo_normal (ns)]]&gt;$D$508,Tabla1912[[#This Row],[Tiempo_normal (ns)]]&lt;$D$509)</f>
        <v>0</v>
      </c>
      <c r="U205" s="8">
        <v>202</v>
      </c>
      <c r="V205" t="b">
        <f>OR(Tabla31013[[#This Row],[Tiempo_lineal (ns)]]&gt;$F$508,Tabla31013[[#This Row],[Tiempo_lineal (ns)]]&lt;$F$509)</f>
        <v>1</v>
      </c>
      <c r="W205" t="b">
        <f>OR(Tabla31013[[#This Row],[Tiempo_normal (ns)]]&gt;$G$508,Tabla31013[[#This Row],[Tiempo_normal (ns)]]&lt;$G$509)</f>
        <v>0</v>
      </c>
      <c r="X205" s="8">
        <v>202</v>
      </c>
      <c r="Y205" t="b">
        <f>OR(Tabla41114[[#This Row],[Tiempo_lineal (ns)]]&gt;$I$508,Tabla41114[[#This Row],[Tiempo_lineal (ns)]]&lt;$I$509)</f>
        <v>0</v>
      </c>
      <c r="Z205" t="b">
        <f>OR(Tabla41114[[#This Row],[Tiempo_normal (ns)]]&gt;$J$508,Tabla41114[[#This Row],[Tiempo_normal (ns)]]&lt;$J$509)</f>
        <v>0</v>
      </c>
      <c r="AA205" s="8">
        <v>202</v>
      </c>
      <c r="AB205" t="b">
        <f>OR(Tabla51215[[#This Row],[Tiempo_lineal (ns)]]&gt;$L$508,Tabla51215[[#This Row],[Tiempo_lineal (ns)]]&lt;$L$509)</f>
        <v>0</v>
      </c>
      <c r="AC205" t="b">
        <f>OR(Tabla51215[[#This Row],[Tiempo_normal (ns)]]&gt;$M$508,Tabla51215[[#This Row],[Tiempo_normal (ns)]]&lt;$M$509)</f>
        <v>0</v>
      </c>
      <c r="AD205" s="8">
        <v>202</v>
      </c>
      <c r="AE205" t="b">
        <f>OR(Tabla61316[[#This Row],[Tiempo_lineal (ns)]]&gt;$O$508,Tabla61316[[#This Row],[Tiempo_lineal (ns)]]&lt;$O$509)</f>
        <v>0</v>
      </c>
      <c r="AF205" s="7" t="b">
        <f>OR(Tabla61316[[#This Row],[Tiempo_normal (ns)]]&gt;$P$508,Tabla61316[[#This Row],[Tiempo_normal (ns)]]&lt;$P$509)</f>
        <v>0</v>
      </c>
    </row>
    <row r="206" spans="2:32" x14ac:dyDescent="0.3">
      <c r="B206">
        <v>203</v>
      </c>
      <c r="C206">
        <v>199</v>
      </c>
      <c r="D206">
        <v>208</v>
      </c>
      <c r="E206">
        <v>203</v>
      </c>
      <c r="F206">
        <v>1827</v>
      </c>
      <c r="G206">
        <v>1909</v>
      </c>
      <c r="H206">
        <v>203</v>
      </c>
      <c r="I206">
        <v>55247</v>
      </c>
      <c r="J206">
        <v>62599</v>
      </c>
      <c r="K206">
        <v>203</v>
      </c>
      <c r="L206">
        <v>829978</v>
      </c>
      <c r="M206">
        <v>841517</v>
      </c>
      <c r="N206">
        <v>203</v>
      </c>
      <c r="O206" s="5">
        <v>14699800</v>
      </c>
      <c r="P206" s="5">
        <v>9926600</v>
      </c>
      <c r="R206" s="6">
        <v>203</v>
      </c>
      <c r="S206" t="b">
        <f>OR(Tabla1912[[#This Row],[Tiempo_lineal (ns)]]&gt;$C$508,Tabla1912[[#This Row],[Tiempo_lineal (ns)]]&lt;$C$509)</f>
        <v>0</v>
      </c>
      <c r="T206" t="b">
        <f>OR(Tabla1912[[#This Row],[Tiempo_normal (ns)]]&gt;$D$508,Tabla1912[[#This Row],[Tiempo_normal (ns)]]&lt;$D$509)</f>
        <v>0</v>
      </c>
      <c r="U206" s="6">
        <v>203</v>
      </c>
      <c r="V206" t="b">
        <f>OR(Tabla31013[[#This Row],[Tiempo_lineal (ns)]]&gt;$F$508,Tabla31013[[#This Row],[Tiempo_lineal (ns)]]&lt;$F$509)</f>
        <v>0</v>
      </c>
      <c r="W206" t="b">
        <f>OR(Tabla31013[[#This Row],[Tiempo_normal (ns)]]&gt;$G$508,Tabla31013[[#This Row],[Tiempo_normal (ns)]]&lt;$G$509)</f>
        <v>0</v>
      </c>
      <c r="X206" s="6">
        <v>203</v>
      </c>
      <c r="Y206" t="b">
        <f>OR(Tabla41114[[#This Row],[Tiempo_lineal (ns)]]&gt;$I$508,Tabla41114[[#This Row],[Tiempo_lineal (ns)]]&lt;$I$509)</f>
        <v>0</v>
      </c>
      <c r="Z206" t="b">
        <f>OR(Tabla41114[[#This Row],[Tiempo_normal (ns)]]&gt;$J$508,Tabla41114[[#This Row],[Tiempo_normal (ns)]]&lt;$J$509)</f>
        <v>0</v>
      </c>
      <c r="AA206" s="6">
        <v>203</v>
      </c>
      <c r="AB206" t="b">
        <f>OR(Tabla51215[[#This Row],[Tiempo_lineal (ns)]]&gt;$L$508,Tabla51215[[#This Row],[Tiempo_lineal (ns)]]&lt;$L$509)</f>
        <v>0</v>
      </c>
      <c r="AC206" t="b">
        <f>OR(Tabla51215[[#This Row],[Tiempo_normal (ns)]]&gt;$M$508,Tabla51215[[#This Row],[Tiempo_normal (ns)]]&lt;$M$509)</f>
        <v>0</v>
      </c>
      <c r="AD206" s="6">
        <v>203</v>
      </c>
      <c r="AE206" t="b">
        <f>OR(Tabla61316[[#This Row],[Tiempo_lineal (ns)]]&gt;$O$508,Tabla61316[[#This Row],[Tiempo_lineal (ns)]]&lt;$O$509)</f>
        <v>0</v>
      </c>
      <c r="AF206" s="7" t="b">
        <f>OR(Tabla61316[[#This Row],[Tiempo_normal (ns)]]&gt;$P$508,Tabla61316[[#This Row],[Tiempo_normal (ns)]]&lt;$P$509)</f>
        <v>0</v>
      </c>
    </row>
    <row r="207" spans="2:32" x14ac:dyDescent="0.3">
      <c r="B207">
        <v>204</v>
      </c>
      <c r="C207">
        <v>208</v>
      </c>
      <c r="D207">
        <v>207</v>
      </c>
      <c r="E207">
        <v>204</v>
      </c>
      <c r="F207">
        <v>2227</v>
      </c>
      <c r="G207">
        <v>1925</v>
      </c>
      <c r="H207">
        <v>204</v>
      </c>
      <c r="I207">
        <v>38654</v>
      </c>
      <c r="J207">
        <v>45227</v>
      </c>
      <c r="K207">
        <v>204</v>
      </c>
      <c r="L207">
        <v>666208</v>
      </c>
      <c r="M207">
        <v>650531</v>
      </c>
      <c r="N207">
        <v>204</v>
      </c>
      <c r="O207" s="5">
        <v>10486700</v>
      </c>
      <c r="P207" s="5">
        <v>59706000</v>
      </c>
      <c r="R207" s="8">
        <v>204</v>
      </c>
      <c r="S207" t="b">
        <f>OR(Tabla1912[[#This Row],[Tiempo_lineal (ns)]]&gt;$C$508,Tabla1912[[#This Row],[Tiempo_lineal (ns)]]&lt;$C$509)</f>
        <v>0</v>
      </c>
      <c r="T207" t="b">
        <f>OR(Tabla1912[[#This Row],[Tiempo_normal (ns)]]&gt;$D$508,Tabla1912[[#This Row],[Tiempo_normal (ns)]]&lt;$D$509)</f>
        <v>0</v>
      </c>
      <c r="U207" s="8">
        <v>204</v>
      </c>
      <c r="V207" t="b">
        <f>OR(Tabla31013[[#This Row],[Tiempo_lineal (ns)]]&gt;$F$508,Tabla31013[[#This Row],[Tiempo_lineal (ns)]]&lt;$F$509)</f>
        <v>0</v>
      </c>
      <c r="W207" t="b">
        <f>OR(Tabla31013[[#This Row],[Tiempo_normal (ns)]]&gt;$G$508,Tabla31013[[#This Row],[Tiempo_normal (ns)]]&lt;$G$509)</f>
        <v>0</v>
      </c>
      <c r="X207" s="8">
        <v>204</v>
      </c>
      <c r="Y207" t="b">
        <f>OR(Tabla41114[[#This Row],[Tiempo_lineal (ns)]]&gt;$I$508,Tabla41114[[#This Row],[Tiempo_lineal (ns)]]&lt;$I$509)</f>
        <v>0</v>
      </c>
      <c r="Z207" t="b">
        <f>OR(Tabla41114[[#This Row],[Tiempo_normal (ns)]]&gt;$J$508,Tabla41114[[#This Row],[Tiempo_normal (ns)]]&lt;$J$509)</f>
        <v>0</v>
      </c>
      <c r="AA207" s="8">
        <v>204</v>
      </c>
      <c r="AB207" t="b">
        <f>OR(Tabla51215[[#This Row],[Tiempo_lineal (ns)]]&gt;$L$508,Tabla51215[[#This Row],[Tiempo_lineal (ns)]]&lt;$L$509)</f>
        <v>0</v>
      </c>
      <c r="AC207" t="b">
        <f>OR(Tabla51215[[#This Row],[Tiempo_normal (ns)]]&gt;$M$508,Tabla51215[[#This Row],[Tiempo_normal (ns)]]&lt;$M$509)</f>
        <v>0</v>
      </c>
      <c r="AD207" s="8">
        <v>204</v>
      </c>
      <c r="AE207" t="b">
        <f>OR(Tabla61316[[#This Row],[Tiempo_lineal (ns)]]&gt;$O$508,Tabla61316[[#This Row],[Tiempo_lineal (ns)]]&lt;$O$509)</f>
        <v>0</v>
      </c>
      <c r="AF207" s="7" t="b">
        <f>OR(Tabla61316[[#This Row],[Tiempo_normal (ns)]]&gt;$P$508,Tabla61316[[#This Row],[Tiempo_normal (ns)]]&lt;$P$509)</f>
        <v>1</v>
      </c>
    </row>
    <row r="208" spans="2:32" x14ac:dyDescent="0.3">
      <c r="B208">
        <v>205</v>
      </c>
      <c r="C208">
        <v>187</v>
      </c>
      <c r="D208">
        <v>204</v>
      </c>
      <c r="E208">
        <v>205</v>
      </c>
      <c r="F208">
        <v>2104</v>
      </c>
      <c r="G208">
        <v>1832</v>
      </c>
      <c r="H208">
        <v>205</v>
      </c>
      <c r="I208">
        <v>49389</v>
      </c>
      <c r="J208">
        <v>91377</v>
      </c>
      <c r="K208">
        <v>205</v>
      </c>
      <c r="L208">
        <v>956956</v>
      </c>
      <c r="M208">
        <v>555563</v>
      </c>
      <c r="N208">
        <v>205</v>
      </c>
      <c r="O208" s="5">
        <v>12617000</v>
      </c>
      <c r="P208" s="5">
        <v>13308300</v>
      </c>
      <c r="R208" s="6">
        <v>205</v>
      </c>
      <c r="S208" t="b">
        <f>OR(Tabla1912[[#This Row],[Tiempo_lineal (ns)]]&gt;$C$508,Tabla1912[[#This Row],[Tiempo_lineal (ns)]]&lt;$C$509)</f>
        <v>0</v>
      </c>
      <c r="T208" t="b">
        <f>OR(Tabla1912[[#This Row],[Tiempo_normal (ns)]]&gt;$D$508,Tabla1912[[#This Row],[Tiempo_normal (ns)]]&lt;$D$509)</f>
        <v>0</v>
      </c>
      <c r="U208" s="6">
        <v>205</v>
      </c>
      <c r="V208" t="b">
        <f>OR(Tabla31013[[#This Row],[Tiempo_lineal (ns)]]&gt;$F$508,Tabla31013[[#This Row],[Tiempo_lineal (ns)]]&lt;$F$509)</f>
        <v>0</v>
      </c>
      <c r="W208" t="b">
        <f>OR(Tabla31013[[#This Row],[Tiempo_normal (ns)]]&gt;$G$508,Tabla31013[[#This Row],[Tiempo_normal (ns)]]&lt;$G$509)</f>
        <v>0</v>
      </c>
      <c r="X208" s="6">
        <v>205</v>
      </c>
      <c r="Y208" t="b">
        <f>OR(Tabla41114[[#This Row],[Tiempo_lineal (ns)]]&gt;$I$508,Tabla41114[[#This Row],[Tiempo_lineal (ns)]]&lt;$I$509)</f>
        <v>0</v>
      </c>
      <c r="Z208" t="b">
        <f>OR(Tabla41114[[#This Row],[Tiempo_normal (ns)]]&gt;$J$508,Tabla41114[[#This Row],[Tiempo_normal (ns)]]&lt;$J$509)</f>
        <v>1</v>
      </c>
      <c r="AA208" s="6">
        <v>205</v>
      </c>
      <c r="AB208" t="b">
        <f>OR(Tabla51215[[#This Row],[Tiempo_lineal (ns)]]&gt;$L$508,Tabla51215[[#This Row],[Tiempo_lineal (ns)]]&lt;$L$509)</f>
        <v>0</v>
      </c>
      <c r="AC208" t="b">
        <f>OR(Tabla51215[[#This Row],[Tiempo_normal (ns)]]&gt;$M$508,Tabla51215[[#This Row],[Tiempo_normal (ns)]]&lt;$M$509)</f>
        <v>0</v>
      </c>
      <c r="AD208" s="6">
        <v>205</v>
      </c>
      <c r="AE208" t="b">
        <f>OR(Tabla61316[[#This Row],[Tiempo_lineal (ns)]]&gt;$O$508,Tabla61316[[#This Row],[Tiempo_lineal (ns)]]&lt;$O$509)</f>
        <v>0</v>
      </c>
      <c r="AF208" s="7" t="b">
        <f>OR(Tabla61316[[#This Row],[Tiempo_normal (ns)]]&gt;$P$508,Tabla61316[[#This Row],[Tiempo_normal (ns)]]&lt;$P$509)</f>
        <v>0</v>
      </c>
    </row>
    <row r="209" spans="2:32" x14ac:dyDescent="0.3">
      <c r="B209">
        <v>206</v>
      </c>
      <c r="C209">
        <v>189</v>
      </c>
      <c r="D209">
        <v>211</v>
      </c>
      <c r="E209">
        <v>206</v>
      </c>
      <c r="F209">
        <v>2048</v>
      </c>
      <c r="G209">
        <v>1792</v>
      </c>
      <c r="H209">
        <v>206</v>
      </c>
      <c r="I209">
        <v>58127</v>
      </c>
      <c r="J209">
        <v>54165</v>
      </c>
      <c r="K209">
        <v>206</v>
      </c>
      <c r="L209">
        <v>751465</v>
      </c>
      <c r="M209">
        <v>805646</v>
      </c>
      <c r="N209">
        <v>206</v>
      </c>
      <c r="O209" s="5">
        <v>9495950</v>
      </c>
      <c r="P209" s="5">
        <v>54959800</v>
      </c>
      <c r="R209" s="8">
        <v>206</v>
      </c>
      <c r="S209" t="b">
        <f>OR(Tabla1912[[#This Row],[Tiempo_lineal (ns)]]&gt;$C$508,Tabla1912[[#This Row],[Tiempo_lineal (ns)]]&lt;$C$509)</f>
        <v>0</v>
      </c>
      <c r="T209" t="b">
        <f>OR(Tabla1912[[#This Row],[Tiempo_normal (ns)]]&gt;$D$508,Tabla1912[[#This Row],[Tiempo_normal (ns)]]&lt;$D$509)</f>
        <v>0</v>
      </c>
      <c r="U209" s="8">
        <v>206</v>
      </c>
      <c r="V209" t="b">
        <f>OR(Tabla31013[[#This Row],[Tiempo_lineal (ns)]]&gt;$F$508,Tabla31013[[#This Row],[Tiempo_lineal (ns)]]&lt;$F$509)</f>
        <v>0</v>
      </c>
      <c r="W209" t="b">
        <f>OR(Tabla31013[[#This Row],[Tiempo_normal (ns)]]&gt;$G$508,Tabla31013[[#This Row],[Tiempo_normal (ns)]]&lt;$G$509)</f>
        <v>0</v>
      </c>
      <c r="X209" s="8">
        <v>206</v>
      </c>
      <c r="Y209" t="b">
        <f>OR(Tabla41114[[#This Row],[Tiempo_lineal (ns)]]&gt;$I$508,Tabla41114[[#This Row],[Tiempo_lineal (ns)]]&lt;$I$509)</f>
        <v>0</v>
      </c>
      <c r="Z209" t="b">
        <f>OR(Tabla41114[[#This Row],[Tiempo_normal (ns)]]&gt;$J$508,Tabla41114[[#This Row],[Tiempo_normal (ns)]]&lt;$J$509)</f>
        <v>0</v>
      </c>
      <c r="AA209" s="8">
        <v>206</v>
      </c>
      <c r="AB209" t="b">
        <f>OR(Tabla51215[[#This Row],[Tiempo_lineal (ns)]]&gt;$L$508,Tabla51215[[#This Row],[Tiempo_lineal (ns)]]&lt;$L$509)</f>
        <v>0</v>
      </c>
      <c r="AC209" t="b">
        <f>OR(Tabla51215[[#This Row],[Tiempo_normal (ns)]]&gt;$M$508,Tabla51215[[#This Row],[Tiempo_normal (ns)]]&lt;$M$509)</f>
        <v>0</v>
      </c>
      <c r="AD209" s="8">
        <v>206</v>
      </c>
      <c r="AE209" t="b">
        <f>OR(Tabla61316[[#This Row],[Tiempo_lineal (ns)]]&gt;$O$508,Tabla61316[[#This Row],[Tiempo_lineal (ns)]]&lt;$O$509)</f>
        <v>0</v>
      </c>
      <c r="AF209" s="7" t="b">
        <f>OR(Tabla61316[[#This Row],[Tiempo_normal (ns)]]&gt;$P$508,Tabla61316[[#This Row],[Tiempo_normal (ns)]]&lt;$P$509)</f>
        <v>1</v>
      </c>
    </row>
    <row r="210" spans="2:32" x14ac:dyDescent="0.3">
      <c r="B210">
        <v>207</v>
      </c>
      <c r="C210">
        <v>206</v>
      </c>
      <c r="D210">
        <v>211</v>
      </c>
      <c r="E210">
        <v>207</v>
      </c>
      <c r="F210">
        <v>2047</v>
      </c>
      <c r="G210">
        <v>1815</v>
      </c>
      <c r="H210">
        <v>207</v>
      </c>
      <c r="I210">
        <v>74042</v>
      </c>
      <c r="J210">
        <v>41383</v>
      </c>
      <c r="K210">
        <v>207</v>
      </c>
      <c r="L210" s="5">
        <v>1117620</v>
      </c>
      <c r="M210">
        <v>693031</v>
      </c>
      <c r="N210">
        <v>207</v>
      </c>
      <c r="O210" s="5">
        <v>13705000</v>
      </c>
      <c r="P210" s="5">
        <v>9776250</v>
      </c>
      <c r="R210" s="6">
        <v>207</v>
      </c>
      <c r="S210" t="b">
        <f>OR(Tabla1912[[#This Row],[Tiempo_lineal (ns)]]&gt;$C$508,Tabla1912[[#This Row],[Tiempo_lineal (ns)]]&lt;$C$509)</f>
        <v>0</v>
      </c>
      <c r="T210" t="b">
        <f>OR(Tabla1912[[#This Row],[Tiempo_normal (ns)]]&gt;$D$508,Tabla1912[[#This Row],[Tiempo_normal (ns)]]&lt;$D$509)</f>
        <v>0</v>
      </c>
      <c r="U210" s="6">
        <v>207</v>
      </c>
      <c r="V210" t="b">
        <f>OR(Tabla31013[[#This Row],[Tiempo_lineal (ns)]]&gt;$F$508,Tabla31013[[#This Row],[Tiempo_lineal (ns)]]&lt;$F$509)</f>
        <v>0</v>
      </c>
      <c r="W210" t="b">
        <f>OR(Tabla31013[[#This Row],[Tiempo_normal (ns)]]&gt;$G$508,Tabla31013[[#This Row],[Tiempo_normal (ns)]]&lt;$G$509)</f>
        <v>0</v>
      </c>
      <c r="X210" s="6">
        <v>207</v>
      </c>
      <c r="Y210" t="b">
        <f>OR(Tabla41114[[#This Row],[Tiempo_lineal (ns)]]&gt;$I$508,Tabla41114[[#This Row],[Tiempo_lineal (ns)]]&lt;$I$509)</f>
        <v>0</v>
      </c>
      <c r="Z210" t="b">
        <f>OR(Tabla41114[[#This Row],[Tiempo_normal (ns)]]&gt;$J$508,Tabla41114[[#This Row],[Tiempo_normal (ns)]]&lt;$J$509)</f>
        <v>0</v>
      </c>
      <c r="AA210" s="6">
        <v>207</v>
      </c>
      <c r="AB210" t="b">
        <f>OR(Tabla51215[[#This Row],[Tiempo_lineal (ns)]]&gt;$L$508,Tabla51215[[#This Row],[Tiempo_lineal (ns)]]&lt;$L$509)</f>
        <v>0</v>
      </c>
      <c r="AC210" t="b">
        <f>OR(Tabla51215[[#This Row],[Tiempo_normal (ns)]]&gt;$M$508,Tabla51215[[#This Row],[Tiempo_normal (ns)]]&lt;$M$509)</f>
        <v>0</v>
      </c>
      <c r="AD210" s="6">
        <v>207</v>
      </c>
      <c r="AE210" t="b">
        <f>OR(Tabla61316[[#This Row],[Tiempo_lineal (ns)]]&gt;$O$508,Tabla61316[[#This Row],[Tiempo_lineal (ns)]]&lt;$O$509)</f>
        <v>0</v>
      </c>
      <c r="AF210" s="7" t="b">
        <f>OR(Tabla61316[[#This Row],[Tiempo_normal (ns)]]&gt;$P$508,Tabla61316[[#This Row],[Tiempo_normal (ns)]]&lt;$P$509)</f>
        <v>0</v>
      </c>
    </row>
    <row r="211" spans="2:32" x14ac:dyDescent="0.3">
      <c r="B211">
        <v>208</v>
      </c>
      <c r="C211">
        <v>207</v>
      </c>
      <c r="D211">
        <v>211</v>
      </c>
      <c r="E211">
        <v>208</v>
      </c>
      <c r="F211">
        <v>2051</v>
      </c>
      <c r="G211">
        <v>1819</v>
      </c>
      <c r="H211">
        <v>208</v>
      </c>
      <c r="I211">
        <v>36849</v>
      </c>
      <c r="J211">
        <v>37478</v>
      </c>
      <c r="K211">
        <v>208</v>
      </c>
      <c r="L211">
        <v>802895</v>
      </c>
      <c r="M211">
        <v>728735</v>
      </c>
      <c r="N211">
        <v>208</v>
      </c>
      <c r="O211" s="5">
        <v>11576400</v>
      </c>
      <c r="P211" s="5">
        <v>9543730</v>
      </c>
      <c r="R211" s="8">
        <v>208</v>
      </c>
      <c r="S211" t="b">
        <f>OR(Tabla1912[[#This Row],[Tiempo_lineal (ns)]]&gt;$C$508,Tabla1912[[#This Row],[Tiempo_lineal (ns)]]&lt;$C$509)</f>
        <v>0</v>
      </c>
      <c r="T211" t="b">
        <f>OR(Tabla1912[[#This Row],[Tiempo_normal (ns)]]&gt;$D$508,Tabla1912[[#This Row],[Tiempo_normal (ns)]]&lt;$D$509)</f>
        <v>0</v>
      </c>
      <c r="U211" s="8">
        <v>208</v>
      </c>
      <c r="V211" t="b">
        <f>OR(Tabla31013[[#This Row],[Tiempo_lineal (ns)]]&gt;$F$508,Tabla31013[[#This Row],[Tiempo_lineal (ns)]]&lt;$F$509)</f>
        <v>0</v>
      </c>
      <c r="W211" t="b">
        <f>OR(Tabla31013[[#This Row],[Tiempo_normal (ns)]]&gt;$G$508,Tabla31013[[#This Row],[Tiempo_normal (ns)]]&lt;$G$509)</f>
        <v>0</v>
      </c>
      <c r="X211" s="8">
        <v>208</v>
      </c>
      <c r="Y211" t="b">
        <f>OR(Tabla41114[[#This Row],[Tiempo_lineal (ns)]]&gt;$I$508,Tabla41114[[#This Row],[Tiempo_lineal (ns)]]&lt;$I$509)</f>
        <v>0</v>
      </c>
      <c r="Z211" t="b">
        <f>OR(Tabla41114[[#This Row],[Tiempo_normal (ns)]]&gt;$J$508,Tabla41114[[#This Row],[Tiempo_normal (ns)]]&lt;$J$509)</f>
        <v>0</v>
      </c>
      <c r="AA211" s="8">
        <v>208</v>
      </c>
      <c r="AB211" t="b">
        <f>OR(Tabla51215[[#This Row],[Tiempo_lineal (ns)]]&gt;$L$508,Tabla51215[[#This Row],[Tiempo_lineal (ns)]]&lt;$L$509)</f>
        <v>0</v>
      </c>
      <c r="AC211" t="b">
        <f>OR(Tabla51215[[#This Row],[Tiempo_normal (ns)]]&gt;$M$508,Tabla51215[[#This Row],[Tiempo_normal (ns)]]&lt;$M$509)</f>
        <v>0</v>
      </c>
      <c r="AD211" s="8">
        <v>208</v>
      </c>
      <c r="AE211" t="b">
        <f>OR(Tabla61316[[#This Row],[Tiempo_lineal (ns)]]&gt;$O$508,Tabla61316[[#This Row],[Tiempo_lineal (ns)]]&lt;$O$509)</f>
        <v>0</v>
      </c>
      <c r="AF211" s="7" t="b">
        <f>OR(Tabla61316[[#This Row],[Tiempo_normal (ns)]]&gt;$P$508,Tabla61316[[#This Row],[Tiempo_normal (ns)]]&lt;$P$509)</f>
        <v>0</v>
      </c>
    </row>
    <row r="212" spans="2:32" x14ac:dyDescent="0.3">
      <c r="B212">
        <v>209</v>
      </c>
      <c r="C212">
        <v>190</v>
      </c>
      <c r="D212">
        <v>210</v>
      </c>
      <c r="E212">
        <v>209</v>
      </c>
      <c r="F212">
        <v>2009</v>
      </c>
      <c r="G212">
        <v>1818</v>
      </c>
      <c r="H212">
        <v>209</v>
      </c>
      <c r="I212">
        <v>49684</v>
      </c>
      <c r="J212">
        <v>59164</v>
      </c>
      <c r="K212">
        <v>209</v>
      </c>
      <c r="L212">
        <v>795283</v>
      </c>
      <c r="M212">
        <v>835139</v>
      </c>
      <c r="N212">
        <v>209</v>
      </c>
      <c r="O212" s="5">
        <v>53746900</v>
      </c>
      <c r="P212" s="5">
        <v>13884800</v>
      </c>
      <c r="R212" s="6">
        <v>209</v>
      </c>
      <c r="S212" t="b">
        <f>OR(Tabla1912[[#This Row],[Tiempo_lineal (ns)]]&gt;$C$508,Tabla1912[[#This Row],[Tiempo_lineal (ns)]]&lt;$C$509)</f>
        <v>0</v>
      </c>
      <c r="T212" t="b">
        <f>OR(Tabla1912[[#This Row],[Tiempo_normal (ns)]]&gt;$D$508,Tabla1912[[#This Row],[Tiempo_normal (ns)]]&lt;$D$509)</f>
        <v>0</v>
      </c>
      <c r="U212" s="6">
        <v>209</v>
      </c>
      <c r="V212" t="b">
        <f>OR(Tabla31013[[#This Row],[Tiempo_lineal (ns)]]&gt;$F$508,Tabla31013[[#This Row],[Tiempo_lineal (ns)]]&lt;$F$509)</f>
        <v>0</v>
      </c>
      <c r="W212" t="b">
        <f>OR(Tabla31013[[#This Row],[Tiempo_normal (ns)]]&gt;$G$508,Tabla31013[[#This Row],[Tiempo_normal (ns)]]&lt;$G$509)</f>
        <v>0</v>
      </c>
      <c r="X212" s="6">
        <v>209</v>
      </c>
      <c r="Y212" t="b">
        <f>OR(Tabla41114[[#This Row],[Tiempo_lineal (ns)]]&gt;$I$508,Tabla41114[[#This Row],[Tiempo_lineal (ns)]]&lt;$I$509)</f>
        <v>0</v>
      </c>
      <c r="Z212" t="b">
        <f>OR(Tabla41114[[#This Row],[Tiempo_normal (ns)]]&gt;$J$508,Tabla41114[[#This Row],[Tiempo_normal (ns)]]&lt;$J$509)</f>
        <v>0</v>
      </c>
      <c r="AA212" s="6">
        <v>209</v>
      </c>
      <c r="AB212" t="b">
        <f>OR(Tabla51215[[#This Row],[Tiempo_lineal (ns)]]&gt;$L$508,Tabla51215[[#This Row],[Tiempo_lineal (ns)]]&lt;$L$509)</f>
        <v>0</v>
      </c>
      <c r="AC212" t="b">
        <f>OR(Tabla51215[[#This Row],[Tiempo_normal (ns)]]&gt;$M$508,Tabla51215[[#This Row],[Tiempo_normal (ns)]]&lt;$M$509)</f>
        <v>0</v>
      </c>
      <c r="AD212" s="6">
        <v>209</v>
      </c>
      <c r="AE212" t="b">
        <f>OR(Tabla61316[[#This Row],[Tiempo_lineal (ns)]]&gt;$O$508,Tabla61316[[#This Row],[Tiempo_lineal (ns)]]&lt;$O$509)</f>
        <v>1</v>
      </c>
      <c r="AF212" s="7" t="b">
        <f>OR(Tabla61316[[#This Row],[Tiempo_normal (ns)]]&gt;$P$508,Tabla61316[[#This Row],[Tiempo_normal (ns)]]&lt;$P$509)</f>
        <v>0</v>
      </c>
    </row>
    <row r="213" spans="2:32" x14ac:dyDescent="0.3">
      <c r="B213">
        <v>210</v>
      </c>
      <c r="C213">
        <v>193</v>
      </c>
      <c r="D213">
        <v>208</v>
      </c>
      <c r="E213">
        <v>210</v>
      </c>
      <c r="F213">
        <v>2025</v>
      </c>
      <c r="G213">
        <v>1795</v>
      </c>
      <c r="H213">
        <v>210</v>
      </c>
      <c r="I213">
        <v>99410</v>
      </c>
      <c r="J213">
        <v>47573</v>
      </c>
      <c r="K213">
        <v>210</v>
      </c>
      <c r="L213" s="5">
        <v>1146830</v>
      </c>
      <c r="M213">
        <v>584783</v>
      </c>
      <c r="N213">
        <v>210</v>
      </c>
      <c r="O213" s="5">
        <v>9673360</v>
      </c>
      <c r="P213" s="5">
        <v>10813700</v>
      </c>
      <c r="R213" s="8">
        <v>210</v>
      </c>
      <c r="S213" t="b">
        <f>OR(Tabla1912[[#This Row],[Tiempo_lineal (ns)]]&gt;$C$508,Tabla1912[[#This Row],[Tiempo_lineal (ns)]]&lt;$C$509)</f>
        <v>0</v>
      </c>
      <c r="T213" t="b">
        <f>OR(Tabla1912[[#This Row],[Tiempo_normal (ns)]]&gt;$D$508,Tabla1912[[#This Row],[Tiempo_normal (ns)]]&lt;$D$509)</f>
        <v>0</v>
      </c>
      <c r="U213" s="8">
        <v>210</v>
      </c>
      <c r="V213" t="b">
        <f>OR(Tabla31013[[#This Row],[Tiempo_lineal (ns)]]&gt;$F$508,Tabla31013[[#This Row],[Tiempo_lineal (ns)]]&lt;$F$509)</f>
        <v>0</v>
      </c>
      <c r="W213" t="b">
        <f>OR(Tabla31013[[#This Row],[Tiempo_normal (ns)]]&gt;$G$508,Tabla31013[[#This Row],[Tiempo_normal (ns)]]&lt;$G$509)</f>
        <v>0</v>
      </c>
      <c r="X213" s="8">
        <v>210</v>
      </c>
      <c r="Y213" t="b">
        <f>OR(Tabla41114[[#This Row],[Tiempo_lineal (ns)]]&gt;$I$508,Tabla41114[[#This Row],[Tiempo_lineal (ns)]]&lt;$I$509)</f>
        <v>1</v>
      </c>
      <c r="Z213" t="b">
        <f>OR(Tabla41114[[#This Row],[Tiempo_normal (ns)]]&gt;$J$508,Tabla41114[[#This Row],[Tiempo_normal (ns)]]&lt;$J$509)</f>
        <v>0</v>
      </c>
      <c r="AA213" s="8">
        <v>210</v>
      </c>
      <c r="AB213" t="b">
        <f>OR(Tabla51215[[#This Row],[Tiempo_lineal (ns)]]&gt;$L$508,Tabla51215[[#This Row],[Tiempo_lineal (ns)]]&lt;$L$509)</f>
        <v>0</v>
      </c>
      <c r="AC213" t="b">
        <f>OR(Tabla51215[[#This Row],[Tiempo_normal (ns)]]&gt;$M$508,Tabla51215[[#This Row],[Tiempo_normal (ns)]]&lt;$M$509)</f>
        <v>0</v>
      </c>
      <c r="AD213" s="8">
        <v>210</v>
      </c>
      <c r="AE213" t="b">
        <f>OR(Tabla61316[[#This Row],[Tiempo_lineal (ns)]]&gt;$O$508,Tabla61316[[#This Row],[Tiempo_lineal (ns)]]&lt;$O$509)</f>
        <v>0</v>
      </c>
      <c r="AF213" s="7" t="b">
        <f>OR(Tabla61316[[#This Row],[Tiempo_normal (ns)]]&gt;$P$508,Tabla61316[[#This Row],[Tiempo_normal (ns)]]&lt;$P$509)</f>
        <v>0</v>
      </c>
    </row>
    <row r="214" spans="2:32" x14ac:dyDescent="0.3">
      <c r="B214">
        <v>211</v>
      </c>
      <c r="C214">
        <v>192</v>
      </c>
      <c r="D214">
        <v>210</v>
      </c>
      <c r="E214">
        <v>211</v>
      </c>
      <c r="F214">
        <v>2099</v>
      </c>
      <c r="G214">
        <v>2082</v>
      </c>
      <c r="H214">
        <v>211</v>
      </c>
      <c r="I214">
        <v>50782</v>
      </c>
      <c r="J214">
        <v>42609</v>
      </c>
      <c r="K214">
        <v>211</v>
      </c>
      <c r="L214">
        <v>646560</v>
      </c>
      <c r="M214">
        <v>562098</v>
      </c>
      <c r="N214">
        <v>211</v>
      </c>
      <c r="O214" s="5">
        <v>19432200</v>
      </c>
      <c r="P214" s="5">
        <v>10608400</v>
      </c>
      <c r="R214" s="6">
        <v>211</v>
      </c>
      <c r="S214" t="b">
        <f>OR(Tabla1912[[#This Row],[Tiempo_lineal (ns)]]&gt;$C$508,Tabla1912[[#This Row],[Tiempo_lineal (ns)]]&lt;$C$509)</f>
        <v>0</v>
      </c>
      <c r="T214" t="b">
        <f>OR(Tabla1912[[#This Row],[Tiempo_normal (ns)]]&gt;$D$508,Tabla1912[[#This Row],[Tiempo_normal (ns)]]&lt;$D$509)</f>
        <v>0</v>
      </c>
      <c r="U214" s="6">
        <v>211</v>
      </c>
      <c r="V214" t="b">
        <f>OR(Tabla31013[[#This Row],[Tiempo_lineal (ns)]]&gt;$F$508,Tabla31013[[#This Row],[Tiempo_lineal (ns)]]&lt;$F$509)</f>
        <v>0</v>
      </c>
      <c r="W214" t="b">
        <f>OR(Tabla31013[[#This Row],[Tiempo_normal (ns)]]&gt;$G$508,Tabla31013[[#This Row],[Tiempo_normal (ns)]]&lt;$G$509)</f>
        <v>0</v>
      </c>
      <c r="X214" s="6">
        <v>211</v>
      </c>
      <c r="Y214" t="b">
        <f>OR(Tabla41114[[#This Row],[Tiempo_lineal (ns)]]&gt;$I$508,Tabla41114[[#This Row],[Tiempo_lineal (ns)]]&lt;$I$509)</f>
        <v>0</v>
      </c>
      <c r="Z214" t="b">
        <f>OR(Tabla41114[[#This Row],[Tiempo_normal (ns)]]&gt;$J$508,Tabla41114[[#This Row],[Tiempo_normal (ns)]]&lt;$J$509)</f>
        <v>0</v>
      </c>
      <c r="AA214" s="6">
        <v>211</v>
      </c>
      <c r="AB214" t="b">
        <f>OR(Tabla51215[[#This Row],[Tiempo_lineal (ns)]]&gt;$L$508,Tabla51215[[#This Row],[Tiempo_lineal (ns)]]&lt;$L$509)</f>
        <v>0</v>
      </c>
      <c r="AC214" t="b">
        <f>OR(Tabla51215[[#This Row],[Tiempo_normal (ns)]]&gt;$M$508,Tabla51215[[#This Row],[Tiempo_normal (ns)]]&lt;$M$509)</f>
        <v>0</v>
      </c>
      <c r="AD214" s="6">
        <v>211</v>
      </c>
      <c r="AE214" t="b">
        <f>OR(Tabla61316[[#This Row],[Tiempo_lineal (ns)]]&gt;$O$508,Tabla61316[[#This Row],[Tiempo_lineal (ns)]]&lt;$O$509)</f>
        <v>0</v>
      </c>
      <c r="AF214" s="7" t="b">
        <f>OR(Tabla61316[[#This Row],[Tiempo_normal (ns)]]&gt;$P$508,Tabla61316[[#This Row],[Tiempo_normal (ns)]]&lt;$P$509)</f>
        <v>0</v>
      </c>
    </row>
    <row r="215" spans="2:32" x14ac:dyDescent="0.3">
      <c r="B215">
        <v>212</v>
      </c>
      <c r="C215">
        <v>204</v>
      </c>
      <c r="D215">
        <v>210</v>
      </c>
      <c r="E215">
        <v>212</v>
      </c>
      <c r="F215">
        <v>2089</v>
      </c>
      <c r="G215">
        <v>1802</v>
      </c>
      <c r="H215">
        <v>212</v>
      </c>
      <c r="I215">
        <v>33854</v>
      </c>
      <c r="J215">
        <v>61089</v>
      </c>
      <c r="K215">
        <v>212</v>
      </c>
      <c r="L215">
        <v>851043</v>
      </c>
      <c r="M215">
        <v>654505</v>
      </c>
      <c r="N215">
        <v>212</v>
      </c>
      <c r="O215" s="5">
        <v>10123800</v>
      </c>
      <c r="P215" s="5">
        <v>20736200</v>
      </c>
      <c r="R215" s="8">
        <v>212</v>
      </c>
      <c r="S215" t="b">
        <f>OR(Tabla1912[[#This Row],[Tiempo_lineal (ns)]]&gt;$C$508,Tabla1912[[#This Row],[Tiempo_lineal (ns)]]&lt;$C$509)</f>
        <v>0</v>
      </c>
      <c r="T215" t="b">
        <f>OR(Tabla1912[[#This Row],[Tiempo_normal (ns)]]&gt;$D$508,Tabla1912[[#This Row],[Tiempo_normal (ns)]]&lt;$D$509)</f>
        <v>0</v>
      </c>
      <c r="U215" s="8">
        <v>212</v>
      </c>
      <c r="V215" t="b">
        <f>OR(Tabla31013[[#This Row],[Tiempo_lineal (ns)]]&gt;$F$508,Tabla31013[[#This Row],[Tiempo_lineal (ns)]]&lt;$F$509)</f>
        <v>0</v>
      </c>
      <c r="W215" t="b">
        <f>OR(Tabla31013[[#This Row],[Tiempo_normal (ns)]]&gt;$G$508,Tabla31013[[#This Row],[Tiempo_normal (ns)]]&lt;$G$509)</f>
        <v>0</v>
      </c>
      <c r="X215" s="8">
        <v>212</v>
      </c>
      <c r="Y215" t="b">
        <f>OR(Tabla41114[[#This Row],[Tiempo_lineal (ns)]]&gt;$I$508,Tabla41114[[#This Row],[Tiempo_lineal (ns)]]&lt;$I$509)</f>
        <v>0</v>
      </c>
      <c r="Z215" t="b">
        <f>OR(Tabla41114[[#This Row],[Tiempo_normal (ns)]]&gt;$J$508,Tabla41114[[#This Row],[Tiempo_normal (ns)]]&lt;$J$509)</f>
        <v>0</v>
      </c>
      <c r="AA215" s="8">
        <v>212</v>
      </c>
      <c r="AB215" t="b">
        <f>OR(Tabla51215[[#This Row],[Tiempo_lineal (ns)]]&gt;$L$508,Tabla51215[[#This Row],[Tiempo_lineal (ns)]]&lt;$L$509)</f>
        <v>0</v>
      </c>
      <c r="AC215" t="b">
        <f>OR(Tabla51215[[#This Row],[Tiempo_normal (ns)]]&gt;$M$508,Tabla51215[[#This Row],[Tiempo_normal (ns)]]&lt;$M$509)</f>
        <v>0</v>
      </c>
      <c r="AD215" s="8">
        <v>212</v>
      </c>
      <c r="AE215" t="b">
        <f>OR(Tabla61316[[#This Row],[Tiempo_lineal (ns)]]&gt;$O$508,Tabla61316[[#This Row],[Tiempo_lineal (ns)]]&lt;$O$509)</f>
        <v>0</v>
      </c>
      <c r="AF215" s="7" t="b">
        <f>OR(Tabla61316[[#This Row],[Tiempo_normal (ns)]]&gt;$P$508,Tabla61316[[#This Row],[Tiempo_normal (ns)]]&lt;$P$509)</f>
        <v>0</v>
      </c>
    </row>
    <row r="216" spans="2:32" x14ac:dyDescent="0.3">
      <c r="B216">
        <v>213</v>
      </c>
      <c r="C216">
        <v>184</v>
      </c>
      <c r="D216">
        <v>207</v>
      </c>
      <c r="E216">
        <v>213</v>
      </c>
      <c r="F216">
        <v>2205</v>
      </c>
      <c r="G216">
        <v>1817</v>
      </c>
      <c r="H216">
        <v>213</v>
      </c>
      <c r="I216">
        <v>28578</v>
      </c>
      <c r="J216">
        <v>28402</v>
      </c>
      <c r="K216">
        <v>213</v>
      </c>
      <c r="L216">
        <v>666738</v>
      </c>
      <c r="M216">
        <v>593543</v>
      </c>
      <c r="N216">
        <v>213</v>
      </c>
      <c r="O216" s="5">
        <v>28732200</v>
      </c>
      <c r="P216" s="5">
        <v>73286300</v>
      </c>
      <c r="R216" s="6">
        <v>213</v>
      </c>
      <c r="S216" t="b">
        <f>OR(Tabla1912[[#This Row],[Tiempo_lineal (ns)]]&gt;$C$508,Tabla1912[[#This Row],[Tiempo_lineal (ns)]]&lt;$C$509)</f>
        <v>0</v>
      </c>
      <c r="T216" t="b">
        <f>OR(Tabla1912[[#This Row],[Tiempo_normal (ns)]]&gt;$D$508,Tabla1912[[#This Row],[Tiempo_normal (ns)]]&lt;$D$509)</f>
        <v>0</v>
      </c>
      <c r="U216" s="6">
        <v>213</v>
      </c>
      <c r="V216" t="b">
        <f>OR(Tabla31013[[#This Row],[Tiempo_lineal (ns)]]&gt;$F$508,Tabla31013[[#This Row],[Tiempo_lineal (ns)]]&lt;$F$509)</f>
        <v>0</v>
      </c>
      <c r="W216" t="b">
        <f>OR(Tabla31013[[#This Row],[Tiempo_normal (ns)]]&gt;$G$508,Tabla31013[[#This Row],[Tiempo_normal (ns)]]&lt;$G$509)</f>
        <v>0</v>
      </c>
      <c r="X216" s="6">
        <v>213</v>
      </c>
      <c r="Y216" t="b">
        <f>OR(Tabla41114[[#This Row],[Tiempo_lineal (ns)]]&gt;$I$508,Tabla41114[[#This Row],[Tiempo_lineal (ns)]]&lt;$I$509)</f>
        <v>0</v>
      </c>
      <c r="Z216" t="b">
        <f>OR(Tabla41114[[#This Row],[Tiempo_normal (ns)]]&gt;$J$508,Tabla41114[[#This Row],[Tiempo_normal (ns)]]&lt;$J$509)</f>
        <v>0</v>
      </c>
      <c r="AA216" s="6">
        <v>213</v>
      </c>
      <c r="AB216" t="b">
        <f>OR(Tabla51215[[#This Row],[Tiempo_lineal (ns)]]&gt;$L$508,Tabla51215[[#This Row],[Tiempo_lineal (ns)]]&lt;$L$509)</f>
        <v>0</v>
      </c>
      <c r="AC216" t="b">
        <f>OR(Tabla51215[[#This Row],[Tiempo_normal (ns)]]&gt;$M$508,Tabla51215[[#This Row],[Tiempo_normal (ns)]]&lt;$M$509)</f>
        <v>0</v>
      </c>
      <c r="AD216" s="6">
        <v>213</v>
      </c>
      <c r="AE216" t="b">
        <f>OR(Tabla61316[[#This Row],[Tiempo_lineal (ns)]]&gt;$O$508,Tabla61316[[#This Row],[Tiempo_lineal (ns)]]&lt;$O$509)</f>
        <v>1</v>
      </c>
      <c r="AF216" s="7" t="b">
        <f>OR(Tabla61316[[#This Row],[Tiempo_normal (ns)]]&gt;$P$508,Tabla61316[[#This Row],[Tiempo_normal (ns)]]&lt;$P$509)</f>
        <v>1</v>
      </c>
    </row>
    <row r="217" spans="2:32" x14ac:dyDescent="0.3">
      <c r="B217">
        <v>214</v>
      </c>
      <c r="C217">
        <v>188</v>
      </c>
      <c r="D217">
        <v>224</v>
      </c>
      <c r="E217">
        <v>214</v>
      </c>
      <c r="F217">
        <v>2063</v>
      </c>
      <c r="G217">
        <v>1814</v>
      </c>
      <c r="H217">
        <v>214</v>
      </c>
      <c r="I217">
        <v>40879</v>
      </c>
      <c r="J217">
        <v>46791</v>
      </c>
      <c r="K217">
        <v>214</v>
      </c>
      <c r="L217">
        <v>676255</v>
      </c>
      <c r="M217">
        <v>588258</v>
      </c>
      <c r="N217">
        <v>214</v>
      </c>
      <c r="O217" s="5">
        <v>27748100</v>
      </c>
      <c r="P217" s="5">
        <v>20576800</v>
      </c>
      <c r="R217" s="8">
        <v>214</v>
      </c>
      <c r="S217" t="b">
        <f>OR(Tabla1912[[#This Row],[Tiempo_lineal (ns)]]&gt;$C$508,Tabla1912[[#This Row],[Tiempo_lineal (ns)]]&lt;$C$509)</f>
        <v>0</v>
      </c>
      <c r="T217" t="b">
        <f>OR(Tabla1912[[#This Row],[Tiempo_normal (ns)]]&gt;$D$508,Tabla1912[[#This Row],[Tiempo_normal (ns)]]&lt;$D$509)</f>
        <v>0</v>
      </c>
      <c r="U217" s="8">
        <v>214</v>
      </c>
      <c r="V217" t="b">
        <f>OR(Tabla31013[[#This Row],[Tiempo_lineal (ns)]]&gt;$F$508,Tabla31013[[#This Row],[Tiempo_lineal (ns)]]&lt;$F$509)</f>
        <v>0</v>
      </c>
      <c r="W217" t="b">
        <f>OR(Tabla31013[[#This Row],[Tiempo_normal (ns)]]&gt;$G$508,Tabla31013[[#This Row],[Tiempo_normal (ns)]]&lt;$G$509)</f>
        <v>0</v>
      </c>
      <c r="X217" s="8">
        <v>214</v>
      </c>
      <c r="Y217" t="b">
        <f>OR(Tabla41114[[#This Row],[Tiempo_lineal (ns)]]&gt;$I$508,Tabla41114[[#This Row],[Tiempo_lineal (ns)]]&lt;$I$509)</f>
        <v>0</v>
      </c>
      <c r="Z217" t="b">
        <f>OR(Tabla41114[[#This Row],[Tiempo_normal (ns)]]&gt;$J$508,Tabla41114[[#This Row],[Tiempo_normal (ns)]]&lt;$J$509)</f>
        <v>0</v>
      </c>
      <c r="AA217" s="8">
        <v>214</v>
      </c>
      <c r="AB217" t="b">
        <f>OR(Tabla51215[[#This Row],[Tiempo_lineal (ns)]]&gt;$L$508,Tabla51215[[#This Row],[Tiempo_lineal (ns)]]&lt;$L$509)</f>
        <v>0</v>
      </c>
      <c r="AC217" t="b">
        <f>OR(Tabla51215[[#This Row],[Tiempo_normal (ns)]]&gt;$M$508,Tabla51215[[#This Row],[Tiempo_normal (ns)]]&lt;$M$509)</f>
        <v>0</v>
      </c>
      <c r="AD217" s="8">
        <v>214</v>
      </c>
      <c r="AE217" t="b">
        <f>OR(Tabla61316[[#This Row],[Tiempo_lineal (ns)]]&gt;$O$508,Tabla61316[[#This Row],[Tiempo_lineal (ns)]]&lt;$O$509)</f>
        <v>1</v>
      </c>
      <c r="AF217" s="7" t="b">
        <f>OR(Tabla61316[[#This Row],[Tiempo_normal (ns)]]&gt;$P$508,Tabla61316[[#This Row],[Tiempo_normal (ns)]]&lt;$P$509)</f>
        <v>0</v>
      </c>
    </row>
    <row r="218" spans="2:32" x14ac:dyDescent="0.3">
      <c r="B218">
        <v>215</v>
      </c>
      <c r="C218">
        <v>250</v>
      </c>
      <c r="D218">
        <v>234</v>
      </c>
      <c r="E218">
        <v>215</v>
      </c>
      <c r="F218">
        <v>1836</v>
      </c>
      <c r="G218">
        <v>1802</v>
      </c>
      <c r="H218">
        <v>215</v>
      </c>
      <c r="I218">
        <v>20720</v>
      </c>
      <c r="J218">
        <v>131897</v>
      </c>
      <c r="K218">
        <v>215</v>
      </c>
      <c r="L218">
        <v>645020</v>
      </c>
      <c r="M218">
        <v>612609</v>
      </c>
      <c r="N218">
        <v>215</v>
      </c>
      <c r="O218" s="5">
        <v>17910300</v>
      </c>
      <c r="P218" s="5">
        <v>10319500</v>
      </c>
      <c r="R218" s="6">
        <v>215</v>
      </c>
      <c r="S218" t="b">
        <f>OR(Tabla1912[[#This Row],[Tiempo_lineal (ns)]]&gt;$C$508,Tabla1912[[#This Row],[Tiempo_lineal (ns)]]&lt;$C$509)</f>
        <v>0</v>
      </c>
      <c r="T218" t="b">
        <f>OR(Tabla1912[[#This Row],[Tiempo_normal (ns)]]&gt;$D$508,Tabla1912[[#This Row],[Tiempo_normal (ns)]]&lt;$D$509)</f>
        <v>0</v>
      </c>
      <c r="U218" s="6">
        <v>215</v>
      </c>
      <c r="V218" t="b">
        <f>OR(Tabla31013[[#This Row],[Tiempo_lineal (ns)]]&gt;$F$508,Tabla31013[[#This Row],[Tiempo_lineal (ns)]]&lt;$F$509)</f>
        <v>0</v>
      </c>
      <c r="W218" t="b">
        <f>OR(Tabla31013[[#This Row],[Tiempo_normal (ns)]]&gt;$G$508,Tabla31013[[#This Row],[Tiempo_normal (ns)]]&lt;$G$509)</f>
        <v>0</v>
      </c>
      <c r="X218" s="6">
        <v>215</v>
      </c>
      <c r="Y218" t="b">
        <f>OR(Tabla41114[[#This Row],[Tiempo_lineal (ns)]]&gt;$I$508,Tabla41114[[#This Row],[Tiempo_lineal (ns)]]&lt;$I$509)</f>
        <v>0</v>
      </c>
      <c r="Z218" t="b">
        <f>OR(Tabla41114[[#This Row],[Tiempo_normal (ns)]]&gt;$J$508,Tabla41114[[#This Row],[Tiempo_normal (ns)]]&lt;$J$509)</f>
        <v>1</v>
      </c>
      <c r="AA218" s="6">
        <v>215</v>
      </c>
      <c r="AB218" t="b">
        <f>OR(Tabla51215[[#This Row],[Tiempo_lineal (ns)]]&gt;$L$508,Tabla51215[[#This Row],[Tiempo_lineal (ns)]]&lt;$L$509)</f>
        <v>0</v>
      </c>
      <c r="AC218" t="b">
        <f>OR(Tabla51215[[#This Row],[Tiempo_normal (ns)]]&gt;$M$508,Tabla51215[[#This Row],[Tiempo_normal (ns)]]&lt;$M$509)</f>
        <v>0</v>
      </c>
      <c r="AD218" s="6">
        <v>215</v>
      </c>
      <c r="AE218" t="b">
        <f>OR(Tabla61316[[#This Row],[Tiempo_lineal (ns)]]&gt;$O$508,Tabla61316[[#This Row],[Tiempo_lineal (ns)]]&lt;$O$509)</f>
        <v>0</v>
      </c>
      <c r="AF218" s="7" t="b">
        <f>OR(Tabla61316[[#This Row],[Tiempo_normal (ns)]]&gt;$P$508,Tabla61316[[#This Row],[Tiempo_normal (ns)]]&lt;$P$509)</f>
        <v>0</v>
      </c>
    </row>
    <row r="219" spans="2:32" x14ac:dyDescent="0.3">
      <c r="B219">
        <v>216</v>
      </c>
      <c r="C219">
        <v>193</v>
      </c>
      <c r="D219">
        <v>206</v>
      </c>
      <c r="E219">
        <v>216</v>
      </c>
      <c r="F219">
        <v>2051</v>
      </c>
      <c r="G219">
        <v>1806</v>
      </c>
      <c r="H219">
        <v>216</v>
      </c>
      <c r="I219">
        <v>56904</v>
      </c>
      <c r="J219">
        <v>37090</v>
      </c>
      <c r="K219">
        <v>216</v>
      </c>
      <c r="L219">
        <v>867056</v>
      </c>
      <c r="M219">
        <v>627692</v>
      </c>
      <c r="N219">
        <v>216</v>
      </c>
      <c r="O219" s="5">
        <v>10309500</v>
      </c>
      <c r="P219" s="5">
        <v>10566800</v>
      </c>
      <c r="R219" s="8">
        <v>216</v>
      </c>
      <c r="S219" t="b">
        <f>OR(Tabla1912[[#This Row],[Tiempo_lineal (ns)]]&gt;$C$508,Tabla1912[[#This Row],[Tiempo_lineal (ns)]]&lt;$C$509)</f>
        <v>0</v>
      </c>
      <c r="T219" t="b">
        <f>OR(Tabla1912[[#This Row],[Tiempo_normal (ns)]]&gt;$D$508,Tabla1912[[#This Row],[Tiempo_normal (ns)]]&lt;$D$509)</f>
        <v>0</v>
      </c>
      <c r="U219" s="8">
        <v>216</v>
      </c>
      <c r="V219" t="b">
        <f>OR(Tabla31013[[#This Row],[Tiempo_lineal (ns)]]&gt;$F$508,Tabla31013[[#This Row],[Tiempo_lineal (ns)]]&lt;$F$509)</f>
        <v>0</v>
      </c>
      <c r="W219" t="b">
        <f>OR(Tabla31013[[#This Row],[Tiempo_normal (ns)]]&gt;$G$508,Tabla31013[[#This Row],[Tiempo_normal (ns)]]&lt;$G$509)</f>
        <v>0</v>
      </c>
      <c r="X219" s="8">
        <v>216</v>
      </c>
      <c r="Y219" t="b">
        <f>OR(Tabla41114[[#This Row],[Tiempo_lineal (ns)]]&gt;$I$508,Tabla41114[[#This Row],[Tiempo_lineal (ns)]]&lt;$I$509)</f>
        <v>0</v>
      </c>
      <c r="Z219" t="b">
        <f>OR(Tabla41114[[#This Row],[Tiempo_normal (ns)]]&gt;$J$508,Tabla41114[[#This Row],[Tiempo_normal (ns)]]&lt;$J$509)</f>
        <v>0</v>
      </c>
      <c r="AA219" s="8">
        <v>216</v>
      </c>
      <c r="AB219" t="b">
        <f>OR(Tabla51215[[#This Row],[Tiempo_lineal (ns)]]&gt;$L$508,Tabla51215[[#This Row],[Tiempo_lineal (ns)]]&lt;$L$509)</f>
        <v>0</v>
      </c>
      <c r="AC219" t="b">
        <f>OR(Tabla51215[[#This Row],[Tiempo_normal (ns)]]&gt;$M$508,Tabla51215[[#This Row],[Tiempo_normal (ns)]]&lt;$M$509)</f>
        <v>0</v>
      </c>
      <c r="AD219" s="8">
        <v>216</v>
      </c>
      <c r="AE219" t="b">
        <f>OR(Tabla61316[[#This Row],[Tiempo_lineal (ns)]]&gt;$O$508,Tabla61316[[#This Row],[Tiempo_lineal (ns)]]&lt;$O$509)</f>
        <v>0</v>
      </c>
      <c r="AF219" s="7" t="b">
        <f>OR(Tabla61316[[#This Row],[Tiempo_normal (ns)]]&gt;$P$508,Tabla61316[[#This Row],[Tiempo_normal (ns)]]&lt;$P$509)</f>
        <v>0</v>
      </c>
    </row>
    <row r="220" spans="2:32" x14ac:dyDescent="0.3">
      <c r="B220">
        <v>217</v>
      </c>
      <c r="C220">
        <v>189</v>
      </c>
      <c r="D220">
        <v>206</v>
      </c>
      <c r="E220">
        <v>217</v>
      </c>
      <c r="F220">
        <v>1820</v>
      </c>
      <c r="G220">
        <v>1813</v>
      </c>
      <c r="H220">
        <v>217</v>
      </c>
      <c r="I220">
        <v>20924</v>
      </c>
      <c r="J220">
        <v>76535</v>
      </c>
      <c r="K220">
        <v>217</v>
      </c>
      <c r="L220">
        <v>988303</v>
      </c>
      <c r="M220">
        <v>867096</v>
      </c>
      <c r="N220">
        <v>217</v>
      </c>
      <c r="O220" s="5">
        <v>9624200</v>
      </c>
      <c r="P220" s="5">
        <v>24043400</v>
      </c>
      <c r="R220" s="6">
        <v>217</v>
      </c>
      <c r="S220" t="b">
        <f>OR(Tabla1912[[#This Row],[Tiempo_lineal (ns)]]&gt;$C$508,Tabla1912[[#This Row],[Tiempo_lineal (ns)]]&lt;$C$509)</f>
        <v>0</v>
      </c>
      <c r="T220" t="b">
        <f>OR(Tabla1912[[#This Row],[Tiempo_normal (ns)]]&gt;$D$508,Tabla1912[[#This Row],[Tiempo_normal (ns)]]&lt;$D$509)</f>
        <v>0</v>
      </c>
      <c r="U220" s="6">
        <v>217</v>
      </c>
      <c r="V220" t="b">
        <f>OR(Tabla31013[[#This Row],[Tiempo_lineal (ns)]]&gt;$F$508,Tabla31013[[#This Row],[Tiempo_lineal (ns)]]&lt;$F$509)</f>
        <v>0</v>
      </c>
      <c r="W220" t="b">
        <f>OR(Tabla31013[[#This Row],[Tiempo_normal (ns)]]&gt;$G$508,Tabla31013[[#This Row],[Tiempo_normal (ns)]]&lt;$G$509)</f>
        <v>0</v>
      </c>
      <c r="X220" s="6">
        <v>217</v>
      </c>
      <c r="Y220" t="b">
        <f>OR(Tabla41114[[#This Row],[Tiempo_lineal (ns)]]&gt;$I$508,Tabla41114[[#This Row],[Tiempo_lineal (ns)]]&lt;$I$509)</f>
        <v>0</v>
      </c>
      <c r="Z220" t="b">
        <f>OR(Tabla41114[[#This Row],[Tiempo_normal (ns)]]&gt;$J$508,Tabla41114[[#This Row],[Tiempo_normal (ns)]]&lt;$J$509)</f>
        <v>0</v>
      </c>
      <c r="AA220" s="6">
        <v>217</v>
      </c>
      <c r="AB220" t="b">
        <f>OR(Tabla51215[[#This Row],[Tiempo_lineal (ns)]]&gt;$L$508,Tabla51215[[#This Row],[Tiempo_lineal (ns)]]&lt;$L$509)</f>
        <v>0</v>
      </c>
      <c r="AC220" t="b">
        <f>OR(Tabla51215[[#This Row],[Tiempo_normal (ns)]]&gt;$M$508,Tabla51215[[#This Row],[Tiempo_normal (ns)]]&lt;$M$509)</f>
        <v>0</v>
      </c>
      <c r="AD220" s="6">
        <v>217</v>
      </c>
      <c r="AE220" t="b">
        <f>OR(Tabla61316[[#This Row],[Tiempo_lineal (ns)]]&gt;$O$508,Tabla61316[[#This Row],[Tiempo_lineal (ns)]]&lt;$O$509)</f>
        <v>0</v>
      </c>
      <c r="AF220" s="7" t="b">
        <f>OR(Tabla61316[[#This Row],[Tiempo_normal (ns)]]&gt;$P$508,Tabla61316[[#This Row],[Tiempo_normal (ns)]]&lt;$P$509)</f>
        <v>0</v>
      </c>
    </row>
    <row r="221" spans="2:32" x14ac:dyDescent="0.3">
      <c r="B221">
        <v>218</v>
      </c>
      <c r="C221">
        <v>189</v>
      </c>
      <c r="D221">
        <v>208</v>
      </c>
      <c r="E221">
        <v>218</v>
      </c>
      <c r="F221">
        <v>2022</v>
      </c>
      <c r="G221">
        <v>2539</v>
      </c>
      <c r="H221">
        <v>218</v>
      </c>
      <c r="I221">
        <v>22240</v>
      </c>
      <c r="J221">
        <v>23921</v>
      </c>
      <c r="K221">
        <v>218</v>
      </c>
      <c r="L221" s="5">
        <v>1029890</v>
      </c>
      <c r="M221">
        <v>592263</v>
      </c>
      <c r="N221">
        <v>218</v>
      </c>
      <c r="O221" s="5">
        <v>11924100</v>
      </c>
      <c r="P221" s="5">
        <v>13105200</v>
      </c>
      <c r="R221" s="8">
        <v>218</v>
      </c>
      <c r="S221" t="b">
        <f>OR(Tabla1912[[#This Row],[Tiempo_lineal (ns)]]&gt;$C$508,Tabla1912[[#This Row],[Tiempo_lineal (ns)]]&lt;$C$509)</f>
        <v>0</v>
      </c>
      <c r="T221" t="b">
        <f>OR(Tabla1912[[#This Row],[Tiempo_normal (ns)]]&gt;$D$508,Tabla1912[[#This Row],[Tiempo_normal (ns)]]&lt;$D$509)</f>
        <v>0</v>
      </c>
      <c r="U221" s="8">
        <v>218</v>
      </c>
      <c r="V221" t="b">
        <f>OR(Tabla31013[[#This Row],[Tiempo_lineal (ns)]]&gt;$F$508,Tabla31013[[#This Row],[Tiempo_lineal (ns)]]&lt;$F$509)</f>
        <v>0</v>
      </c>
      <c r="W221" t="b">
        <f>OR(Tabla31013[[#This Row],[Tiempo_normal (ns)]]&gt;$G$508,Tabla31013[[#This Row],[Tiempo_normal (ns)]]&lt;$G$509)</f>
        <v>0</v>
      </c>
      <c r="X221" s="8">
        <v>218</v>
      </c>
      <c r="Y221" t="b">
        <f>OR(Tabla41114[[#This Row],[Tiempo_lineal (ns)]]&gt;$I$508,Tabla41114[[#This Row],[Tiempo_lineal (ns)]]&lt;$I$509)</f>
        <v>0</v>
      </c>
      <c r="Z221" t="b">
        <f>OR(Tabla41114[[#This Row],[Tiempo_normal (ns)]]&gt;$J$508,Tabla41114[[#This Row],[Tiempo_normal (ns)]]&lt;$J$509)</f>
        <v>0</v>
      </c>
      <c r="AA221" s="8">
        <v>218</v>
      </c>
      <c r="AB221" t="b">
        <f>OR(Tabla51215[[#This Row],[Tiempo_lineal (ns)]]&gt;$L$508,Tabla51215[[#This Row],[Tiempo_lineal (ns)]]&lt;$L$509)</f>
        <v>0</v>
      </c>
      <c r="AC221" t="b">
        <f>OR(Tabla51215[[#This Row],[Tiempo_normal (ns)]]&gt;$M$508,Tabla51215[[#This Row],[Tiempo_normal (ns)]]&lt;$M$509)</f>
        <v>0</v>
      </c>
      <c r="AD221" s="8">
        <v>218</v>
      </c>
      <c r="AE221" t="b">
        <f>OR(Tabla61316[[#This Row],[Tiempo_lineal (ns)]]&gt;$O$508,Tabla61316[[#This Row],[Tiempo_lineal (ns)]]&lt;$O$509)</f>
        <v>0</v>
      </c>
      <c r="AF221" s="7" t="b">
        <f>OR(Tabla61316[[#This Row],[Tiempo_normal (ns)]]&gt;$P$508,Tabla61316[[#This Row],[Tiempo_normal (ns)]]&lt;$P$509)</f>
        <v>0</v>
      </c>
    </row>
    <row r="222" spans="2:32" x14ac:dyDescent="0.3">
      <c r="B222">
        <v>219</v>
      </c>
      <c r="C222">
        <v>186</v>
      </c>
      <c r="D222">
        <v>218</v>
      </c>
      <c r="E222">
        <v>219</v>
      </c>
      <c r="F222">
        <v>2916</v>
      </c>
      <c r="G222">
        <v>1950</v>
      </c>
      <c r="H222">
        <v>219</v>
      </c>
      <c r="I222">
        <v>47498</v>
      </c>
      <c r="J222">
        <v>38911</v>
      </c>
      <c r="K222">
        <v>219</v>
      </c>
      <c r="L222">
        <v>670522</v>
      </c>
      <c r="M222">
        <v>733935</v>
      </c>
      <c r="N222">
        <v>219</v>
      </c>
      <c r="O222" s="5">
        <v>9364800</v>
      </c>
      <c r="P222" s="5">
        <v>25287600</v>
      </c>
      <c r="R222" s="6">
        <v>219</v>
      </c>
      <c r="S222" t="b">
        <f>OR(Tabla1912[[#This Row],[Tiempo_lineal (ns)]]&gt;$C$508,Tabla1912[[#This Row],[Tiempo_lineal (ns)]]&lt;$C$509)</f>
        <v>0</v>
      </c>
      <c r="T222" t="b">
        <f>OR(Tabla1912[[#This Row],[Tiempo_normal (ns)]]&gt;$D$508,Tabla1912[[#This Row],[Tiempo_normal (ns)]]&lt;$D$509)</f>
        <v>0</v>
      </c>
      <c r="U222" s="6">
        <v>219</v>
      </c>
      <c r="V222" t="b">
        <f>OR(Tabla31013[[#This Row],[Tiempo_lineal (ns)]]&gt;$F$508,Tabla31013[[#This Row],[Tiempo_lineal (ns)]]&lt;$F$509)</f>
        <v>1</v>
      </c>
      <c r="W222" t="b">
        <f>OR(Tabla31013[[#This Row],[Tiempo_normal (ns)]]&gt;$G$508,Tabla31013[[#This Row],[Tiempo_normal (ns)]]&lt;$G$509)</f>
        <v>0</v>
      </c>
      <c r="X222" s="6">
        <v>219</v>
      </c>
      <c r="Y222" t="b">
        <f>OR(Tabla41114[[#This Row],[Tiempo_lineal (ns)]]&gt;$I$508,Tabla41114[[#This Row],[Tiempo_lineal (ns)]]&lt;$I$509)</f>
        <v>0</v>
      </c>
      <c r="Z222" t="b">
        <f>OR(Tabla41114[[#This Row],[Tiempo_normal (ns)]]&gt;$J$508,Tabla41114[[#This Row],[Tiempo_normal (ns)]]&lt;$J$509)</f>
        <v>0</v>
      </c>
      <c r="AA222" s="6">
        <v>219</v>
      </c>
      <c r="AB222" t="b">
        <f>OR(Tabla51215[[#This Row],[Tiempo_lineal (ns)]]&gt;$L$508,Tabla51215[[#This Row],[Tiempo_lineal (ns)]]&lt;$L$509)</f>
        <v>0</v>
      </c>
      <c r="AC222" t="b">
        <f>OR(Tabla51215[[#This Row],[Tiempo_normal (ns)]]&gt;$M$508,Tabla51215[[#This Row],[Tiempo_normal (ns)]]&lt;$M$509)</f>
        <v>0</v>
      </c>
      <c r="AD222" s="6">
        <v>219</v>
      </c>
      <c r="AE222" t="b">
        <f>OR(Tabla61316[[#This Row],[Tiempo_lineal (ns)]]&gt;$O$508,Tabla61316[[#This Row],[Tiempo_lineal (ns)]]&lt;$O$509)</f>
        <v>0</v>
      </c>
      <c r="AF222" s="7" t="b">
        <f>OR(Tabla61316[[#This Row],[Tiempo_normal (ns)]]&gt;$P$508,Tabla61316[[#This Row],[Tiempo_normal (ns)]]&lt;$P$509)</f>
        <v>0</v>
      </c>
    </row>
    <row r="223" spans="2:32" x14ac:dyDescent="0.3">
      <c r="B223">
        <v>220</v>
      </c>
      <c r="C223">
        <v>187</v>
      </c>
      <c r="D223">
        <v>344</v>
      </c>
      <c r="E223">
        <v>220</v>
      </c>
      <c r="F223">
        <v>2158</v>
      </c>
      <c r="G223">
        <v>1921</v>
      </c>
      <c r="H223">
        <v>220</v>
      </c>
      <c r="I223">
        <v>47975</v>
      </c>
      <c r="J223">
        <v>44345</v>
      </c>
      <c r="K223">
        <v>220</v>
      </c>
      <c r="L223">
        <v>577497</v>
      </c>
      <c r="M223">
        <v>864988</v>
      </c>
      <c r="N223">
        <v>220</v>
      </c>
      <c r="O223" s="5">
        <v>11296400</v>
      </c>
      <c r="P223" s="5">
        <v>9721650</v>
      </c>
      <c r="R223" s="8">
        <v>220</v>
      </c>
      <c r="S223" t="b">
        <f>OR(Tabla1912[[#This Row],[Tiempo_lineal (ns)]]&gt;$C$508,Tabla1912[[#This Row],[Tiempo_lineal (ns)]]&lt;$C$509)</f>
        <v>0</v>
      </c>
      <c r="T223" t="b">
        <f>OR(Tabla1912[[#This Row],[Tiempo_normal (ns)]]&gt;$D$508,Tabla1912[[#This Row],[Tiempo_normal (ns)]]&lt;$D$509)</f>
        <v>0</v>
      </c>
      <c r="U223" s="8">
        <v>220</v>
      </c>
      <c r="V223" t="b">
        <f>OR(Tabla31013[[#This Row],[Tiempo_lineal (ns)]]&gt;$F$508,Tabla31013[[#This Row],[Tiempo_lineal (ns)]]&lt;$F$509)</f>
        <v>0</v>
      </c>
      <c r="W223" t="b">
        <f>OR(Tabla31013[[#This Row],[Tiempo_normal (ns)]]&gt;$G$508,Tabla31013[[#This Row],[Tiempo_normal (ns)]]&lt;$G$509)</f>
        <v>0</v>
      </c>
      <c r="X223" s="8">
        <v>220</v>
      </c>
      <c r="Y223" t="b">
        <f>OR(Tabla41114[[#This Row],[Tiempo_lineal (ns)]]&gt;$I$508,Tabla41114[[#This Row],[Tiempo_lineal (ns)]]&lt;$I$509)</f>
        <v>0</v>
      </c>
      <c r="Z223" t="b">
        <f>OR(Tabla41114[[#This Row],[Tiempo_normal (ns)]]&gt;$J$508,Tabla41114[[#This Row],[Tiempo_normal (ns)]]&lt;$J$509)</f>
        <v>0</v>
      </c>
      <c r="AA223" s="8">
        <v>220</v>
      </c>
      <c r="AB223" t="b">
        <f>OR(Tabla51215[[#This Row],[Tiempo_lineal (ns)]]&gt;$L$508,Tabla51215[[#This Row],[Tiempo_lineal (ns)]]&lt;$L$509)</f>
        <v>0</v>
      </c>
      <c r="AC223" t="b">
        <f>OR(Tabla51215[[#This Row],[Tiempo_normal (ns)]]&gt;$M$508,Tabla51215[[#This Row],[Tiempo_normal (ns)]]&lt;$M$509)</f>
        <v>0</v>
      </c>
      <c r="AD223" s="8">
        <v>220</v>
      </c>
      <c r="AE223" t="b">
        <f>OR(Tabla61316[[#This Row],[Tiempo_lineal (ns)]]&gt;$O$508,Tabla61316[[#This Row],[Tiempo_lineal (ns)]]&lt;$O$509)</f>
        <v>0</v>
      </c>
      <c r="AF223" s="7" t="b">
        <f>OR(Tabla61316[[#This Row],[Tiempo_normal (ns)]]&gt;$P$508,Tabla61316[[#This Row],[Tiempo_normal (ns)]]&lt;$P$509)</f>
        <v>0</v>
      </c>
    </row>
    <row r="224" spans="2:32" x14ac:dyDescent="0.3">
      <c r="B224">
        <v>221</v>
      </c>
      <c r="C224">
        <v>377</v>
      </c>
      <c r="D224">
        <v>272</v>
      </c>
      <c r="E224">
        <v>221</v>
      </c>
      <c r="F224">
        <v>2058</v>
      </c>
      <c r="G224">
        <v>1812</v>
      </c>
      <c r="H224">
        <v>221</v>
      </c>
      <c r="I224">
        <v>53419</v>
      </c>
      <c r="J224">
        <v>47725</v>
      </c>
      <c r="K224">
        <v>221</v>
      </c>
      <c r="L224">
        <v>664599</v>
      </c>
      <c r="M224">
        <v>580546</v>
      </c>
      <c r="N224">
        <v>221</v>
      </c>
      <c r="O224" s="5">
        <v>11244200</v>
      </c>
      <c r="P224" s="5">
        <v>25657400</v>
      </c>
      <c r="R224" s="6">
        <v>221</v>
      </c>
      <c r="S224" t="b">
        <f>OR(Tabla1912[[#This Row],[Tiempo_lineal (ns)]]&gt;$C$508,Tabla1912[[#This Row],[Tiempo_lineal (ns)]]&lt;$C$509)</f>
        <v>1</v>
      </c>
      <c r="T224" t="b">
        <f>OR(Tabla1912[[#This Row],[Tiempo_normal (ns)]]&gt;$D$508,Tabla1912[[#This Row],[Tiempo_normal (ns)]]&lt;$D$509)</f>
        <v>0</v>
      </c>
      <c r="U224" s="6">
        <v>221</v>
      </c>
      <c r="V224" t="b">
        <f>OR(Tabla31013[[#This Row],[Tiempo_lineal (ns)]]&gt;$F$508,Tabla31013[[#This Row],[Tiempo_lineal (ns)]]&lt;$F$509)</f>
        <v>0</v>
      </c>
      <c r="W224" t="b">
        <f>OR(Tabla31013[[#This Row],[Tiempo_normal (ns)]]&gt;$G$508,Tabla31013[[#This Row],[Tiempo_normal (ns)]]&lt;$G$509)</f>
        <v>0</v>
      </c>
      <c r="X224" s="6">
        <v>221</v>
      </c>
      <c r="Y224" t="b">
        <f>OR(Tabla41114[[#This Row],[Tiempo_lineal (ns)]]&gt;$I$508,Tabla41114[[#This Row],[Tiempo_lineal (ns)]]&lt;$I$509)</f>
        <v>0</v>
      </c>
      <c r="Z224" t="b">
        <f>OR(Tabla41114[[#This Row],[Tiempo_normal (ns)]]&gt;$J$508,Tabla41114[[#This Row],[Tiempo_normal (ns)]]&lt;$J$509)</f>
        <v>0</v>
      </c>
      <c r="AA224" s="6">
        <v>221</v>
      </c>
      <c r="AB224" t="b">
        <f>OR(Tabla51215[[#This Row],[Tiempo_lineal (ns)]]&gt;$L$508,Tabla51215[[#This Row],[Tiempo_lineal (ns)]]&lt;$L$509)</f>
        <v>0</v>
      </c>
      <c r="AC224" t="b">
        <f>OR(Tabla51215[[#This Row],[Tiempo_normal (ns)]]&gt;$M$508,Tabla51215[[#This Row],[Tiempo_normal (ns)]]&lt;$M$509)</f>
        <v>0</v>
      </c>
      <c r="AD224" s="6">
        <v>221</v>
      </c>
      <c r="AE224" t="b">
        <f>OR(Tabla61316[[#This Row],[Tiempo_lineal (ns)]]&gt;$O$508,Tabla61316[[#This Row],[Tiempo_lineal (ns)]]&lt;$O$509)</f>
        <v>0</v>
      </c>
      <c r="AF224" s="7" t="b">
        <f>OR(Tabla61316[[#This Row],[Tiempo_normal (ns)]]&gt;$P$508,Tabla61316[[#This Row],[Tiempo_normal (ns)]]&lt;$P$509)</f>
        <v>0</v>
      </c>
    </row>
    <row r="225" spans="2:32" x14ac:dyDescent="0.3">
      <c r="B225">
        <v>222</v>
      </c>
      <c r="C225">
        <v>276</v>
      </c>
      <c r="D225">
        <v>281</v>
      </c>
      <c r="E225">
        <v>222</v>
      </c>
      <c r="F225">
        <v>2024</v>
      </c>
      <c r="G225">
        <v>5626</v>
      </c>
      <c r="H225">
        <v>222</v>
      </c>
      <c r="I225">
        <v>64502</v>
      </c>
      <c r="J225">
        <v>71374</v>
      </c>
      <c r="K225">
        <v>222</v>
      </c>
      <c r="L225">
        <v>617591</v>
      </c>
      <c r="M225">
        <v>719168</v>
      </c>
      <c r="N225">
        <v>222</v>
      </c>
      <c r="O225" s="5">
        <v>9712800</v>
      </c>
      <c r="P225" s="5">
        <v>10109100</v>
      </c>
      <c r="R225" s="8">
        <v>222</v>
      </c>
      <c r="S225" t="b">
        <f>OR(Tabla1912[[#This Row],[Tiempo_lineal (ns)]]&gt;$C$508,Tabla1912[[#This Row],[Tiempo_lineal (ns)]]&lt;$C$509)</f>
        <v>0</v>
      </c>
      <c r="T225" t="b">
        <f>OR(Tabla1912[[#This Row],[Tiempo_normal (ns)]]&gt;$D$508,Tabla1912[[#This Row],[Tiempo_normal (ns)]]&lt;$D$509)</f>
        <v>0</v>
      </c>
      <c r="U225" s="8">
        <v>222</v>
      </c>
      <c r="V225" t="b">
        <f>OR(Tabla31013[[#This Row],[Tiempo_lineal (ns)]]&gt;$F$508,Tabla31013[[#This Row],[Tiempo_lineal (ns)]]&lt;$F$509)</f>
        <v>0</v>
      </c>
      <c r="W225" t="b">
        <f>OR(Tabla31013[[#This Row],[Tiempo_normal (ns)]]&gt;$G$508,Tabla31013[[#This Row],[Tiempo_normal (ns)]]&lt;$G$509)</f>
        <v>1</v>
      </c>
      <c r="X225" s="8">
        <v>222</v>
      </c>
      <c r="Y225" t="b">
        <f>OR(Tabla41114[[#This Row],[Tiempo_lineal (ns)]]&gt;$I$508,Tabla41114[[#This Row],[Tiempo_lineal (ns)]]&lt;$I$509)</f>
        <v>0</v>
      </c>
      <c r="Z225" t="b">
        <f>OR(Tabla41114[[#This Row],[Tiempo_normal (ns)]]&gt;$J$508,Tabla41114[[#This Row],[Tiempo_normal (ns)]]&lt;$J$509)</f>
        <v>0</v>
      </c>
      <c r="AA225" s="8">
        <v>222</v>
      </c>
      <c r="AB225" t="b">
        <f>OR(Tabla51215[[#This Row],[Tiempo_lineal (ns)]]&gt;$L$508,Tabla51215[[#This Row],[Tiempo_lineal (ns)]]&lt;$L$509)</f>
        <v>0</v>
      </c>
      <c r="AC225" t="b">
        <f>OR(Tabla51215[[#This Row],[Tiempo_normal (ns)]]&gt;$M$508,Tabla51215[[#This Row],[Tiempo_normal (ns)]]&lt;$M$509)</f>
        <v>0</v>
      </c>
      <c r="AD225" s="8">
        <v>222</v>
      </c>
      <c r="AE225" t="b">
        <f>OR(Tabla61316[[#This Row],[Tiempo_lineal (ns)]]&gt;$O$508,Tabla61316[[#This Row],[Tiempo_lineal (ns)]]&lt;$O$509)</f>
        <v>0</v>
      </c>
      <c r="AF225" s="7" t="b">
        <f>OR(Tabla61316[[#This Row],[Tiempo_normal (ns)]]&gt;$P$508,Tabla61316[[#This Row],[Tiempo_normal (ns)]]&lt;$P$509)</f>
        <v>0</v>
      </c>
    </row>
    <row r="226" spans="2:32" x14ac:dyDescent="0.3">
      <c r="B226">
        <v>223</v>
      </c>
      <c r="C226">
        <v>297</v>
      </c>
      <c r="D226">
        <v>240</v>
      </c>
      <c r="E226">
        <v>223</v>
      </c>
      <c r="F226">
        <v>2094</v>
      </c>
      <c r="G226">
        <v>1812</v>
      </c>
      <c r="H226">
        <v>223</v>
      </c>
      <c r="I226">
        <v>30753</v>
      </c>
      <c r="J226">
        <v>42191</v>
      </c>
      <c r="K226">
        <v>223</v>
      </c>
      <c r="L226">
        <v>617607</v>
      </c>
      <c r="M226">
        <v>812635</v>
      </c>
      <c r="N226">
        <v>223</v>
      </c>
      <c r="O226" s="5">
        <v>10311400</v>
      </c>
      <c r="P226" s="5">
        <v>9526810</v>
      </c>
      <c r="R226" s="6">
        <v>223</v>
      </c>
      <c r="S226" t="b">
        <f>OR(Tabla1912[[#This Row],[Tiempo_lineal (ns)]]&gt;$C$508,Tabla1912[[#This Row],[Tiempo_lineal (ns)]]&lt;$C$509)</f>
        <v>0</v>
      </c>
      <c r="T226" t="b">
        <f>OR(Tabla1912[[#This Row],[Tiempo_normal (ns)]]&gt;$D$508,Tabla1912[[#This Row],[Tiempo_normal (ns)]]&lt;$D$509)</f>
        <v>0</v>
      </c>
      <c r="U226" s="6">
        <v>223</v>
      </c>
      <c r="V226" t="b">
        <f>OR(Tabla31013[[#This Row],[Tiempo_lineal (ns)]]&gt;$F$508,Tabla31013[[#This Row],[Tiempo_lineal (ns)]]&lt;$F$509)</f>
        <v>0</v>
      </c>
      <c r="W226" t="b">
        <f>OR(Tabla31013[[#This Row],[Tiempo_normal (ns)]]&gt;$G$508,Tabla31013[[#This Row],[Tiempo_normal (ns)]]&lt;$G$509)</f>
        <v>0</v>
      </c>
      <c r="X226" s="6">
        <v>223</v>
      </c>
      <c r="Y226" t="b">
        <f>OR(Tabla41114[[#This Row],[Tiempo_lineal (ns)]]&gt;$I$508,Tabla41114[[#This Row],[Tiempo_lineal (ns)]]&lt;$I$509)</f>
        <v>0</v>
      </c>
      <c r="Z226" t="b">
        <f>OR(Tabla41114[[#This Row],[Tiempo_normal (ns)]]&gt;$J$508,Tabla41114[[#This Row],[Tiempo_normal (ns)]]&lt;$J$509)</f>
        <v>0</v>
      </c>
      <c r="AA226" s="6">
        <v>223</v>
      </c>
      <c r="AB226" t="b">
        <f>OR(Tabla51215[[#This Row],[Tiempo_lineal (ns)]]&gt;$L$508,Tabla51215[[#This Row],[Tiempo_lineal (ns)]]&lt;$L$509)</f>
        <v>0</v>
      </c>
      <c r="AC226" t="b">
        <f>OR(Tabla51215[[#This Row],[Tiempo_normal (ns)]]&gt;$M$508,Tabla51215[[#This Row],[Tiempo_normal (ns)]]&lt;$M$509)</f>
        <v>0</v>
      </c>
      <c r="AD226" s="6">
        <v>223</v>
      </c>
      <c r="AE226" t="b">
        <f>OR(Tabla61316[[#This Row],[Tiempo_lineal (ns)]]&gt;$O$508,Tabla61316[[#This Row],[Tiempo_lineal (ns)]]&lt;$O$509)</f>
        <v>0</v>
      </c>
      <c r="AF226" s="7" t="b">
        <f>OR(Tabla61316[[#This Row],[Tiempo_normal (ns)]]&gt;$P$508,Tabla61316[[#This Row],[Tiempo_normal (ns)]]&lt;$P$509)</f>
        <v>0</v>
      </c>
    </row>
    <row r="227" spans="2:32" x14ac:dyDescent="0.3">
      <c r="B227">
        <v>224</v>
      </c>
      <c r="C227">
        <v>244</v>
      </c>
      <c r="D227">
        <v>264</v>
      </c>
      <c r="E227">
        <v>224</v>
      </c>
      <c r="F227">
        <v>24686</v>
      </c>
      <c r="G227">
        <v>2041</v>
      </c>
      <c r="H227">
        <v>224</v>
      </c>
      <c r="I227">
        <v>22497</v>
      </c>
      <c r="J227">
        <v>54666</v>
      </c>
      <c r="K227">
        <v>224</v>
      </c>
      <c r="L227">
        <v>698928</v>
      </c>
      <c r="M227">
        <v>836871</v>
      </c>
      <c r="N227">
        <v>224</v>
      </c>
      <c r="O227" s="5">
        <v>19360600</v>
      </c>
      <c r="P227" s="5">
        <v>10145200</v>
      </c>
      <c r="R227" s="8">
        <v>224</v>
      </c>
      <c r="S227" t="b">
        <f>OR(Tabla1912[[#This Row],[Tiempo_lineal (ns)]]&gt;$C$508,Tabla1912[[#This Row],[Tiempo_lineal (ns)]]&lt;$C$509)</f>
        <v>0</v>
      </c>
      <c r="T227" t="b">
        <f>OR(Tabla1912[[#This Row],[Tiempo_normal (ns)]]&gt;$D$508,Tabla1912[[#This Row],[Tiempo_normal (ns)]]&lt;$D$509)</f>
        <v>0</v>
      </c>
      <c r="U227" s="8">
        <v>224</v>
      </c>
      <c r="V227" t="b">
        <f>OR(Tabla31013[[#This Row],[Tiempo_lineal (ns)]]&gt;$F$508,Tabla31013[[#This Row],[Tiempo_lineal (ns)]]&lt;$F$509)</f>
        <v>1</v>
      </c>
      <c r="W227" t="b">
        <f>OR(Tabla31013[[#This Row],[Tiempo_normal (ns)]]&gt;$G$508,Tabla31013[[#This Row],[Tiempo_normal (ns)]]&lt;$G$509)</f>
        <v>0</v>
      </c>
      <c r="X227" s="8">
        <v>224</v>
      </c>
      <c r="Y227" t="b">
        <f>OR(Tabla41114[[#This Row],[Tiempo_lineal (ns)]]&gt;$I$508,Tabla41114[[#This Row],[Tiempo_lineal (ns)]]&lt;$I$509)</f>
        <v>0</v>
      </c>
      <c r="Z227" t="b">
        <f>OR(Tabla41114[[#This Row],[Tiempo_normal (ns)]]&gt;$J$508,Tabla41114[[#This Row],[Tiempo_normal (ns)]]&lt;$J$509)</f>
        <v>0</v>
      </c>
      <c r="AA227" s="8">
        <v>224</v>
      </c>
      <c r="AB227" t="b">
        <f>OR(Tabla51215[[#This Row],[Tiempo_lineal (ns)]]&gt;$L$508,Tabla51215[[#This Row],[Tiempo_lineal (ns)]]&lt;$L$509)</f>
        <v>0</v>
      </c>
      <c r="AC227" t="b">
        <f>OR(Tabla51215[[#This Row],[Tiempo_normal (ns)]]&gt;$M$508,Tabla51215[[#This Row],[Tiempo_normal (ns)]]&lt;$M$509)</f>
        <v>0</v>
      </c>
      <c r="AD227" s="8">
        <v>224</v>
      </c>
      <c r="AE227" t="b">
        <f>OR(Tabla61316[[#This Row],[Tiempo_lineal (ns)]]&gt;$O$508,Tabla61316[[#This Row],[Tiempo_lineal (ns)]]&lt;$O$509)</f>
        <v>0</v>
      </c>
      <c r="AF227" s="7" t="b">
        <f>OR(Tabla61316[[#This Row],[Tiempo_normal (ns)]]&gt;$P$508,Tabla61316[[#This Row],[Tiempo_normal (ns)]]&lt;$P$509)</f>
        <v>0</v>
      </c>
    </row>
    <row r="228" spans="2:32" x14ac:dyDescent="0.3">
      <c r="B228">
        <v>225</v>
      </c>
      <c r="C228">
        <v>224</v>
      </c>
      <c r="D228">
        <v>323</v>
      </c>
      <c r="E228">
        <v>225</v>
      </c>
      <c r="F228">
        <v>1845</v>
      </c>
      <c r="G228">
        <v>2150</v>
      </c>
      <c r="H228">
        <v>225</v>
      </c>
      <c r="I228">
        <v>20575</v>
      </c>
      <c r="J228">
        <v>30272</v>
      </c>
      <c r="K228">
        <v>225</v>
      </c>
      <c r="L228">
        <v>812045</v>
      </c>
      <c r="M228">
        <v>939970</v>
      </c>
      <c r="N228">
        <v>225</v>
      </c>
      <c r="O228" s="5">
        <v>10951600</v>
      </c>
      <c r="P228" s="5">
        <v>10214100</v>
      </c>
      <c r="R228" s="6">
        <v>225</v>
      </c>
      <c r="S228" t="b">
        <f>OR(Tabla1912[[#This Row],[Tiempo_lineal (ns)]]&gt;$C$508,Tabla1912[[#This Row],[Tiempo_lineal (ns)]]&lt;$C$509)</f>
        <v>0</v>
      </c>
      <c r="T228" t="b">
        <f>OR(Tabla1912[[#This Row],[Tiempo_normal (ns)]]&gt;$D$508,Tabla1912[[#This Row],[Tiempo_normal (ns)]]&lt;$D$509)</f>
        <v>0</v>
      </c>
      <c r="U228" s="6">
        <v>225</v>
      </c>
      <c r="V228" t="b">
        <f>OR(Tabla31013[[#This Row],[Tiempo_lineal (ns)]]&gt;$F$508,Tabla31013[[#This Row],[Tiempo_lineal (ns)]]&lt;$F$509)</f>
        <v>0</v>
      </c>
      <c r="W228" t="b">
        <f>OR(Tabla31013[[#This Row],[Tiempo_normal (ns)]]&gt;$G$508,Tabla31013[[#This Row],[Tiempo_normal (ns)]]&lt;$G$509)</f>
        <v>0</v>
      </c>
      <c r="X228" s="6">
        <v>225</v>
      </c>
      <c r="Y228" t="b">
        <f>OR(Tabla41114[[#This Row],[Tiempo_lineal (ns)]]&gt;$I$508,Tabla41114[[#This Row],[Tiempo_lineal (ns)]]&lt;$I$509)</f>
        <v>0</v>
      </c>
      <c r="Z228" t="b">
        <f>OR(Tabla41114[[#This Row],[Tiempo_normal (ns)]]&gt;$J$508,Tabla41114[[#This Row],[Tiempo_normal (ns)]]&lt;$J$509)</f>
        <v>0</v>
      </c>
      <c r="AA228" s="6">
        <v>225</v>
      </c>
      <c r="AB228" t="b">
        <f>OR(Tabla51215[[#This Row],[Tiempo_lineal (ns)]]&gt;$L$508,Tabla51215[[#This Row],[Tiempo_lineal (ns)]]&lt;$L$509)</f>
        <v>0</v>
      </c>
      <c r="AC228" t="b">
        <f>OR(Tabla51215[[#This Row],[Tiempo_normal (ns)]]&gt;$M$508,Tabla51215[[#This Row],[Tiempo_normal (ns)]]&lt;$M$509)</f>
        <v>0</v>
      </c>
      <c r="AD228" s="6">
        <v>225</v>
      </c>
      <c r="AE228" t="b">
        <f>OR(Tabla61316[[#This Row],[Tiempo_lineal (ns)]]&gt;$O$508,Tabla61316[[#This Row],[Tiempo_lineal (ns)]]&lt;$O$509)</f>
        <v>0</v>
      </c>
      <c r="AF228" s="7" t="b">
        <f>OR(Tabla61316[[#This Row],[Tiempo_normal (ns)]]&gt;$P$508,Tabla61316[[#This Row],[Tiempo_normal (ns)]]&lt;$P$509)</f>
        <v>0</v>
      </c>
    </row>
    <row r="229" spans="2:32" x14ac:dyDescent="0.3">
      <c r="B229">
        <v>226</v>
      </c>
      <c r="C229">
        <v>303</v>
      </c>
      <c r="D229">
        <v>244</v>
      </c>
      <c r="E229">
        <v>226</v>
      </c>
      <c r="F229">
        <v>2175</v>
      </c>
      <c r="G229">
        <v>1835</v>
      </c>
      <c r="H229">
        <v>226</v>
      </c>
      <c r="I229">
        <v>22632</v>
      </c>
      <c r="J229">
        <v>34861</v>
      </c>
      <c r="K229">
        <v>226</v>
      </c>
      <c r="L229">
        <v>761053</v>
      </c>
      <c r="M229">
        <v>621138</v>
      </c>
      <c r="N229">
        <v>226</v>
      </c>
      <c r="O229" s="5">
        <v>49705300</v>
      </c>
      <c r="P229" s="5">
        <v>16080000</v>
      </c>
      <c r="R229" s="8">
        <v>226</v>
      </c>
      <c r="S229" t="b">
        <f>OR(Tabla1912[[#This Row],[Tiempo_lineal (ns)]]&gt;$C$508,Tabla1912[[#This Row],[Tiempo_lineal (ns)]]&lt;$C$509)</f>
        <v>0</v>
      </c>
      <c r="T229" t="b">
        <f>OR(Tabla1912[[#This Row],[Tiempo_normal (ns)]]&gt;$D$508,Tabla1912[[#This Row],[Tiempo_normal (ns)]]&lt;$D$509)</f>
        <v>0</v>
      </c>
      <c r="U229" s="8">
        <v>226</v>
      </c>
      <c r="V229" t="b">
        <f>OR(Tabla31013[[#This Row],[Tiempo_lineal (ns)]]&gt;$F$508,Tabla31013[[#This Row],[Tiempo_lineal (ns)]]&lt;$F$509)</f>
        <v>0</v>
      </c>
      <c r="W229" t="b">
        <f>OR(Tabla31013[[#This Row],[Tiempo_normal (ns)]]&gt;$G$508,Tabla31013[[#This Row],[Tiempo_normal (ns)]]&lt;$G$509)</f>
        <v>0</v>
      </c>
      <c r="X229" s="8">
        <v>226</v>
      </c>
      <c r="Y229" t="b">
        <f>OR(Tabla41114[[#This Row],[Tiempo_lineal (ns)]]&gt;$I$508,Tabla41114[[#This Row],[Tiempo_lineal (ns)]]&lt;$I$509)</f>
        <v>0</v>
      </c>
      <c r="Z229" t="b">
        <f>OR(Tabla41114[[#This Row],[Tiempo_normal (ns)]]&gt;$J$508,Tabla41114[[#This Row],[Tiempo_normal (ns)]]&lt;$J$509)</f>
        <v>0</v>
      </c>
      <c r="AA229" s="8">
        <v>226</v>
      </c>
      <c r="AB229" t="b">
        <f>OR(Tabla51215[[#This Row],[Tiempo_lineal (ns)]]&gt;$L$508,Tabla51215[[#This Row],[Tiempo_lineal (ns)]]&lt;$L$509)</f>
        <v>0</v>
      </c>
      <c r="AC229" t="b">
        <f>OR(Tabla51215[[#This Row],[Tiempo_normal (ns)]]&gt;$M$508,Tabla51215[[#This Row],[Tiempo_normal (ns)]]&lt;$M$509)</f>
        <v>0</v>
      </c>
      <c r="AD229" s="8">
        <v>226</v>
      </c>
      <c r="AE229" t="b">
        <f>OR(Tabla61316[[#This Row],[Tiempo_lineal (ns)]]&gt;$O$508,Tabla61316[[#This Row],[Tiempo_lineal (ns)]]&lt;$O$509)</f>
        <v>1</v>
      </c>
      <c r="AF229" s="7" t="b">
        <f>OR(Tabla61316[[#This Row],[Tiempo_normal (ns)]]&gt;$P$508,Tabla61316[[#This Row],[Tiempo_normal (ns)]]&lt;$P$509)</f>
        <v>0</v>
      </c>
    </row>
    <row r="230" spans="2:32" x14ac:dyDescent="0.3">
      <c r="B230">
        <v>227</v>
      </c>
      <c r="C230">
        <v>242</v>
      </c>
      <c r="D230">
        <v>239</v>
      </c>
      <c r="E230">
        <v>227</v>
      </c>
      <c r="F230">
        <v>2183</v>
      </c>
      <c r="G230">
        <v>1829</v>
      </c>
      <c r="H230">
        <v>227</v>
      </c>
      <c r="I230">
        <v>28132</v>
      </c>
      <c r="J230">
        <v>19438</v>
      </c>
      <c r="K230">
        <v>227</v>
      </c>
      <c r="L230">
        <v>581706</v>
      </c>
      <c r="M230">
        <v>588287</v>
      </c>
      <c r="N230">
        <v>227</v>
      </c>
      <c r="O230" s="5">
        <v>10024700</v>
      </c>
      <c r="P230" s="5">
        <v>11304200</v>
      </c>
      <c r="R230" s="6">
        <v>227</v>
      </c>
      <c r="S230" t="b">
        <f>OR(Tabla1912[[#This Row],[Tiempo_lineal (ns)]]&gt;$C$508,Tabla1912[[#This Row],[Tiempo_lineal (ns)]]&lt;$C$509)</f>
        <v>0</v>
      </c>
      <c r="T230" t="b">
        <f>OR(Tabla1912[[#This Row],[Tiempo_normal (ns)]]&gt;$D$508,Tabla1912[[#This Row],[Tiempo_normal (ns)]]&lt;$D$509)</f>
        <v>0</v>
      </c>
      <c r="U230" s="6">
        <v>227</v>
      </c>
      <c r="V230" t="b">
        <f>OR(Tabla31013[[#This Row],[Tiempo_lineal (ns)]]&gt;$F$508,Tabla31013[[#This Row],[Tiempo_lineal (ns)]]&lt;$F$509)</f>
        <v>0</v>
      </c>
      <c r="W230" t="b">
        <f>OR(Tabla31013[[#This Row],[Tiempo_normal (ns)]]&gt;$G$508,Tabla31013[[#This Row],[Tiempo_normal (ns)]]&lt;$G$509)</f>
        <v>0</v>
      </c>
      <c r="X230" s="6">
        <v>227</v>
      </c>
      <c r="Y230" t="b">
        <f>OR(Tabla41114[[#This Row],[Tiempo_lineal (ns)]]&gt;$I$508,Tabla41114[[#This Row],[Tiempo_lineal (ns)]]&lt;$I$509)</f>
        <v>0</v>
      </c>
      <c r="Z230" t="b">
        <f>OR(Tabla41114[[#This Row],[Tiempo_normal (ns)]]&gt;$J$508,Tabla41114[[#This Row],[Tiempo_normal (ns)]]&lt;$J$509)</f>
        <v>0</v>
      </c>
      <c r="AA230" s="6">
        <v>227</v>
      </c>
      <c r="AB230" t="b">
        <f>OR(Tabla51215[[#This Row],[Tiempo_lineal (ns)]]&gt;$L$508,Tabla51215[[#This Row],[Tiempo_lineal (ns)]]&lt;$L$509)</f>
        <v>0</v>
      </c>
      <c r="AC230" t="b">
        <f>OR(Tabla51215[[#This Row],[Tiempo_normal (ns)]]&gt;$M$508,Tabla51215[[#This Row],[Tiempo_normal (ns)]]&lt;$M$509)</f>
        <v>0</v>
      </c>
      <c r="AD230" s="6">
        <v>227</v>
      </c>
      <c r="AE230" t="b">
        <f>OR(Tabla61316[[#This Row],[Tiempo_lineal (ns)]]&gt;$O$508,Tabla61316[[#This Row],[Tiempo_lineal (ns)]]&lt;$O$509)</f>
        <v>0</v>
      </c>
      <c r="AF230" s="7" t="b">
        <f>OR(Tabla61316[[#This Row],[Tiempo_normal (ns)]]&gt;$P$508,Tabla61316[[#This Row],[Tiempo_normal (ns)]]&lt;$P$509)</f>
        <v>0</v>
      </c>
    </row>
    <row r="231" spans="2:32" x14ac:dyDescent="0.3">
      <c r="B231">
        <v>228</v>
      </c>
      <c r="C231">
        <v>275</v>
      </c>
      <c r="D231">
        <v>248</v>
      </c>
      <c r="E231">
        <v>228</v>
      </c>
      <c r="F231">
        <v>1998</v>
      </c>
      <c r="G231">
        <v>1831</v>
      </c>
      <c r="H231">
        <v>228</v>
      </c>
      <c r="I231">
        <v>22511</v>
      </c>
      <c r="J231">
        <v>59435</v>
      </c>
      <c r="K231">
        <v>228</v>
      </c>
      <c r="L231">
        <v>975980</v>
      </c>
      <c r="M231">
        <v>586884</v>
      </c>
      <c r="N231">
        <v>228</v>
      </c>
      <c r="O231" s="5">
        <v>13538500</v>
      </c>
      <c r="P231" s="5">
        <v>18008200</v>
      </c>
      <c r="R231" s="8">
        <v>228</v>
      </c>
      <c r="S231" t="b">
        <f>OR(Tabla1912[[#This Row],[Tiempo_lineal (ns)]]&gt;$C$508,Tabla1912[[#This Row],[Tiempo_lineal (ns)]]&lt;$C$509)</f>
        <v>0</v>
      </c>
      <c r="T231" t="b">
        <f>OR(Tabla1912[[#This Row],[Tiempo_normal (ns)]]&gt;$D$508,Tabla1912[[#This Row],[Tiempo_normal (ns)]]&lt;$D$509)</f>
        <v>0</v>
      </c>
      <c r="U231" s="8">
        <v>228</v>
      </c>
      <c r="V231" t="b">
        <f>OR(Tabla31013[[#This Row],[Tiempo_lineal (ns)]]&gt;$F$508,Tabla31013[[#This Row],[Tiempo_lineal (ns)]]&lt;$F$509)</f>
        <v>0</v>
      </c>
      <c r="W231" t="b">
        <f>OR(Tabla31013[[#This Row],[Tiempo_normal (ns)]]&gt;$G$508,Tabla31013[[#This Row],[Tiempo_normal (ns)]]&lt;$G$509)</f>
        <v>0</v>
      </c>
      <c r="X231" s="8">
        <v>228</v>
      </c>
      <c r="Y231" t="b">
        <f>OR(Tabla41114[[#This Row],[Tiempo_lineal (ns)]]&gt;$I$508,Tabla41114[[#This Row],[Tiempo_lineal (ns)]]&lt;$I$509)</f>
        <v>0</v>
      </c>
      <c r="Z231" t="b">
        <f>OR(Tabla41114[[#This Row],[Tiempo_normal (ns)]]&gt;$J$508,Tabla41114[[#This Row],[Tiempo_normal (ns)]]&lt;$J$509)</f>
        <v>0</v>
      </c>
      <c r="AA231" s="8">
        <v>228</v>
      </c>
      <c r="AB231" t="b">
        <f>OR(Tabla51215[[#This Row],[Tiempo_lineal (ns)]]&gt;$L$508,Tabla51215[[#This Row],[Tiempo_lineal (ns)]]&lt;$L$509)</f>
        <v>0</v>
      </c>
      <c r="AC231" t="b">
        <f>OR(Tabla51215[[#This Row],[Tiempo_normal (ns)]]&gt;$M$508,Tabla51215[[#This Row],[Tiempo_normal (ns)]]&lt;$M$509)</f>
        <v>0</v>
      </c>
      <c r="AD231" s="8">
        <v>228</v>
      </c>
      <c r="AE231" t="b">
        <f>OR(Tabla61316[[#This Row],[Tiempo_lineal (ns)]]&gt;$O$508,Tabla61316[[#This Row],[Tiempo_lineal (ns)]]&lt;$O$509)</f>
        <v>0</v>
      </c>
      <c r="AF231" s="7" t="b">
        <f>OR(Tabla61316[[#This Row],[Tiempo_normal (ns)]]&gt;$P$508,Tabla61316[[#This Row],[Tiempo_normal (ns)]]&lt;$P$509)</f>
        <v>0</v>
      </c>
    </row>
    <row r="232" spans="2:32" x14ac:dyDescent="0.3">
      <c r="B232">
        <v>229</v>
      </c>
      <c r="C232">
        <v>246</v>
      </c>
      <c r="D232">
        <v>293</v>
      </c>
      <c r="E232">
        <v>229</v>
      </c>
      <c r="F232">
        <v>2013</v>
      </c>
      <c r="G232">
        <v>1808</v>
      </c>
      <c r="H232">
        <v>229</v>
      </c>
      <c r="I232">
        <v>55998</v>
      </c>
      <c r="J232">
        <v>34241</v>
      </c>
      <c r="K232">
        <v>229</v>
      </c>
      <c r="L232">
        <v>622322</v>
      </c>
      <c r="M232">
        <v>673180</v>
      </c>
      <c r="N232">
        <v>229</v>
      </c>
      <c r="O232" s="5">
        <v>17538400</v>
      </c>
      <c r="P232" s="5">
        <v>11033900</v>
      </c>
      <c r="R232" s="6">
        <v>229</v>
      </c>
      <c r="S232" t="b">
        <f>OR(Tabla1912[[#This Row],[Tiempo_lineal (ns)]]&gt;$C$508,Tabla1912[[#This Row],[Tiempo_lineal (ns)]]&lt;$C$509)</f>
        <v>0</v>
      </c>
      <c r="T232" t="b">
        <f>OR(Tabla1912[[#This Row],[Tiempo_normal (ns)]]&gt;$D$508,Tabla1912[[#This Row],[Tiempo_normal (ns)]]&lt;$D$509)</f>
        <v>0</v>
      </c>
      <c r="U232" s="6">
        <v>229</v>
      </c>
      <c r="V232" t="b">
        <f>OR(Tabla31013[[#This Row],[Tiempo_lineal (ns)]]&gt;$F$508,Tabla31013[[#This Row],[Tiempo_lineal (ns)]]&lt;$F$509)</f>
        <v>0</v>
      </c>
      <c r="W232" t="b">
        <f>OR(Tabla31013[[#This Row],[Tiempo_normal (ns)]]&gt;$G$508,Tabla31013[[#This Row],[Tiempo_normal (ns)]]&lt;$G$509)</f>
        <v>0</v>
      </c>
      <c r="X232" s="6">
        <v>229</v>
      </c>
      <c r="Y232" t="b">
        <f>OR(Tabla41114[[#This Row],[Tiempo_lineal (ns)]]&gt;$I$508,Tabla41114[[#This Row],[Tiempo_lineal (ns)]]&lt;$I$509)</f>
        <v>0</v>
      </c>
      <c r="Z232" t="b">
        <f>OR(Tabla41114[[#This Row],[Tiempo_normal (ns)]]&gt;$J$508,Tabla41114[[#This Row],[Tiempo_normal (ns)]]&lt;$J$509)</f>
        <v>0</v>
      </c>
      <c r="AA232" s="6">
        <v>229</v>
      </c>
      <c r="AB232" t="b">
        <f>OR(Tabla51215[[#This Row],[Tiempo_lineal (ns)]]&gt;$L$508,Tabla51215[[#This Row],[Tiempo_lineal (ns)]]&lt;$L$509)</f>
        <v>0</v>
      </c>
      <c r="AC232" t="b">
        <f>OR(Tabla51215[[#This Row],[Tiempo_normal (ns)]]&gt;$M$508,Tabla51215[[#This Row],[Tiempo_normal (ns)]]&lt;$M$509)</f>
        <v>0</v>
      </c>
      <c r="AD232" s="6">
        <v>229</v>
      </c>
      <c r="AE232" t="b">
        <f>OR(Tabla61316[[#This Row],[Tiempo_lineal (ns)]]&gt;$O$508,Tabla61316[[#This Row],[Tiempo_lineal (ns)]]&lt;$O$509)</f>
        <v>0</v>
      </c>
      <c r="AF232" s="7" t="b">
        <f>OR(Tabla61316[[#This Row],[Tiempo_normal (ns)]]&gt;$P$508,Tabla61316[[#This Row],[Tiempo_normal (ns)]]&lt;$P$509)</f>
        <v>0</v>
      </c>
    </row>
    <row r="233" spans="2:32" x14ac:dyDescent="0.3">
      <c r="B233">
        <v>230</v>
      </c>
      <c r="C233">
        <v>222</v>
      </c>
      <c r="D233">
        <v>312</v>
      </c>
      <c r="E233">
        <v>230</v>
      </c>
      <c r="F233">
        <v>1816</v>
      </c>
      <c r="G233">
        <v>1794</v>
      </c>
      <c r="H233">
        <v>230</v>
      </c>
      <c r="I233">
        <v>31727</v>
      </c>
      <c r="J233">
        <v>63355</v>
      </c>
      <c r="K233">
        <v>230</v>
      </c>
      <c r="L233">
        <v>891774</v>
      </c>
      <c r="M233">
        <v>586436</v>
      </c>
      <c r="N233">
        <v>230</v>
      </c>
      <c r="O233" s="5">
        <v>12551200</v>
      </c>
      <c r="P233" s="5">
        <v>12143700</v>
      </c>
      <c r="R233" s="8">
        <v>230</v>
      </c>
      <c r="S233" t="b">
        <f>OR(Tabla1912[[#This Row],[Tiempo_lineal (ns)]]&gt;$C$508,Tabla1912[[#This Row],[Tiempo_lineal (ns)]]&lt;$C$509)</f>
        <v>0</v>
      </c>
      <c r="T233" t="b">
        <f>OR(Tabla1912[[#This Row],[Tiempo_normal (ns)]]&gt;$D$508,Tabla1912[[#This Row],[Tiempo_normal (ns)]]&lt;$D$509)</f>
        <v>0</v>
      </c>
      <c r="U233" s="8">
        <v>230</v>
      </c>
      <c r="V233" t="b">
        <f>OR(Tabla31013[[#This Row],[Tiempo_lineal (ns)]]&gt;$F$508,Tabla31013[[#This Row],[Tiempo_lineal (ns)]]&lt;$F$509)</f>
        <v>0</v>
      </c>
      <c r="W233" t="b">
        <f>OR(Tabla31013[[#This Row],[Tiempo_normal (ns)]]&gt;$G$508,Tabla31013[[#This Row],[Tiempo_normal (ns)]]&lt;$G$509)</f>
        <v>0</v>
      </c>
      <c r="X233" s="8">
        <v>230</v>
      </c>
      <c r="Y233" t="b">
        <f>OR(Tabla41114[[#This Row],[Tiempo_lineal (ns)]]&gt;$I$508,Tabla41114[[#This Row],[Tiempo_lineal (ns)]]&lt;$I$509)</f>
        <v>0</v>
      </c>
      <c r="Z233" t="b">
        <f>OR(Tabla41114[[#This Row],[Tiempo_normal (ns)]]&gt;$J$508,Tabla41114[[#This Row],[Tiempo_normal (ns)]]&lt;$J$509)</f>
        <v>0</v>
      </c>
      <c r="AA233" s="8">
        <v>230</v>
      </c>
      <c r="AB233" t="b">
        <f>OR(Tabla51215[[#This Row],[Tiempo_lineal (ns)]]&gt;$L$508,Tabla51215[[#This Row],[Tiempo_lineal (ns)]]&lt;$L$509)</f>
        <v>0</v>
      </c>
      <c r="AC233" t="b">
        <f>OR(Tabla51215[[#This Row],[Tiempo_normal (ns)]]&gt;$M$508,Tabla51215[[#This Row],[Tiempo_normal (ns)]]&lt;$M$509)</f>
        <v>0</v>
      </c>
      <c r="AD233" s="8">
        <v>230</v>
      </c>
      <c r="AE233" t="b">
        <f>OR(Tabla61316[[#This Row],[Tiempo_lineal (ns)]]&gt;$O$508,Tabla61316[[#This Row],[Tiempo_lineal (ns)]]&lt;$O$509)</f>
        <v>0</v>
      </c>
      <c r="AF233" s="7" t="b">
        <f>OR(Tabla61316[[#This Row],[Tiempo_normal (ns)]]&gt;$P$508,Tabla61316[[#This Row],[Tiempo_normal (ns)]]&lt;$P$509)</f>
        <v>0</v>
      </c>
    </row>
    <row r="234" spans="2:32" x14ac:dyDescent="0.3">
      <c r="B234">
        <v>231</v>
      </c>
      <c r="C234">
        <v>190</v>
      </c>
      <c r="D234">
        <v>221</v>
      </c>
      <c r="E234">
        <v>231</v>
      </c>
      <c r="F234">
        <v>2014</v>
      </c>
      <c r="G234">
        <v>1809</v>
      </c>
      <c r="H234">
        <v>231</v>
      </c>
      <c r="I234">
        <v>20948</v>
      </c>
      <c r="J234">
        <v>45810</v>
      </c>
      <c r="K234">
        <v>231</v>
      </c>
      <c r="L234">
        <v>755841</v>
      </c>
      <c r="M234">
        <v>713623</v>
      </c>
      <c r="N234">
        <v>231</v>
      </c>
      <c r="O234" s="5">
        <v>9311250</v>
      </c>
      <c r="P234" s="5">
        <v>11412900</v>
      </c>
      <c r="R234" s="6">
        <v>231</v>
      </c>
      <c r="S234" t="b">
        <f>OR(Tabla1912[[#This Row],[Tiempo_lineal (ns)]]&gt;$C$508,Tabla1912[[#This Row],[Tiempo_lineal (ns)]]&lt;$C$509)</f>
        <v>0</v>
      </c>
      <c r="T234" t="b">
        <f>OR(Tabla1912[[#This Row],[Tiempo_normal (ns)]]&gt;$D$508,Tabla1912[[#This Row],[Tiempo_normal (ns)]]&lt;$D$509)</f>
        <v>0</v>
      </c>
      <c r="U234" s="6">
        <v>231</v>
      </c>
      <c r="V234" t="b">
        <f>OR(Tabla31013[[#This Row],[Tiempo_lineal (ns)]]&gt;$F$508,Tabla31013[[#This Row],[Tiempo_lineal (ns)]]&lt;$F$509)</f>
        <v>0</v>
      </c>
      <c r="W234" t="b">
        <f>OR(Tabla31013[[#This Row],[Tiempo_normal (ns)]]&gt;$G$508,Tabla31013[[#This Row],[Tiempo_normal (ns)]]&lt;$G$509)</f>
        <v>0</v>
      </c>
      <c r="X234" s="6">
        <v>231</v>
      </c>
      <c r="Y234" t="b">
        <f>OR(Tabla41114[[#This Row],[Tiempo_lineal (ns)]]&gt;$I$508,Tabla41114[[#This Row],[Tiempo_lineal (ns)]]&lt;$I$509)</f>
        <v>0</v>
      </c>
      <c r="Z234" t="b">
        <f>OR(Tabla41114[[#This Row],[Tiempo_normal (ns)]]&gt;$J$508,Tabla41114[[#This Row],[Tiempo_normal (ns)]]&lt;$J$509)</f>
        <v>0</v>
      </c>
      <c r="AA234" s="6">
        <v>231</v>
      </c>
      <c r="AB234" t="b">
        <f>OR(Tabla51215[[#This Row],[Tiempo_lineal (ns)]]&gt;$L$508,Tabla51215[[#This Row],[Tiempo_lineal (ns)]]&lt;$L$509)</f>
        <v>0</v>
      </c>
      <c r="AC234" t="b">
        <f>OR(Tabla51215[[#This Row],[Tiempo_normal (ns)]]&gt;$M$508,Tabla51215[[#This Row],[Tiempo_normal (ns)]]&lt;$M$509)</f>
        <v>0</v>
      </c>
      <c r="AD234" s="6">
        <v>231</v>
      </c>
      <c r="AE234" t="b">
        <f>OR(Tabla61316[[#This Row],[Tiempo_lineal (ns)]]&gt;$O$508,Tabla61316[[#This Row],[Tiempo_lineal (ns)]]&lt;$O$509)</f>
        <v>0</v>
      </c>
      <c r="AF234" s="7" t="b">
        <f>OR(Tabla61316[[#This Row],[Tiempo_normal (ns)]]&gt;$P$508,Tabla61316[[#This Row],[Tiempo_normal (ns)]]&lt;$P$509)</f>
        <v>0</v>
      </c>
    </row>
    <row r="235" spans="2:32" x14ac:dyDescent="0.3">
      <c r="B235">
        <v>232</v>
      </c>
      <c r="C235">
        <v>191</v>
      </c>
      <c r="D235">
        <v>216</v>
      </c>
      <c r="E235">
        <v>232</v>
      </c>
      <c r="F235">
        <v>1835</v>
      </c>
      <c r="G235">
        <v>1817</v>
      </c>
      <c r="H235">
        <v>232</v>
      </c>
      <c r="I235">
        <v>38233</v>
      </c>
      <c r="J235">
        <v>45095</v>
      </c>
      <c r="K235">
        <v>232</v>
      </c>
      <c r="L235">
        <v>635883</v>
      </c>
      <c r="M235">
        <v>906902</v>
      </c>
      <c r="N235">
        <v>232</v>
      </c>
      <c r="O235" s="5">
        <v>10866800</v>
      </c>
      <c r="P235" s="5">
        <v>18445900</v>
      </c>
      <c r="R235" s="8">
        <v>232</v>
      </c>
      <c r="S235" t="b">
        <f>OR(Tabla1912[[#This Row],[Tiempo_lineal (ns)]]&gt;$C$508,Tabla1912[[#This Row],[Tiempo_lineal (ns)]]&lt;$C$509)</f>
        <v>0</v>
      </c>
      <c r="T235" t="b">
        <f>OR(Tabla1912[[#This Row],[Tiempo_normal (ns)]]&gt;$D$508,Tabla1912[[#This Row],[Tiempo_normal (ns)]]&lt;$D$509)</f>
        <v>0</v>
      </c>
      <c r="U235" s="8">
        <v>232</v>
      </c>
      <c r="V235" t="b">
        <f>OR(Tabla31013[[#This Row],[Tiempo_lineal (ns)]]&gt;$F$508,Tabla31013[[#This Row],[Tiempo_lineal (ns)]]&lt;$F$509)</f>
        <v>0</v>
      </c>
      <c r="W235" t="b">
        <f>OR(Tabla31013[[#This Row],[Tiempo_normal (ns)]]&gt;$G$508,Tabla31013[[#This Row],[Tiempo_normal (ns)]]&lt;$G$509)</f>
        <v>0</v>
      </c>
      <c r="X235" s="8">
        <v>232</v>
      </c>
      <c r="Y235" t="b">
        <f>OR(Tabla41114[[#This Row],[Tiempo_lineal (ns)]]&gt;$I$508,Tabla41114[[#This Row],[Tiempo_lineal (ns)]]&lt;$I$509)</f>
        <v>0</v>
      </c>
      <c r="Z235" t="b">
        <f>OR(Tabla41114[[#This Row],[Tiempo_normal (ns)]]&gt;$J$508,Tabla41114[[#This Row],[Tiempo_normal (ns)]]&lt;$J$509)</f>
        <v>0</v>
      </c>
      <c r="AA235" s="8">
        <v>232</v>
      </c>
      <c r="AB235" t="b">
        <f>OR(Tabla51215[[#This Row],[Tiempo_lineal (ns)]]&gt;$L$508,Tabla51215[[#This Row],[Tiempo_lineal (ns)]]&lt;$L$509)</f>
        <v>0</v>
      </c>
      <c r="AC235" t="b">
        <f>OR(Tabla51215[[#This Row],[Tiempo_normal (ns)]]&gt;$M$508,Tabla51215[[#This Row],[Tiempo_normal (ns)]]&lt;$M$509)</f>
        <v>0</v>
      </c>
      <c r="AD235" s="8">
        <v>232</v>
      </c>
      <c r="AE235" t="b">
        <f>OR(Tabla61316[[#This Row],[Tiempo_lineal (ns)]]&gt;$O$508,Tabla61316[[#This Row],[Tiempo_lineal (ns)]]&lt;$O$509)</f>
        <v>0</v>
      </c>
      <c r="AF235" s="7" t="b">
        <f>OR(Tabla61316[[#This Row],[Tiempo_normal (ns)]]&gt;$P$508,Tabla61316[[#This Row],[Tiempo_normal (ns)]]&lt;$P$509)</f>
        <v>0</v>
      </c>
    </row>
    <row r="236" spans="2:32" x14ac:dyDescent="0.3">
      <c r="B236">
        <v>233</v>
      </c>
      <c r="C236">
        <v>190</v>
      </c>
      <c r="D236">
        <v>219</v>
      </c>
      <c r="E236">
        <v>233</v>
      </c>
      <c r="F236">
        <v>2004</v>
      </c>
      <c r="G236">
        <v>1805</v>
      </c>
      <c r="H236">
        <v>233</v>
      </c>
      <c r="I236">
        <v>22145</v>
      </c>
      <c r="J236">
        <v>27830</v>
      </c>
      <c r="K236">
        <v>233</v>
      </c>
      <c r="L236">
        <v>642951</v>
      </c>
      <c r="M236">
        <v>828936</v>
      </c>
      <c r="N236">
        <v>233</v>
      </c>
      <c r="O236" s="5">
        <v>9900910</v>
      </c>
      <c r="P236" s="5">
        <v>10533700</v>
      </c>
      <c r="R236" s="6">
        <v>233</v>
      </c>
      <c r="S236" t="b">
        <f>OR(Tabla1912[[#This Row],[Tiempo_lineal (ns)]]&gt;$C$508,Tabla1912[[#This Row],[Tiempo_lineal (ns)]]&lt;$C$509)</f>
        <v>0</v>
      </c>
      <c r="T236" t="b">
        <f>OR(Tabla1912[[#This Row],[Tiempo_normal (ns)]]&gt;$D$508,Tabla1912[[#This Row],[Tiempo_normal (ns)]]&lt;$D$509)</f>
        <v>0</v>
      </c>
      <c r="U236" s="6">
        <v>233</v>
      </c>
      <c r="V236" t="b">
        <f>OR(Tabla31013[[#This Row],[Tiempo_lineal (ns)]]&gt;$F$508,Tabla31013[[#This Row],[Tiempo_lineal (ns)]]&lt;$F$509)</f>
        <v>0</v>
      </c>
      <c r="W236" t="b">
        <f>OR(Tabla31013[[#This Row],[Tiempo_normal (ns)]]&gt;$G$508,Tabla31013[[#This Row],[Tiempo_normal (ns)]]&lt;$G$509)</f>
        <v>0</v>
      </c>
      <c r="X236" s="6">
        <v>233</v>
      </c>
      <c r="Y236" t="b">
        <f>OR(Tabla41114[[#This Row],[Tiempo_lineal (ns)]]&gt;$I$508,Tabla41114[[#This Row],[Tiempo_lineal (ns)]]&lt;$I$509)</f>
        <v>0</v>
      </c>
      <c r="Z236" t="b">
        <f>OR(Tabla41114[[#This Row],[Tiempo_normal (ns)]]&gt;$J$508,Tabla41114[[#This Row],[Tiempo_normal (ns)]]&lt;$J$509)</f>
        <v>0</v>
      </c>
      <c r="AA236" s="6">
        <v>233</v>
      </c>
      <c r="AB236" t="b">
        <f>OR(Tabla51215[[#This Row],[Tiempo_lineal (ns)]]&gt;$L$508,Tabla51215[[#This Row],[Tiempo_lineal (ns)]]&lt;$L$509)</f>
        <v>0</v>
      </c>
      <c r="AC236" t="b">
        <f>OR(Tabla51215[[#This Row],[Tiempo_normal (ns)]]&gt;$M$508,Tabla51215[[#This Row],[Tiempo_normal (ns)]]&lt;$M$509)</f>
        <v>0</v>
      </c>
      <c r="AD236" s="6">
        <v>233</v>
      </c>
      <c r="AE236" t="b">
        <f>OR(Tabla61316[[#This Row],[Tiempo_lineal (ns)]]&gt;$O$508,Tabla61316[[#This Row],[Tiempo_lineal (ns)]]&lt;$O$509)</f>
        <v>0</v>
      </c>
      <c r="AF236" s="7" t="b">
        <f>OR(Tabla61316[[#This Row],[Tiempo_normal (ns)]]&gt;$P$508,Tabla61316[[#This Row],[Tiempo_normal (ns)]]&lt;$P$509)</f>
        <v>0</v>
      </c>
    </row>
    <row r="237" spans="2:32" x14ac:dyDescent="0.3">
      <c r="B237">
        <v>234</v>
      </c>
      <c r="C237">
        <v>199</v>
      </c>
      <c r="D237">
        <v>265</v>
      </c>
      <c r="E237">
        <v>234</v>
      </c>
      <c r="F237">
        <v>2049</v>
      </c>
      <c r="G237">
        <v>2002</v>
      </c>
      <c r="H237">
        <v>234</v>
      </c>
      <c r="I237">
        <v>22736</v>
      </c>
      <c r="J237">
        <v>39927</v>
      </c>
      <c r="K237">
        <v>234</v>
      </c>
      <c r="L237">
        <v>566794</v>
      </c>
      <c r="M237">
        <v>748587</v>
      </c>
      <c r="N237">
        <v>234</v>
      </c>
      <c r="O237" s="5">
        <v>10302300</v>
      </c>
      <c r="P237" s="5">
        <v>29595200</v>
      </c>
      <c r="R237" s="8">
        <v>234</v>
      </c>
      <c r="S237" t="b">
        <f>OR(Tabla1912[[#This Row],[Tiempo_lineal (ns)]]&gt;$C$508,Tabla1912[[#This Row],[Tiempo_lineal (ns)]]&lt;$C$509)</f>
        <v>0</v>
      </c>
      <c r="T237" t="b">
        <f>OR(Tabla1912[[#This Row],[Tiempo_normal (ns)]]&gt;$D$508,Tabla1912[[#This Row],[Tiempo_normal (ns)]]&lt;$D$509)</f>
        <v>0</v>
      </c>
      <c r="U237" s="8">
        <v>234</v>
      </c>
      <c r="V237" t="b">
        <f>OR(Tabla31013[[#This Row],[Tiempo_lineal (ns)]]&gt;$F$508,Tabla31013[[#This Row],[Tiempo_lineal (ns)]]&lt;$F$509)</f>
        <v>0</v>
      </c>
      <c r="W237" t="b">
        <f>OR(Tabla31013[[#This Row],[Tiempo_normal (ns)]]&gt;$G$508,Tabla31013[[#This Row],[Tiempo_normal (ns)]]&lt;$G$509)</f>
        <v>0</v>
      </c>
      <c r="X237" s="8">
        <v>234</v>
      </c>
      <c r="Y237" t="b">
        <f>OR(Tabla41114[[#This Row],[Tiempo_lineal (ns)]]&gt;$I$508,Tabla41114[[#This Row],[Tiempo_lineal (ns)]]&lt;$I$509)</f>
        <v>0</v>
      </c>
      <c r="Z237" t="b">
        <f>OR(Tabla41114[[#This Row],[Tiempo_normal (ns)]]&gt;$J$508,Tabla41114[[#This Row],[Tiempo_normal (ns)]]&lt;$J$509)</f>
        <v>0</v>
      </c>
      <c r="AA237" s="8">
        <v>234</v>
      </c>
      <c r="AB237" t="b">
        <f>OR(Tabla51215[[#This Row],[Tiempo_lineal (ns)]]&gt;$L$508,Tabla51215[[#This Row],[Tiempo_lineal (ns)]]&lt;$L$509)</f>
        <v>0</v>
      </c>
      <c r="AC237" t="b">
        <f>OR(Tabla51215[[#This Row],[Tiempo_normal (ns)]]&gt;$M$508,Tabla51215[[#This Row],[Tiempo_normal (ns)]]&lt;$M$509)</f>
        <v>0</v>
      </c>
      <c r="AD237" s="8">
        <v>234</v>
      </c>
      <c r="AE237" t="b">
        <f>OR(Tabla61316[[#This Row],[Tiempo_lineal (ns)]]&gt;$O$508,Tabla61316[[#This Row],[Tiempo_lineal (ns)]]&lt;$O$509)</f>
        <v>0</v>
      </c>
      <c r="AF237" s="7" t="b">
        <f>OR(Tabla61316[[#This Row],[Tiempo_normal (ns)]]&gt;$P$508,Tabla61316[[#This Row],[Tiempo_normal (ns)]]&lt;$P$509)</f>
        <v>0</v>
      </c>
    </row>
    <row r="238" spans="2:32" x14ac:dyDescent="0.3">
      <c r="B238">
        <v>235</v>
      </c>
      <c r="C238">
        <v>251</v>
      </c>
      <c r="D238">
        <v>242</v>
      </c>
      <c r="E238">
        <v>235</v>
      </c>
      <c r="F238">
        <v>2033</v>
      </c>
      <c r="G238">
        <v>2163</v>
      </c>
      <c r="H238">
        <v>235</v>
      </c>
      <c r="I238">
        <v>27983</v>
      </c>
      <c r="J238">
        <v>51215</v>
      </c>
      <c r="K238">
        <v>235</v>
      </c>
      <c r="L238">
        <v>597161</v>
      </c>
      <c r="M238">
        <v>631452</v>
      </c>
      <c r="N238">
        <v>235</v>
      </c>
      <c r="O238" s="5">
        <v>12407100</v>
      </c>
      <c r="P238" s="5">
        <v>11257100</v>
      </c>
      <c r="R238" s="6">
        <v>235</v>
      </c>
      <c r="S238" t="b">
        <f>OR(Tabla1912[[#This Row],[Tiempo_lineal (ns)]]&gt;$C$508,Tabla1912[[#This Row],[Tiempo_lineal (ns)]]&lt;$C$509)</f>
        <v>0</v>
      </c>
      <c r="T238" t="b">
        <f>OR(Tabla1912[[#This Row],[Tiempo_normal (ns)]]&gt;$D$508,Tabla1912[[#This Row],[Tiempo_normal (ns)]]&lt;$D$509)</f>
        <v>0</v>
      </c>
      <c r="U238" s="6">
        <v>235</v>
      </c>
      <c r="V238" t="b">
        <f>OR(Tabla31013[[#This Row],[Tiempo_lineal (ns)]]&gt;$F$508,Tabla31013[[#This Row],[Tiempo_lineal (ns)]]&lt;$F$509)</f>
        <v>0</v>
      </c>
      <c r="W238" t="b">
        <f>OR(Tabla31013[[#This Row],[Tiempo_normal (ns)]]&gt;$G$508,Tabla31013[[#This Row],[Tiempo_normal (ns)]]&lt;$G$509)</f>
        <v>0</v>
      </c>
      <c r="X238" s="6">
        <v>235</v>
      </c>
      <c r="Y238" t="b">
        <f>OR(Tabla41114[[#This Row],[Tiempo_lineal (ns)]]&gt;$I$508,Tabla41114[[#This Row],[Tiempo_lineal (ns)]]&lt;$I$509)</f>
        <v>0</v>
      </c>
      <c r="Z238" t="b">
        <f>OR(Tabla41114[[#This Row],[Tiempo_normal (ns)]]&gt;$J$508,Tabla41114[[#This Row],[Tiempo_normal (ns)]]&lt;$J$509)</f>
        <v>0</v>
      </c>
      <c r="AA238" s="6">
        <v>235</v>
      </c>
      <c r="AB238" t="b">
        <f>OR(Tabla51215[[#This Row],[Tiempo_lineal (ns)]]&gt;$L$508,Tabla51215[[#This Row],[Tiempo_lineal (ns)]]&lt;$L$509)</f>
        <v>0</v>
      </c>
      <c r="AC238" t="b">
        <f>OR(Tabla51215[[#This Row],[Tiempo_normal (ns)]]&gt;$M$508,Tabla51215[[#This Row],[Tiempo_normal (ns)]]&lt;$M$509)</f>
        <v>0</v>
      </c>
      <c r="AD238" s="6">
        <v>235</v>
      </c>
      <c r="AE238" t="b">
        <f>OR(Tabla61316[[#This Row],[Tiempo_lineal (ns)]]&gt;$O$508,Tabla61316[[#This Row],[Tiempo_lineal (ns)]]&lt;$O$509)</f>
        <v>0</v>
      </c>
      <c r="AF238" s="7" t="b">
        <f>OR(Tabla61316[[#This Row],[Tiempo_normal (ns)]]&gt;$P$508,Tabla61316[[#This Row],[Tiempo_normal (ns)]]&lt;$P$509)</f>
        <v>0</v>
      </c>
    </row>
    <row r="239" spans="2:32" x14ac:dyDescent="0.3">
      <c r="B239">
        <v>236</v>
      </c>
      <c r="C239">
        <v>192</v>
      </c>
      <c r="D239">
        <v>207</v>
      </c>
      <c r="E239">
        <v>236</v>
      </c>
      <c r="F239">
        <v>2078</v>
      </c>
      <c r="G239">
        <v>1852</v>
      </c>
      <c r="H239">
        <v>236</v>
      </c>
      <c r="I239">
        <v>20607</v>
      </c>
      <c r="J239">
        <v>41461</v>
      </c>
      <c r="K239">
        <v>236</v>
      </c>
      <c r="L239">
        <v>803774</v>
      </c>
      <c r="M239">
        <v>694707</v>
      </c>
      <c r="N239">
        <v>236</v>
      </c>
      <c r="O239" s="5">
        <v>12322200</v>
      </c>
      <c r="P239" s="5">
        <v>49385200</v>
      </c>
      <c r="R239" s="8">
        <v>236</v>
      </c>
      <c r="S239" t="b">
        <f>OR(Tabla1912[[#This Row],[Tiempo_lineal (ns)]]&gt;$C$508,Tabla1912[[#This Row],[Tiempo_lineal (ns)]]&lt;$C$509)</f>
        <v>0</v>
      </c>
      <c r="T239" t="b">
        <f>OR(Tabla1912[[#This Row],[Tiempo_normal (ns)]]&gt;$D$508,Tabla1912[[#This Row],[Tiempo_normal (ns)]]&lt;$D$509)</f>
        <v>0</v>
      </c>
      <c r="U239" s="8">
        <v>236</v>
      </c>
      <c r="V239" t="b">
        <f>OR(Tabla31013[[#This Row],[Tiempo_lineal (ns)]]&gt;$F$508,Tabla31013[[#This Row],[Tiempo_lineal (ns)]]&lt;$F$509)</f>
        <v>0</v>
      </c>
      <c r="W239" t="b">
        <f>OR(Tabla31013[[#This Row],[Tiempo_normal (ns)]]&gt;$G$508,Tabla31013[[#This Row],[Tiempo_normal (ns)]]&lt;$G$509)</f>
        <v>0</v>
      </c>
      <c r="X239" s="8">
        <v>236</v>
      </c>
      <c r="Y239" t="b">
        <f>OR(Tabla41114[[#This Row],[Tiempo_lineal (ns)]]&gt;$I$508,Tabla41114[[#This Row],[Tiempo_lineal (ns)]]&lt;$I$509)</f>
        <v>0</v>
      </c>
      <c r="Z239" t="b">
        <f>OR(Tabla41114[[#This Row],[Tiempo_normal (ns)]]&gt;$J$508,Tabla41114[[#This Row],[Tiempo_normal (ns)]]&lt;$J$509)</f>
        <v>0</v>
      </c>
      <c r="AA239" s="8">
        <v>236</v>
      </c>
      <c r="AB239" t="b">
        <f>OR(Tabla51215[[#This Row],[Tiempo_lineal (ns)]]&gt;$L$508,Tabla51215[[#This Row],[Tiempo_lineal (ns)]]&lt;$L$509)</f>
        <v>0</v>
      </c>
      <c r="AC239" t="b">
        <f>OR(Tabla51215[[#This Row],[Tiempo_normal (ns)]]&gt;$M$508,Tabla51215[[#This Row],[Tiempo_normal (ns)]]&lt;$M$509)</f>
        <v>0</v>
      </c>
      <c r="AD239" s="8">
        <v>236</v>
      </c>
      <c r="AE239" t="b">
        <f>OR(Tabla61316[[#This Row],[Tiempo_lineal (ns)]]&gt;$O$508,Tabla61316[[#This Row],[Tiempo_lineal (ns)]]&lt;$O$509)</f>
        <v>0</v>
      </c>
      <c r="AF239" s="7" t="b">
        <f>OR(Tabla61316[[#This Row],[Tiempo_normal (ns)]]&gt;$P$508,Tabla61316[[#This Row],[Tiempo_normal (ns)]]&lt;$P$509)</f>
        <v>1</v>
      </c>
    </row>
    <row r="240" spans="2:32" x14ac:dyDescent="0.3">
      <c r="B240">
        <v>237</v>
      </c>
      <c r="C240">
        <v>232</v>
      </c>
      <c r="D240">
        <v>541</v>
      </c>
      <c r="E240">
        <v>237</v>
      </c>
      <c r="F240">
        <v>1847</v>
      </c>
      <c r="G240">
        <v>1881</v>
      </c>
      <c r="H240">
        <v>237</v>
      </c>
      <c r="I240">
        <v>25106</v>
      </c>
      <c r="J240">
        <v>50724</v>
      </c>
      <c r="K240">
        <v>237</v>
      </c>
      <c r="L240">
        <v>820950</v>
      </c>
      <c r="M240">
        <v>595387</v>
      </c>
      <c r="N240">
        <v>237</v>
      </c>
      <c r="O240" s="5">
        <v>11865900</v>
      </c>
      <c r="P240" s="5">
        <v>9641650</v>
      </c>
      <c r="R240" s="6">
        <v>237</v>
      </c>
      <c r="S240" t="b">
        <f>OR(Tabla1912[[#This Row],[Tiempo_lineal (ns)]]&gt;$C$508,Tabla1912[[#This Row],[Tiempo_lineal (ns)]]&lt;$C$509)</f>
        <v>0</v>
      </c>
      <c r="T240" t="b">
        <f>OR(Tabla1912[[#This Row],[Tiempo_normal (ns)]]&gt;$D$508,Tabla1912[[#This Row],[Tiempo_normal (ns)]]&lt;$D$509)</f>
        <v>1</v>
      </c>
      <c r="U240" s="6">
        <v>237</v>
      </c>
      <c r="V240" t="b">
        <f>OR(Tabla31013[[#This Row],[Tiempo_lineal (ns)]]&gt;$F$508,Tabla31013[[#This Row],[Tiempo_lineal (ns)]]&lt;$F$509)</f>
        <v>0</v>
      </c>
      <c r="W240" t="b">
        <f>OR(Tabla31013[[#This Row],[Tiempo_normal (ns)]]&gt;$G$508,Tabla31013[[#This Row],[Tiempo_normal (ns)]]&lt;$G$509)</f>
        <v>0</v>
      </c>
      <c r="X240" s="6">
        <v>237</v>
      </c>
      <c r="Y240" t="b">
        <f>OR(Tabla41114[[#This Row],[Tiempo_lineal (ns)]]&gt;$I$508,Tabla41114[[#This Row],[Tiempo_lineal (ns)]]&lt;$I$509)</f>
        <v>0</v>
      </c>
      <c r="Z240" t="b">
        <f>OR(Tabla41114[[#This Row],[Tiempo_normal (ns)]]&gt;$J$508,Tabla41114[[#This Row],[Tiempo_normal (ns)]]&lt;$J$509)</f>
        <v>0</v>
      </c>
      <c r="AA240" s="6">
        <v>237</v>
      </c>
      <c r="AB240" t="b">
        <f>OR(Tabla51215[[#This Row],[Tiempo_lineal (ns)]]&gt;$L$508,Tabla51215[[#This Row],[Tiempo_lineal (ns)]]&lt;$L$509)</f>
        <v>0</v>
      </c>
      <c r="AC240" t="b">
        <f>OR(Tabla51215[[#This Row],[Tiempo_normal (ns)]]&gt;$M$508,Tabla51215[[#This Row],[Tiempo_normal (ns)]]&lt;$M$509)</f>
        <v>0</v>
      </c>
      <c r="AD240" s="6">
        <v>237</v>
      </c>
      <c r="AE240" t="b">
        <f>OR(Tabla61316[[#This Row],[Tiempo_lineal (ns)]]&gt;$O$508,Tabla61316[[#This Row],[Tiempo_lineal (ns)]]&lt;$O$509)</f>
        <v>0</v>
      </c>
      <c r="AF240" s="7" t="b">
        <f>OR(Tabla61316[[#This Row],[Tiempo_normal (ns)]]&gt;$P$508,Tabla61316[[#This Row],[Tiempo_normal (ns)]]&lt;$P$509)</f>
        <v>0</v>
      </c>
    </row>
    <row r="241" spans="2:32" x14ac:dyDescent="0.3">
      <c r="B241">
        <v>238</v>
      </c>
      <c r="C241">
        <v>281</v>
      </c>
      <c r="D241">
        <v>243</v>
      </c>
      <c r="E241">
        <v>238</v>
      </c>
      <c r="F241">
        <v>1988</v>
      </c>
      <c r="G241">
        <v>2073</v>
      </c>
      <c r="H241">
        <v>238</v>
      </c>
      <c r="I241">
        <v>79951</v>
      </c>
      <c r="J241">
        <v>44037</v>
      </c>
      <c r="K241">
        <v>238</v>
      </c>
      <c r="L241">
        <v>848904</v>
      </c>
      <c r="M241">
        <v>672522</v>
      </c>
      <c r="N241">
        <v>238</v>
      </c>
      <c r="O241" s="5">
        <v>10761300</v>
      </c>
      <c r="P241" s="5">
        <v>15044600</v>
      </c>
      <c r="R241" s="8">
        <v>238</v>
      </c>
      <c r="S241" t="b">
        <f>OR(Tabla1912[[#This Row],[Tiempo_lineal (ns)]]&gt;$C$508,Tabla1912[[#This Row],[Tiempo_lineal (ns)]]&lt;$C$509)</f>
        <v>0</v>
      </c>
      <c r="T241" t="b">
        <f>OR(Tabla1912[[#This Row],[Tiempo_normal (ns)]]&gt;$D$508,Tabla1912[[#This Row],[Tiempo_normal (ns)]]&lt;$D$509)</f>
        <v>0</v>
      </c>
      <c r="U241" s="8">
        <v>238</v>
      </c>
      <c r="V241" t="b">
        <f>OR(Tabla31013[[#This Row],[Tiempo_lineal (ns)]]&gt;$F$508,Tabla31013[[#This Row],[Tiempo_lineal (ns)]]&lt;$F$509)</f>
        <v>0</v>
      </c>
      <c r="W241" t="b">
        <f>OR(Tabla31013[[#This Row],[Tiempo_normal (ns)]]&gt;$G$508,Tabla31013[[#This Row],[Tiempo_normal (ns)]]&lt;$G$509)</f>
        <v>0</v>
      </c>
      <c r="X241" s="8">
        <v>238</v>
      </c>
      <c r="Y241" t="b">
        <f>OR(Tabla41114[[#This Row],[Tiempo_lineal (ns)]]&gt;$I$508,Tabla41114[[#This Row],[Tiempo_lineal (ns)]]&lt;$I$509)</f>
        <v>0</v>
      </c>
      <c r="Z241" t="b">
        <f>OR(Tabla41114[[#This Row],[Tiempo_normal (ns)]]&gt;$J$508,Tabla41114[[#This Row],[Tiempo_normal (ns)]]&lt;$J$509)</f>
        <v>0</v>
      </c>
      <c r="AA241" s="8">
        <v>238</v>
      </c>
      <c r="AB241" t="b">
        <f>OR(Tabla51215[[#This Row],[Tiempo_lineal (ns)]]&gt;$L$508,Tabla51215[[#This Row],[Tiempo_lineal (ns)]]&lt;$L$509)</f>
        <v>0</v>
      </c>
      <c r="AC241" t="b">
        <f>OR(Tabla51215[[#This Row],[Tiempo_normal (ns)]]&gt;$M$508,Tabla51215[[#This Row],[Tiempo_normal (ns)]]&lt;$M$509)</f>
        <v>0</v>
      </c>
      <c r="AD241" s="8">
        <v>238</v>
      </c>
      <c r="AE241" t="b">
        <f>OR(Tabla61316[[#This Row],[Tiempo_lineal (ns)]]&gt;$O$508,Tabla61316[[#This Row],[Tiempo_lineal (ns)]]&lt;$O$509)</f>
        <v>0</v>
      </c>
      <c r="AF241" s="7" t="b">
        <f>OR(Tabla61316[[#This Row],[Tiempo_normal (ns)]]&gt;$P$508,Tabla61316[[#This Row],[Tiempo_normal (ns)]]&lt;$P$509)</f>
        <v>0</v>
      </c>
    </row>
    <row r="242" spans="2:32" x14ac:dyDescent="0.3">
      <c r="B242">
        <v>239</v>
      </c>
      <c r="C242">
        <v>201</v>
      </c>
      <c r="D242">
        <v>221</v>
      </c>
      <c r="E242">
        <v>239</v>
      </c>
      <c r="F242">
        <v>2023</v>
      </c>
      <c r="G242">
        <v>3052</v>
      </c>
      <c r="H242">
        <v>239</v>
      </c>
      <c r="I242">
        <v>42843</v>
      </c>
      <c r="J242">
        <v>38600</v>
      </c>
      <c r="K242">
        <v>239</v>
      </c>
      <c r="L242">
        <v>681546</v>
      </c>
      <c r="M242">
        <v>544451</v>
      </c>
      <c r="N242">
        <v>239</v>
      </c>
      <c r="O242" s="5">
        <v>10977100</v>
      </c>
      <c r="P242" s="5">
        <v>13676900</v>
      </c>
      <c r="R242" s="6">
        <v>239</v>
      </c>
      <c r="S242" t="b">
        <f>OR(Tabla1912[[#This Row],[Tiempo_lineal (ns)]]&gt;$C$508,Tabla1912[[#This Row],[Tiempo_lineal (ns)]]&lt;$C$509)</f>
        <v>0</v>
      </c>
      <c r="T242" t="b">
        <f>OR(Tabla1912[[#This Row],[Tiempo_normal (ns)]]&gt;$D$508,Tabla1912[[#This Row],[Tiempo_normal (ns)]]&lt;$D$509)</f>
        <v>0</v>
      </c>
      <c r="U242" s="6">
        <v>239</v>
      </c>
      <c r="V242" t="b">
        <f>OR(Tabla31013[[#This Row],[Tiempo_lineal (ns)]]&gt;$F$508,Tabla31013[[#This Row],[Tiempo_lineal (ns)]]&lt;$F$509)</f>
        <v>0</v>
      </c>
      <c r="W242" t="b">
        <f>OR(Tabla31013[[#This Row],[Tiempo_normal (ns)]]&gt;$G$508,Tabla31013[[#This Row],[Tiempo_normal (ns)]]&lt;$G$509)</f>
        <v>1</v>
      </c>
      <c r="X242" s="6">
        <v>239</v>
      </c>
      <c r="Y242" t="b">
        <f>OR(Tabla41114[[#This Row],[Tiempo_lineal (ns)]]&gt;$I$508,Tabla41114[[#This Row],[Tiempo_lineal (ns)]]&lt;$I$509)</f>
        <v>0</v>
      </c>
      <c r="Z242" t="b">
        <f>OR(Tabla41114[[#This Row],[Tiempo_normal (ns)]]&gt;$J$508,Tabla41114[[#This Row],[Tiempo_normal (ns)]]&lt;$J$509)</f>
        <v>0</v>
      </c>
      <c r="AA242" s="6">
        <v>239</v>
      </c>
      <c r="AB242" t="b">
        <f>OR(Tabla51215[[#This Row],[Tiempo_lineal (ns)]]&gt;$L$508,Tabla51215[[#This Row],[Tiempo_lineal (ns)]]&lt;$L$509)</f>
        <v>0</v>
      </c>
      <c r="AC242" t="b">
        <f>OR(Tabla51215[[#This Row],[Tiempo_normal (ns)]]&gt;$M$508,Tabla51215[[#This Row],[Tiempo_normal (ns)]]&lt;$M$509)</f>
        <v>0</v>
      </c>
      <c r="AD242" s="6">
        <v>239</v>
      </c>
      <c r="AE242" t="b">
        <f>OR(Tabla61316[[#This Row],[Tiempo_lineal (ns)]]&gt;$O$508,Tabla61316[[#This Row],[Tiempo_lineal (ns)]]&lt;$O$509)</f>
        <v>0</v>
      </c>
      <c r="AF242" s="7" t="b">
        <f>OR(Tabla61316[[#This Row],[Tiempo_normal (ns)]]&gt;$P$508,Tabla61316[[#This Row],[Tiempo_normal (ns)]]&lt;$P$509)</f>
        <v>0</v>
      </c>
    </row>
    <row r="243" spans="2:32" x14ac:dyDescent="0.3">
      <c r="B243">
        <v>240</v>
      </c>
      <c r="C243">
        <v>187</v>
      </c>
      <c r="D243">
        <v>216</v>
      </c>
      <c r="E243">
        <v>240</v>
      </c>
      <c r="F243">
        <v>1966</v>
      </c>
      <c r="G243">
        <v>1952</v>
      </c>
      <c r="H243">
        <v>240</v>
      </c>
      <c r="I243">
        <v>37509</v>
      </c>
      <c r="J243">
        <v>22369</v>
      </c>
      <c r="K243">
        <v>240</v>
      </c>
      <c r="L243">
        <v>663274</v>
      </c>
      <c r="M243">
        <v>611437</v>
      </c>
      <c r="N243">
        <v>240</v>
      </c>
      <c r="O243" s="5">
        <v>10341000</v>
      </c>
      <c r="P243" s="5">
        <v>10721200</v>
      </c>
      <c r="R243" s="8">
        <v>240</v>
      </c>
      <c r="S243" t="b">
        <f>OR(Tabla1912[[#This Row],[Tiempo_lineal (ns)]]&gt;$C$508,Tabla1912[[#This Row],[Tiempo_lineal (ns)]]&lt;$C$509)</f>
        <v>0</v>
      </c>
      <c r="T243" t="b">
        <f>OR(Tabla1912[[#This Row],[Tiempo_normal (ns)]]&gt;$D$508,Tabla1912[[#This Row],[Tiempo_normal (ns)]]&lt;$D$509)</f>
        <v>0</v>
      </c>
      <c r="U243" s="8">
        <v>240</v>
      </c>
      <c r="V243" t="b">
        <f>OR(Tabla31013[[#This Row],[Tiempo_lineal (ns)]]&gt;$F$508,Tabla31013[[#This Row],[Tiempo_lineal (ns)]]&lt;$F$509)</f>
        <v>0</v>
      </c>
      <c r="W243" t="b">
        <f>OR(Tabla31013[[#This Row],[Tiempo_normal (ns)]]&gt;$G$508,Tabla31013[[#This Row],[Tiempo_normal (ns)]]&lt;$G$509)</f>
        <v>0</v>
      </c>
      <c r="X243" s="8">
        <v>240</v>
      </c>
      <c r="Y243" t="b">
        <f>OR(Tabla41114[[#This Row],[Tiempo_lineal (ns)]]&gt;$I$508,Tabla41114[[#This Row],[Tiempo_lineal (ns)]]&lt;$I$509)</f>
        <v>0</v>
      </c>
      <c r="Z243" t="b">
        <f>OR(Tabla41114[[#This Row],[Tiempo_normal (ns)]]&gt;$J$508,Tabla41114[[#This Row],[Tiempo_normal (ns)]]&lt;$J$509)</f>
        <v>0</v>
      </c>
      <c r="AA243" s="8">
        <v>240</v>
      </c>
      <c r="AB243" t="b">
        <f>OR(Tabla51215[[#This Row],[Tiempo_lineal (ns)]]&gt;$L$508,Tabla51215[[#This Row],[Tiempo_lineal (ns)]]&lt;$L$509)</f>
        <v>0</v>
      </c>
      <c r="AC243" t="b">
        <f>OR(Tabla51215[[#This Row],[Tiempo_normal (ns)]]&gt;$M$508,Tabla51215[[#This Row],[Tiempo_normal (ns)]]&lt;$M$509)</f>
        <v>0</v>
      </c>
      <c r="AD243" s="8">
        <v>240</v>
      </c>
      <c r="AE243" t="b">
        <f>OR(Tabla61316[[#This Row],[Tiempo_lineal (ns)]]&gt;$O$508,Tabla61316[[#This Row],[Tiempo_lineal (ns)]]&lt;$O$509)</f>
        <v>0</v>
      </c>
      <c r="AF243" s="7" t="b">
        <f>OR(Tabla61316[[#This Row],[Tiempo_normal (ns)]]&gt;$P$508,Tabla61316[[#This Row],[Tiempo_normal (ns)]]&lt;$P$509)</f>
        <v>0</v>
      </c>
    </row>
    <row r="244" spans="2:32" x14ac:dyDescent="0.3">
      <c r="B244">
        <v>241</v>
      </c>
      <c r="C244">
        <v>184</v>
      </c>
      <c r="D244">
        <v>210</v>
      </c>
      <c r="E244">
        <v>241</v>
      </c>
      <c r="F244">
        <v>1844</v>
      </c>
      <c r="G244">
        <v>1797</v>
      </c>
      <c r="H244">
        <v>241</v>
      </c>
      <c r="I244">
        <v>29793</v>
      </c>
      <c r="J244">
        <v>54446</v>
      </c>
      <c r="K244">
        <v>241</v>
      </c>
      <c r="L244">
        <v>805887</v>
      </c>
      <c r="M244">
        <v>592909</v>
      </c>
      <c r="N244">
        <v>241</v>
      </c>
      <c r="O244" s="5">
        <v>23694800</v>
      </c>
      <c r="P244" s="5">
        <v>11127000</v>
      </c>
      <c r="R244" s="6">
        <v>241</v>
      </c>
      <c r="S244" t="b">
        <f>OR(Tabla1912[[#This Row],[Tiempo_lineal (ns)]]&gt;$C$508,Tabla1912[[#This Row],[Tiempo_lineal (ns)]]&lt;$C$509)</f>
        <v>0</v>
      </c>
      <c r="T244" t="b">
        <f>OR(Tabla1912[[#This Row],[Tiempo_normal (ns)]]&gt;$D$508,Tabla1912[[#This Row],[Tiempo_normal (ns)]]&lt;$D$509)</f>
        <v>0</v>
      </c>
      <c r="U244" s="6">
        <v>241</v>
      </c>
      <c r="V244" t="b">
        <f>OR(Tabla31013[[#This Row],[Tiempo_lineal (ns)]]&gt;$F$508,Tabla31013[[#This Row],[Tiempo_lineal (ns)]]&lt;$F$509)</f>
        <v>0</v>
      </c>
      <c r="W244" t="b">
        <f>OR(Tabla31013[[#This Row],[Tiempo_normal (ns)]]&gt;$G$508,Tabla31013[[#This Row],[Tiempo_normal (ns)]]&lt;$G$509)</f>
        <v>0</v>
      </c>
      <c r="X244" s="6">
        <v>241</v>
      </c>
      <c r="Y244" t="b">
        <f>OR(Tabla41114[[#This Row],[Tiempo_lineal (ns)]]&gt;$I$508,Tabla41114[[#This Row],[Tiempo_lineal (ns)]]&lt;$I$509)</f>
        <v>0</v>
      </c>
      <c r="Z244" t="b">
        <f>OR(Tabla41114[[#This Row],[Tiempo_normal (ns)]]&gt;$J$508,Tabla41114[[#This Row],[Tiempo_normal (ns)]]&lt;$J$509)</f>
        <v>0</v>
      </c>
      <c r="AA244" s="6">
        <v>241</v>
      </c>
      <c r="AB244" t="b">
        <f>OR(Tabla51215[[#This Row],[Tiempo_lineal (ns)]]&gt;$L$508,Tabla51215[[#This Row],[Tiempo_lineal (ns)]]&lt;$L$509)</f>
        <v>0</v>
      </c>
      <c r="AC244" t="b">
        <f>OR(Tabla51215[[#This Row],[Tiempo_normal (ns)]]&gt;$M$508,Tabla51215[[#This Row],[Tiempo_normal (ns)]]&lt;$M$509)</f>
        <v>0</v>
      </c>
      <c r="AD244" s="6">
        <v>241</v>
      </c>
      <c r="AE244" t="b">
        <f>OR(Tabla61316[[#This Row],[Tiempo_lineal (ns)]]&gt;$O$508,Tabla61316[[#This Row],[Tiempo_lineal (ns)]]&lt;$O$509)</f>
        <v>0</v>
      </c>
      <c r="AF244" s="7" t="b">
        <f>OR(Tabla61316[[#This Row],[Tiempo_normal (ns)]]&gt;$P$508,Tabla61316[[#This Row],[Tiempo_normal (ns)]]&lt;$P$509)</f>
        <v>0</v>
      </c>
    </row>
    <row r="245" spans="2:32" x14ac:dyDescent="0.3">
      <c r="B245">
        <v>242</v>
      </c>
      <c r="C245">
        <v>193</v>
      </c>
      <c r="D245">
        <v>250</v>
      </c>
      <c r="E245">
        <v>242</v>
      </c>
      <c r="F245">
        <v>2026</v>
      </c>
      <c r="G245">
        <v>1819</v>
      </c>
      <c r="H245">
        <v>242</v>
      </c>
      <c r="I245">
        <v>24722</v>
      </c>
      <c r="J245">
        <v>55810</v>
      </c>
      <c r="K245">
        <v>242</v>
      </c>
      <c r="L245">
        <v>661174</v>
      </c>
      <c r="M245">
        <v>721387</v>
      </c>
      <c r="N245">
        <v>242</v>
      </c>
      <c r="O245" s="5">
        <v>10574200</v>
      </c>
      <c r="P245" s="5">
        <v>12492400</v>
      </c>
      <c r="R245" s="8">
        <v>242</v>
      </c>
      <c r="S245" t="b">
        <f>OR(Tabla1912[[#This Row],[Tiempo_lineal (ns)]]&gt;$C$508,Tabla1912[[#This Row],[Tiempo_lineal (ns)]]&lt;$C$509)</f>
        <v>0</v>
      </c>
      <c r="T245" t="b">
        <f>OR(Tabla1912[[#This Row],[Tiempo_normal (ns)]]&gt;$D$508,Tabla1912[[#This Row],[Tiempo_normal (ns)]]&lt;$D$509)</f>
        <v>0</v>
      </c>
      <c r="U245" s="8">
        <v>242</v>
      </c>
      <c r="V245" t="b">
        <f>OR(Tabla31013[[#This Row],[Tiempo_lineal (ns)]]&gt;$F$508,Tabla31013[[#This Row],[Tiempo_lineal (ns)]]&lt;$F$509)</f>
        <v>0</v>
      </c>
      <c r="W245" t="b">
        <f>OR(Tabla31013[[#This Row],[Tiempo_normal (ns)]]&gt;$G$508,Tabla31013[[#This Row],[Tiempo_normal (ns)]]&lt;$G$509)</f>
        <v>0</v>
      </c>
      <c r="X245" s="8">
        <v>242</v>
      </c>
      <c r="Y245" t="b">
        <f>OR(Tabla41114[[#This Row],[Tiempo_lineal (ns)]]&gt;$I$508,Tabla41114[[#This Row],[Tiempo_lineal (ns)]]&lt;$I$509)</f>
        <v>0</v>
      </c>
      <c r="Z245" t="b">
        <f>OR(Tabla41114[[#This Row],[Tiempo_normal (ns)]]&gt;$J$508,Tabla41114[[#This Row],[Tiempo_normal (ns)]]&lt;$J$509)</f>
        <v>0</v>
      </c>
      <c r="AA245" s="8">
        <v>242</v>
      </c>
      <c r="AB245" t="b">
        <f>OR(Tabla51215[[#This Row],[Tiempo_lineal (ns)]]&gt;$L$508,Tabla51215[[#This Row],[Tiempo_lineal (ns)]]&lt;$L$509)</f>
        <v>0</v>
      </c>
      <c r="AC245" t="b">
        <f>OR(Tabla51215[[#This Row],[Tiempo_normal (ns)]]&gt;$M$508,Tabla51215[[#This Row],[Tiempo_normal (ns)]]&lt;$M$509)</f>
        <v>0</v>
      </c>
      <c r="AD245" s="8">
        <v>242</v>
      </c>
      <c r="AE245" t="b">
        <f>OR(Tabla61316[[#This Row],[Tiempo_lineal (ns)]]&gt;$O$508,Tabla61316[[#This Row],[Tiempo_lineal (ns)]]&lt;$O$509)</f>
        <v>0</v>
      </c>
      <c r="AF245" s="7" t="b">
        <f>OR(Tabla61316[[#This Row],[Tiempo_normal (ns)]]&gt;$P$508,Tabla61316[[#This Row],[Tiempo_normal (ns)]]&lt;$P$509)</f>
        <v>0</v>
      </c>
    </row>
    <row r="246" spans="2:32" x14ac:dyDescent="0.3">
      <c r="B246">
        <v>243</v>
      </c>
      <c r="C246">
        <v>363</v>
      </c>
      <c r="D246">
        <v>284</v>
      </c>
      <c r="E246">
        <v>243</v>
      </c>
      <c r="F246">
        <v>1806</v>
      </c>
      <c r="G246">
        <v>1807</v>
      </c>
      <c r="H246">
        <v>243</v>
      </c>
      <c r="I246">
        <v>38818</v>
      </c>
      <c r="J246">
        <v>28140</v>
      </c>
      <c r="K246">
        <v>243</v>
      </c>
      <c r="L246">
        <v>663078</v>
      </c>
      <c r="M246">
        <v>692113</v>
      </c>
      <c r="N246">
        <v>243</v>
      </c>
      <c r="O246" s="5">
        <v>9355550</v>
      </c>
      <c r="P246" s="5">
        <v>22744900</v>
      </c>
      <c r="R246" s="6">
        <v>243</v>
      </c>
      <c r="S246" t="b">
        <f>OR(Tabla1912[[#This Row],[Tiempo_lineal (ns)]]&gt;$C$508,Tabla1912[[#This Row],[Tiempo_lineal (ns)]]&lt;$C$509)</f>
        <v>1</v>
      </c>
      <c r="T246" t="b">
        <f>OR(Tabla1912[[#This Row],[Tiempo_normal (ns)]]&gt;$D$508,Tabla1912[[#This Row],[Tiempo_normal (ns)]]&lt;$D$509)</f>
        <v>0</v>
      </c>
      <c r="U246" s="6">
        <v>243</v>
      </c>
      <c r="V246" t="b">
        <f>OR(Tabla31013[[#This Row],[Tiempo_lineal (ns)]]&gt;$F$508,Tabla31013[[#This Row],[Tiempo_lineal (ns)]]&lt;$F$509)</f>
        <v>0</v>
      </c>
      <c r="W246" t="b">
        <f>OR(Tabla31013[[#This Row],[Tiempo_normal (ns)]]&gt;$G$508,Tabla31013[[#This Row],[Tiempo_normal (ns)]]&lt;$G$509)</f>
        <v>0</v>
      </c>
      <c r="X246" s="6">
        <v>243</v>
      </c>
      <c r="Y246" t="b">
        <f>OR(Tabla41114[[#This Row],[Tiempo_lineal (ns)]]&gt;$I$508,Tabla41114[[#This Row],[Tiempo_lineal (ns)]]&lt;$I$509)</f>
        <v>0</v>
      </c>
      <c r="Z246" t="b">
        <f>OR(Tabla41114[[#This Row],[Tiempo_normal (ns)]]&gt;$J$508,Tabla41114[[#This Row],[Tiempo_normal (ns)]]&lt;$J$509)</f>
        <v>0</v>
      </c>
      <c r="AA246" s="6">
        <v>243</v>
      </c>
      <c r="AB246" t="b">
        <f>OR(Tabla51215[[#This Row],[Tiempo_lineal (ns)]]&gt;$L$508,Tabla51215[[#This Row],[Tiempo_lineal (ns)]]&lt;$L$509)</f>
        <v>0</v>
      </c>
      <c r="AC246" t="b">
        <f>OR(Tabla51215[[#This Row],[Tiempo_normal (ns)]]&gt;$M$508,Tabla51215[[#This Row],[Tiempo_normal (ns)]]&lt;$M$509)</f>
        <v>0</v>
      </c>
      <c r="AD246" s="6">
        <v>243</v>
      </c>
      <c r="AE246" t="b">
        <f>OR(Tabla61316[[#This Row],[Tiempo_lineal (ns)]]&gt;$O$508,Tabla61316[[#This Row],[Tiempo_lineal (ns)]]&lt;$O$509)</f>
        <v>0</v>
      </c>
      <c r="AF246" s="7" t="b">
        <f>OR(Tabla61316[[#This Row],[Tiempo_normal (ns)]]&gt;$P$508,Tabla61316[[#This Row],[Tiempo_normal (ns)]]&lt;$P$509)</f>
        <v>0</v>
      </c>
    </row>
    <row r="247" spans="2:32" x14ac:dyDescent="0.3">
      <c r="B247">
        <v>244</v>
      </c>
      <c r="C247">
        <v>310</v>
      </c>
      <c r="D247">
        <v>290</v>
      </c>
      <c r="E247">
        <v>244</v>
      </c>
      <c r="F247">
        <v>2016</v>
      </c>
      <c r="G247">
        <v>2063</v>
      </c>
      <c r="H247">
        <v>244</v>
      </c>
      <c r="I247">
        <v>34276</v>
      </c>
      <c r="J247">
        <v>40107</v>
      </c>
      <c r="K247">
        <v>244</v>
      </c>
      <c r="L247">
        <v>641191</v>
      </c>
      <c r="M247">
        <v>561523</v>
      </c>
      <c r="N247">
        <v>244</v>
      </c>
      <c r="O247" s="5">
        <v>10788800</v>
      </c>
      <c r="P247" s="5">
        <v>9379430</v>
      </c>
      <c r="R247" s="8">
        <v>244</v>
      </c>
      <c r="S247" t="b">
        <f>OR(Tabla1912[[#This Row],[Tiempo_lineal (ns)]]&gt;$C$508,Tabla1912[[#This Row],[Tiempo_lineal (ns)]]&lt;$C$509)</f>
        <v>0</v>
      </c>
      <c r="T247" t="b">
        <f>OR(Tabla1912[[#This Row],[Tiempo_normal (ns)]]&gt;$D$508,Tabla1912[[#This Row],[Tiempo_normal (ns)]]&lt;$D$509)</f>
        <v>0</v>
      </c>
      <c r="U247" s="8">
        <v>244</v>
      </c>
      <c r="V247" t="b">
        <f>OR(Tabla31013[[#This Row],[Tiempo_lineal (ns)]]&gt;$F$508,Tabla31013[[#This Row],[Tiempo_lineal (ns)]]&lt;$F$509)</f>
        <v>0</v>
      </c>
      <c r="W247" t="b">
        <f>OR(Tabla31013[[#This Row],[Tiempo_normal (ns)]]&gt;$G$508,Tabla31013[[#This Row],[Tiempo_normal (ns)]]&lt;$G$509)</f>
        <v>0</v>
      </c>
      <c r="X247" s="8">
        <v>244</v>
      </c>
      <c r="Y247" t="b">
        <f>OR(Tabla41114[[#This Row],[Tiempo_lineal (ns)]]&gt;$I$508,Tabla41114[[#This Row],[Tiempo_lineal (ns)]]&lt;$I$509)</f>
        <v>0</v>
      </c>
      <c r="Z247" t="b">
        <f>OR(Tabla41114[[#This Row],[Tiempo_normal (ns)]]&gt;$J$508,Tabla41114[[#This Row],[Tiempo_normal (ns)]]&lt;$J$509)</f>
        <v>0</v>
      </c>
      <c r="AA247" s="8">
        <v>244</v>
      </c>
      <c r="AB247" t="b">
        <f>OR(Tabla51215[[#This Row],[Tiempo_lineal (ns)]]&gt;$L$508,Tabla51215[[#This Row],[Tiempo_lineal (ns)]]&lt;$L$509)</f>
        <v>0</v>
      </c>
      <c r="AC247" t="b">
        <f>OR(Tabla51215[[#This Row],[Tiempo_normal (ns)]]&gt;$M$508,Tabla51215[[#This Row],[Tiempo_normal (ns)]]&lt;$M$509)</f>
        <v>0</v>
      </c>
      <c r="AD247" s="8">
        <v>244</v>
      </c>
      <c r="AE247" t="b">
        <f>OR(Tabla61316[[#This Row],[Tiempo_lineal (ns)]]&gt;$O$508,Tabla61316[[#This Row],[Tiempo_lineal (ns)]]&lt;$O$509)</f>
        <v>0</v>
      </c>
      <c r="AF247" s="7" t="b">
        <f>OR(Tabla61316[[#This Row],[Tiempo_normal (ns)]]&gt;$P$508,Tabla61316[[#This Row],[Tiempo_normal (ns)]]&lt;$P$509)</f>
        <v>0</v>
      </c>
    </row>
    <row r="248" spans="2:32" x14ac:dyDescent="0.3">
      <c r="B248">
        <v>245</v>
      </c>
      <c r="C248">
        <v>254</v>
      </c>
      <c r="D248">
        <v>243</v>
      </c>
      <c r="E248">
        <v>245</v>
      </c>
      <c r="F248">
        <v>2024</v>
      </c>
      <c r="G248">
        <v>2139</v>
      </c>
      <c r="H248">
        <v>245</v>
      </c>
      <c r="I248">
        <v>37265</v>
      </c>
      <c r="J248">
        <v>53749</v>
      </c>
      <c r="K248">
        <v>245</v>
      </c>
      <c r="L248">
        <v>686188</v>
      </c>
      <c r="M248">
        <v>589672</v>
      </c>
      <c r="N248">
        <v>245</v>
      </c>
      <c r="O248" s="5">
        <v>10023800</v>
      </c>
      <c r="P248" s="5">
        <v>9543100</v>
      </c>
      <c r="R248" s="6">
        <v>245</v>
      </c>
      <c r="S248" t="b">
        <f>OR(Tabla1912[[#This Row],[Tiempo_lineal (ns)]]&gt;$C$508,Tabla1912[[#This Row],[Tiempo_lineal (ns)]]&lt;$C$509)</f>
        <v>0</v>
      </c>
      <c r="T248" t="b">
        <f>OR(Tabla1912[[#This Row],[Tiempo_normal (ns)]]&gt;$D$508,Tabla1912[[#This Row],[Tiempo_normal (ns)]]&lt;$D$509)</f>
        <v>0</v>
      </c>
      <c r="U248" s="6">
        <v>245</v>
      </c>
      <c r="V248" t="b">
        <f>OR(Tabla31013[[#This Row],[Tiempo_lineal (ns)]]&gt;$F$508,Tabla31013[[#This Row],[Tiempo_lineal (ns)]]&lt;$F$509)</f>
        <v>0</v>
      </c>
      <c r="W248" t="b">
        <f>OR(Tabla31013[[#This Row],[Tiempo_normal (ns)]]&gt;$G$508,Tabla31013[[#This Row],[Tiempo_normal (ns)]]&lt;$G$509)</f>
        <v>0</v>
      </c>
      <c r="X248" s="6">
        <v>245</v>
      </c>
      <c r="Y248" t="b">
        <f>OR(Tabla41114[[#This Row],[Tiempo_lineal (ns)]]&gt;$I$508,Tabla41114[[#This Row],[Tiempo_lineal (ns)]]&lt;$I$509)</f>
        <v>0</v>
      </c>
      <c r="Z248" t="b">
        <f>OR(Tabla41114[[#This Row],[Tiempo_normal (ns)]]&gt;$J$508,Tabla41114[[#This Row],[Tiempo_normal (ns)]]&lt;$J$509)</f>
        <v>0</v>
      </c>
      <c r="AA248" s="6">
        <v>245</v>
      </c>
      <c r="AB248" t="b">
        <f>OR(Tabla51215[[#This Row],[Tiempo_lineal (ns)]]&gt;$L$508,Tabla51215[[#This Row],[Tiempo_lineal (ns)]]&lt;$L$509)</f>
        <v>0</v>
      </c>
      <c r="AC248" t="b">
        <f>OR(Tabla51215[[#This Row],[Tiempo_normal (ns)]]&gt;$M$508,Tabla51215[[#This Row],[Tiempo_normal (ns)]]&lt;$M$509)</f>
        <v>0</v>
      </c>
      <c r="AD248" s="6">
        <v>245</v>
      </c>
      <c r="AE248" t="b">
        <f>OR(Tabla61316[[#This Row],[Tiempo_lineal (ns)]]&gt;$O$508,Tabla61316[[#This Row],[Tiempo_lineal (ns)]]&lt;$O$509)</f>
        <v>0</v>
      </c>
      <c r="AF248" s="7" t="b">
        <f>OR(Tabla61316[[#This Row],[Tiempo_normal (ns)]]&gt;$P$508,Tabla61316[[#This Row],[Tiempo_normal (ns)]]&lt;$P$509)</f>
        <v>0</v>
      </c>
    </row>
    <row r="249" spans="2:32" x14ac:dyDescent="0.3">
      <c r="B249">
        <v>246</v>
      </c>
      <c r="C249">
        <v>213</v>
      </c>
      <c r="D249">
        <v>209</v>
      </c>
      <c r="E249">
        <v>246</v>
      </c>
      <c r="F249">
        <v>2027</v>
      </c>
      <c r="G249">
        <v>1810</v>
      </c>
      <c r="H249">
        <v>246</v>
      </c>
      <c r="I249">
        <v>67150</v>
      </c>
      <c r="J249">
        <v>42917</v>
      </c>
      <c r="K249">
        <v>246</v>
      </c>
      <c r="L249">
        <v>820514</v>
      </c>
      <c r="M249">
        <v>590171</v>
      </c>
      <c r="N249">
        <v>246</v>
      </c>
      <c r="O249" s="5">
        <v>20321600</v>
      </c>
      <c r="P249" s="5">
        <v>57442500</v>
      </c>
      <c r="R249" s="8">
        <v>246</v>
      </c>
      <c r="S249" t="b">
        <f>OR(Tabla1912[[#This Row],[Tiempo_lineal (ns)]]&gt;$C$508,Tabla1912[[#This Row],[Tiempo_lineal (ns)]]&lt;$C$509)</f>
        <v>0</v>
      </c>
      <c r="T249" t="b">
        <f>OR(Tabla1912[[#This Row],[Tiempo_normal (ns)]]&gt;$D$508,Tabla1912[[#This Row],[Tiempo_normal (ns)]]&lt;$D$509)</f>
        <v>0</v>
      </c>
      <c r="U249" s="8">
        <v>246</v>
      </c>
      <c r="V249" t="b">
        <f>OR(Tabla31013[[#This Row],[Tiempo_lineal (ns)]]&gt;$F$508,Tabla31013[[#This Row],[Tiempo_lineal (ns)]]&lt;$F$509)</f>
        <v>0</v>
      </c>
      <c r="W249" t="b">
        <f>OR(Tabla31013[[#This Row],[Tiempo_normal (ns)]]&gt;$G$508,Tabla31013[[#This Row],[Tiempo_normal (ns)]]&lt;$G$509)</f>
        <v>0</v>
      </c>
      <c r="X249" s="8">
        <v>246</v>
      </c>
      <c r="Y249" t="b">
        <f>OR(Tabla41114[[#This Row],[Tiempo_lineal (ns)]]&gt;$I$508,Tabla41114[[#This Row],[Tiempo_lineal (ns)]]&lt;$I$509)</f>
        <v>0</v>
      </c>
      <c r="Z249" t="b">
        <f>OR(Tabla41114[[#This Row],[Tiempo_normal (ns)]]&gt;$J$508,Tabla41114[[#This Row],[Tiempo_normal (ns)]]&lt;$J$509)</f>
        <v>0</v>
      </c>
      <c r="AA249" s="8">
        <v>246</v>
      </c>
      <c r="AB249" t="b">
        <f>OR(Tabla51215[[#This Row],[Tiempo_lineal (ns)]]&gt;$L$508,Tabla51215[[#This Row],[Tiempo_lineal (ns)]]&lt;$L$509)</f>
        <v>0</v>
      </c>
      <c r="AC249" t="b">
        <f>OR(Tabla51215[[#This Row],[Tiempo_normal (ns)]]&gt;$M$508,Tabla51215[[#This Row],[Tiempo_normal (ns)]]&lt;$M$509)</f>
        <v>0</v>
      </c>
      <c r="AD249" s="8">
        <v>246</v>
      </c>
      <c r="AE249" t="b">
        <f>OR(Tabla61316[[#This Row],[Tiempo_lineal (ns)]]&gt;$O$508,Tabla61316[[#This Row],[Tiempo_lineal (ns)]]&lt;$O$509)</f>
        <v>0</v>
      </c>
      <c r="AF249" s="7" t="b">
        <f>OR(Tabla61316[[#This Row],[Tiempo_normal (ns)]]&gt;$P$508,Tabla61316[[#This Row],[Tiempo_normal (ns)]]&lt;$P$509)</f>
        <v>1</v>
      </c>
    </row>
    <row r="250" spans="2:32" x14ac:dyDescent="0.3">
      <c r="B250">
        <v>247</v>
      </c>
      <c r="C250">
        <v>190</v>
      </c>
      <c r="D250">
        <v>216</v>
      </c>
      <c r="E250">
        <v>247</v>
      </c>
      <c r="F250">
        <v>2197</v>
      </c>
      <c r="G250">
        <v>1832</v>
      </c>
      <c r="H250">
        <v>247</v>
      </c>
      <c r="I250">
        <v>31824</v>
      </c>
      <c r="J250">
        <v>54752</v>
      </c>
      <c r="K250">
        <v>247</v>
      </c>
      <c r="L250">
        <v>860307</v>
      </c>
      <c r="M250">
        <v>550754</v>
      </c>
      <c r="N250">
        <v>247</v>
      </c>
      <c r="O250" s="5">
        <v>11091800</v>
      </c>
      <c r="P250" s="5">
        <v>11509100</v>
      </c>
      <c r="R250" s="6">
        <v>247</v>
      </c>
      <c r="S250" t="b">
        <f>OR(Tabla1912[[#This Row],[Tiempo_lineal (ns)]]&gt;$C$508,Tabla1912[[#This Row],[Tiempo_lineal (ns)]]&lt;$C$509)</f>
        <v>0</v>
      </c>
      <c r="T250" t="b">
        <f>OR(Tabla1912[[#This Row],[Tiempo_normal (ns)]]&gt;$D$508,Tabla1912[[#This Row],[Tiempo_normal (ns)]]&lt;$D$509)</f>
        <v>0</v>
      </c>
      <c r="U250" s="6">
        <v>247</v>
      </c>
      <c r="V250" t="b">
        <f>OR(Tabla31013[[#This Row],[Tiempo_lineal (ns)]]&gt;$F$508,Tabla31013[[#This Row],[Tiempo_lineal (ns)]]&lt;$F$509)</f>
        <v>0</v>
      </c>
      <c r="W250" t="b">
        <f>OR(Tabla31013[[#This Row],[Tiempo_normal (ns)]]&gt;$G$508,Tabla31013[[#This Row],[Tiempo_normal (ns)]]&lt;$G$509)</f>
        <v>0</v>
      </c>
      <c r="X250" s="6">
        <v>247</v>
      </c>
      <c r="Y250" t="b">
        <f>OR(Tabla41114[[#This Row],[Tiempo_lineal (ns)]]&gt;$I$508,Tabla41114[[#This Row],[Tiempo_lineal (ns)]]&lt;$I$509)</f>
        <v>0</v>
      </c>
      <c r="Z250" t="b">
        <f>OR(Tabla41114[[#This Row],[Tiempo_normal (ns)]]&gt;$J$508,Tabla41114[[#This Row],[Tiempo_normal (ns)]]&lt;$J$509)</f>
        <v>0</v>
      </c>
      <c r="AA250" s="6">
        <v>247</v>
      </c>
      <c r="AB250" t="b">
        <f>OR(Tabla51215[[#This Row],[Tiempo_lineal (ns)]]&gt;$L$508,Tabla51215[[#This Row],[Tiempo_lineal (ns)]]&lt;$L$509)</f>
        <v>0</v>
      </c>
      <c r="AC250" t="b">
        <f>OR(Tabla51215[[#This Row],[Tiempo_normal (ns)]]&gt;$M$508,Tabla51215[[#This Row],[Tiempo_normal (ns)]]&lt;$M$509)</f>
        <v>0</v>
      </c>
      <c r="AD250" s="6">
        <v>247</v>
      </c>
      <c r="AE250" t="b">
        <f>OR(Tabla61316[[#This Row],[Tiempo_lineal (ns)]]&gt;$O$508,Tabla61316[[#This Row],[Tiempo_lineal (ns)]]&lt;$O$509)</f>
        <v>0</v>
      </c>
      <c r="AF250" s="7" t="b">
        <f>OR(Tabla61316[[#This Row],[Tiempo_normal (ns)]]&gt;$P$508,Tabla61316[[#This Row],[Tiempo_normal (ns)]]&lt;$P$509)</f>
        <v>0</v>
      </c>
    </row>
    <row r="251" spans="2:32" x14ac:dyDescent="0.3">
      <c r="B251">
        <v>248</v>
      </c>
      <c r="C251">
        <v>193</v>
      </c>
      <c r="D251">
        <v>250</v>
      </c>
      <c r="E251">
        <v>248</v>
      </c>
      <c r="F251">
        <v>2021</v>
      </c>
      <c r="G251">
        <v>1817</v>
      </c>
      <c r="H251">
        <v>248</v>
      </c>
      <c r="I251">
        <v>45128</v>
      </c>
      <c r="J251">
        <v>45163</v>
      </c>
      <c r="K251">
        <v>248</v>
      </c>
      <c r="L251" s="5">
        <v>1110480</v>
      </c>
      <c r="M251">
        <v>715800</v>
      </c>
      <c r="N251">
        <v>248</v>
      </c>
      <c r="O251" s="5">
        <v>20864900</v>
      </c>
      <c r="P251" s="5">
        <v>11463900</v>
      </c>
      <c r="R251" s="8">
        <v>248</v>
      </c>
      <c r="S251" t="b">
        <f>OR(Tabla1912[[#This Row],[Tiempo_lineal (ns)]]&gt;$C$508,Tabla1912[[#This Row],[Tiempo_lineal (ns)]]&lt;$C$509)</f>
        <v>0</v>
      </c>
      <c r="T251" t="b">
        <f>OR(Tabla1912[[#This Row],[Tiempo_normal (ns)]]&gt;$D$508,Tabla1912[[#This Row],[Tiempo_normal (ns)]]&lt;$D$509)</f>
        <v>0</v>
      </c>
      <c r="U251" s="8">
        <v>248</v>
      </c>
      <c r="V251" t="b">
        <f>OR(Tabla31013[[#This Row],[Tiempo_lineal (ns)]]&gt;$F$508,Tabla31013[[#This Row],[Tiempo_lineal (ns)]]&lt;$F$509)</f>
        <v>0</v>
      </c>
      <c r="W251" t="b">
        <f>OR(Tabla31013[[#This Row],[Tiempo_normal (ns)]]&gt;$G$508,Tabla31013[[#This Row],[Tiempo_normal (ns)]]&lt;$G$509)</f>
        <v>0</v>
      </c>
      <c r="X251" s="8">
        <v>248</v>
      </c>
      <c r="Y251" t="b">
        <f>OR(Tabla41114[[#This Row],[Tiempo_lineal (ns)]]&gt;$I$508,Tabla41114[[#This Row],[Tiempo_lineal (ns)]]&lt;$I$509)</f>
        <v>0</v>
      </c>
      <c r="Z251" t="b">
        <f>OR(Tabla41114[[#This Row],[Tiempo_normal (ns)]]&gt;$J$508,Tabla41114[[#This Row],[Tiempo_normal (ns)]]&lt;$J$509)</f>
        <v>0</v>
      </c>
      <c r="AA251" s="8">
        <v>248</v>
      </c>
      <c r="AB251" t="b">
        <f>OR(Tabla51215[[#This Row],[Tiempo_lineal (ns)]]&gt;$L$508,Tabla51215[[#This Row],[Tiempo_lineal (ns)]]&lt;$L$509)</f>
        <v>0</v>
      </c>
      <c r="AC251" t="b">
        <f>OR(Tabla51215[[#This Row],[Tiempo_normal (ns)]]&gt;$M$508,Tabla51215[[#This Row],[Tiempo_normal (ns)]]&lt;$M$509)</f>
        <v>0</v>
      </c>
      <c r="AD251" s="8">
        <v>248</v>
      </c>
      <c r="AE251" t="b">
        <f>OR(Tabla61316[[#This Row],[Tiempo_lineal (ns)]]&gt;$O$508,Tabla61316[[#This Row],[Tiempo_lineal (ns)]]&lt;$O$509)</f>
        <v>0</v>
      </c>
      <c r="AF251" s="7" t="b">
        <f>OR(Tabla61316[[#This Row],[Tiempo_normal (ns)]]&gt;$P$508,Tabla61316[[#This Row],[Tiempo_normal (ns)]]&lt;$P$509)</f>
        <v>0</v>
      </c>
    </row>
    <row r="252" spans="2:32" x14ac:dyDescent="0.3">
      <c r="B252">
        <v>249</v>
      </c>
      <c r="C252">
        <v>207</v>
      </c>
      <c r="D252">
        <v>211</v>
      </c>
      <c r="E252">
        <v>249</v>
      </c>
      <c r="F252">
        <v>2053</v>
      </c>
      <c r="G252">
        <v>1778</v>
      </c>
      <c r="H252">
        <v>249</v>
      </c>
      <c r="I252">
        <v>26708</v>
      </c>
      <c r="J252">
        <v>88227</v>
      </c>
      <c r="K252">
        <v>249</v>
      </c>
      <c r="L252">
        <v>605508</v>
      </c>
      <c r="M252">
        <v>581613</v>
      </c>
      <c r="N252">
        <v>249</v>
      </c>
      <c r="O252" s="5">
        <v>10047300</v>
      </c>
      <c r="P252" s="5">
        <v>23656700</v>
      </c>
      <c r="R252" s="6">
        <v>249</v>
      </c>
      <c r="S252" t="b">
        <f>OR(Tabla1912[[#This Row],[Tiempo_lineal (ns)]]&gt;$C$508,Tabla1912[[#This Row],[Tiempo_lineal (ns)]]&lt;$C$509)</f>
        <v>0</v>
      </c>
      <c r="T252" t="b">
        <f>OR(Tabla1912[[#This Row],[Tiempo_normal (ns)]]&gt;$D$508,Tabla1912[[#This Row],[Tiempo_normal (ns)]]&lt;$D$509)</f>
        <v>0</v>
      </c>
      <c r="U252" s="6">
        <v>249</v>
      </c>
      <c r="V252" t="b">
        <f>OR(Tabla31013[[#This Row],[Tiempo_lineal (ns)]]&gt;$F$508,Tabla31013[[#This Row],[Tiempo_lineal (ns)]]&lt;$F$509)</f>
        <v>0</v>
      </c>
      <c r="W252" t="b">
        <f>OR(Tabla31013[[#This Row],[Tiempo_normal (ns)]]&gt;$G$508,Tabla31013[[#This Row],[Tiempo_normal (ns)]]&lt;$G$509)</f>
        <v>0</v>
      </c>
      <c r="X252" s="6">
        <v>249</v>
      </c>
      <c r="Y252" t="b">
        <f>OR(Tabla41114[[#This Row],[Tiempo_lineal (ns)]]&gt;$I$508,Tabla41114[[#This Row],[Tiempo_lineal (ns)]]&lt;$I$509)</f>
        <v>0</v>
      </c>
      <c r="Z252" t="b">
        <f>OR(Tabla41114[[#This Row],[Tiempo_normal (ns)]]&gt;$J$508,Tabla41114[[#This Row],[Tiempo_normal (ns)]]&lt;$J$509)</f>
        <v>1</v>
      </c>
      <c r="AA252" s="6">
        <v>249</v>
      </c>
      <c r="AB252" t="b">
        <f>OR(Tabla51215[[#This Row],[Tiempo_lineal (ns)]]&gt;$L$508,Tabla51215[[#This Row],[Tiempo_lineal (ns)]]&lt;$L$509)</f>
        <v>0</v>
      </c>
      <c r="AC252" t="b">
        <f>OR(Tabla51215[[#This Row],[Tiempo_normal (ns)]]&gt;$M$508,Tabla51215[[#This Row],[Tiempo_normal (ns)]]&lt;$M$509)</f>
        <v>0</v>
      </c>
      <c r="AD252" s="6">
        <v>249</v>
      </c>
      <c r="AE252" t="b">
        <f>OR(Tabla61316[[#This Row],[Tiempo_lineal (ns)]]&gt;$O$508,Tabla61316[[#This Row],[Tiempo_lineal (ns)]]&lt;$O$509)</f>
        <v>0</v>
      </c>
      <c r="AF252" s="7" t="b">
        <f>OR(Tabla61316[[#This Row],[Tiempo_normal (ns)]]&gt;$P$508,Tabla61316[[#This Row],[Tiempo_normal (ns)]]&lt;$P$509)</f>
        <v>0</v>
      </c>
    </row>
    <row r="253" spans="2:32" x14ac:dyDescent="0.3">
      <c r="B253">
        <v>250</v>
      </c>
      <c r="C253">
        <v>247</v>
      </c>
      <c r="D253">
        <v>325</v>
      </c>
      <c r="E253">
        <v>250</v>
      </c>
      <c r="F253">
        <v>2067</v>
      </c>
      <c r="G253">
        <v>1805</v>
      </c>
      <c r="H253">
        <v>250</v>
      </c>
      <c r="I253">
        <v>25401</v>
      </c>
      <c r="J253">
        <v>46112</v>
      </c>
      <c r="K253">
        <v>250</v>
      </c>
      <c r="L253">
        <v>633460</v>
      </c>
      <c r="M253">
        <v>664419</v>
      </c>
      <c r="N253">
        <v>250</v>
      </c>
      <c r="O253" s="5">
        <v>10671100</v>
      </c>
      <c r="P253" s="5">
        <v>33308800</v>
      </c>
      <c r="R253" s="8">
        <v>250</v>
      </c>
      <c r="S253" t="b">
        <f>OR(Tabla1912[[#This Row],[Tiempo_lineal (ns)]]&gt;$C$508,Tabla1912[[#This Row],[Tiempo_lineal (ns)]]&lt;$C$509)</f>
        <v>0</v>
      </c>
      <c r="T253" t="b">
        <f>OR(Tabla1912[[#This Row],[Tiempo_normal (ns)]]&gt;$D$508,Tabla1912[[#This Row],[Tiempo_normal (ns)]]&lt;$D$509)</f>
        <v>0</v>
      </c>
      <c r="U253" s="8">
        <v>250</v>
      </c>
      <c r="V253" t="b">
        <f>OR(Tabla31013[[#This Row],[Tiempo_lineal (ns)]]&gt;$F$508,Tabla31013[[#This Row],[Tiempo_lineal (ns)]]&lt;$F$509)</f>
        <v>0</v>
      </c>
      <c r="W253" t="b">
        <f>OR(Tabla31013[[#This Row],[Tiempo_normal (ns)]]&gt;$G$508,Tabla31013[[#This Row],[Tiempo_normal (ns)]]&lt;$G$509)</f>
        <v>0</v>
      </c>
      <c r="X253" s="8">
        <v>250</v>
      </c>
      <c r="Y253" t="b">
        <f>OR(Tabla41114[[#This Row],[Tiempo_lineal (ns)]]&gt;$I$508,Tabla41114[[#This Row],[Tiempo_lineal (ns)]]&lt;$I$509)</f>
        <v>0</v>
      </c>
      <c r="Z253" t="b">
        <f>OR(Tabla41114[[#This Row],[Tiempo_normal (ns)]]&gt;$J$508,Tabla41114[[#This Row],[Tiempo_normal (ns)]]&lt;$J$509)</f>
        <v>0</v>
      </c>
      <c r="AA253" s="8">
        <v>250</v>
      </c>
      <c r="AB253" t="b">
        <f>OR(Tabla51215[[#This Row],[Tiempo_lineal (ns)]]&gt;$L$508,Tabla51215[[#This Row],[Tiempo_lineal (ns)]]&lt;$L$509)</f>
        <v>0</v>
      </c>
      <c r="AC253" t="b">
        <f>OR(Tabla51215[[#This Row],[Tiempo_normal (ns)]]&gt;$M$508,Tabla51215[[#This Row],[Tiempo_normal (ns)]]&lt;$M$509)</f>
        <v>0</v>
      </c>
      <c r="AD253" s="8">
        <v>250</v>
      </c>
      <c r="AE253" t="b">
        <f>OR(Tabla61316[[#This Row],[Tiempo_lineal (ns)]]&gt;$O$508,Tabla61316[[#This Row],[Tiempo_lineal (ns)]]&lt;$O$509)</f>
        <v>0</v>
      </c>
      <c r="AF253" s="7" t="b">
        <f>OR(Tabla61316[[#This Row],[Tiempo_normal (ns)]]&gt;$P$508,Tabla61316[[#This Row],[Tiempo_normal (ns)]]&lt;$P$509)</f>
        <v>0</v>
      </c>
    </row>
    <row r="254" spans="2:32" x14ac:dyDescent="0.3">
      <c r="B254">
        <v>251</v>
      </c>
      <c r="C254">
        <v>256</v>
      </c>
      <c r="D254">
        <v>239</v>
      </c>
      <c r="E254">
        <v>251</v>
      </c>
      <c r="F254">
        <v>2002</v>
      </c>
      <c r="G254">
        <v>1808</v>
      </c>
      <c r="H254">
        <v>251</v>
      </c>
      <c r="I254">
        <v>20636</v>
      </c>
      <c r="J254">
        <v>52503</v>
      </c>
      <c r="K254">
        <v>251</v>
      </c>
      <c r="L254">
        <v>838563</v>
      </c>
      <c r="M254">
        <v>813666</v>
      </c>
      <c r="N254">
        <v>251</v>
      </c>
      <c r="O254" s="5">
        <v>14282900</v>
      </c>
      <c r="P254" s="5">
        <v>15943000</v>
      </c>
      <c r="R254" s="6">
        <v>251</v>
      </c>
      <c r="S254" t="b">
        <f>OR(Tabla1912[[#This Row],[Tiempo_lineal (ns)]]&gt;$C$508,Tabla1912[[#This Row],[Tiempo_lineal (ns)]]&lt;$C$509)</f>
        <v>0</v>
      </c>
      <c r="T254" t="b">
        <f>OR(Tabla1912[[#This Row],[Tiempo_normal (ns)]]&gt;$D$508,Tabla1912[[#This Row],[Tiempo_normal (ns)]]&lt;$D$509)</f>
        <v>0</v>
      </c>
      <c r="U254" s="6">
        <v>251</v>
      </c>
      <c r="V254" t="b">
        <f>OR(Tabla31013[[#This Row],[Tiempo_lineal (ns)]]&gt;$F$508,Tabla31013[[#This Row],[Tiempo_lineal (ns)]]&lt;$F$509)</f>
        <v>0</v>
      </c>
      <c r="W254" t="b">
        <f>OR(Tabla31013[[#This Row],[Tiempo_normal (ns)]]&gt;$G$508,Tabla31013[[#This Row],[Tiempo_normal (ns)]]&lt;$G$509)</f>
        <v>0</v>
      </c>
      <c r="X254" s="6">
        <v>251</v>
      </c>
      <c r="Y254" t="b">
        <f>OR(Tabla41114[[#This Row],[Tiempo_lineal (ns)]]&gt;$I$508,Tabla41114[[#This Row],[Tiempo_lineal (ns)]]&lt;$I$509)</f>
        <v>0</v>
      </c>
      <c r="Z254" t="b">
        <f>OR(Tabla41114[[#This Row],[Tiempo_normal (ns)]]&gt;$J$508,Tabla41114[[#This Row],[Tiempo_normal (ns)]]&lt;$J$509)</f>
        <v>0</v>
      </c>
      <c r="AA254" s="6">
        <v>251</v>
      </c>
      <c r="AB254" t="b">
        <f>OR(Tabla51215[[#This Row],[Tiempo_lineal (ns)]]&gt;$L$508,Tabla51215[[#This Row],[Tiempo_lineal (ns)]]&lt;$L$509)</f>
        <v>0</v>
      </c>
      <c r="AC254" t="b">
        <f>OR(Tabla51215[[#This Row],[Tiempo_normal (ns)]]&gt;$M$508,Tabla51215[[#This Row],[Tiempo_normal (ns)]]&lt;$M$509)</f>
        <v>0</v>
      </c>
      <c r="AD254" s="6">
        <v>251</v>
      </c>
      <c r="AE254" t="b">
        <f>OR(Tabla61316[[#This Row],[Tiempo_lineal (ns)]]&gt;$O$508,Tabla61316[[#This Row],[Tiempo_lineal (ns)]]&lt;$O$509)</f>
        <v>0</v>
      </c>
      <c r="AF254" s="7" t="b">
        <f>OR(Tabla61316[[#This Row],[Tiempo_normal (ns)]]&gt;$P$508,Tabla61316[[#This Row],[Tiempo_normal (ns)]]&lt;$P$509)</f>
        <v>0</v>
      </c>
    </row>
    <row r="255" spans="2:32" x14ac:dyDescent="0.3">
      <c r="B255">
        <v>252</v>
      </c>
      <c r="C255">
        <v>193</v>
      </c>
      <c r="D255">
        <v>211</v>
      </c>
      <c r="E255">
        <v>252</v>
      </c>
      <c r="F255">
        <v>2010</v>
      </c>
      <c r="G255">
        <v>1790</v>
      </c>
      <c r="H255">
        <v>252</v>
      </c>
      <c r="I255">
        <v>65453</v>
      </c>
      <c r="J255">
        <v>35281</v>
      </c>
      <c r="K255">
        <v>252</v>
      </c>
      <c r="L255">
        <v>624625</v>
      </c>
      <c r="M255">
        <v>642327</v>
      </c>
      <c r="N255">
        <v>252</v>
      </c>
      <c r="O255" s="5">
        <v>10302300</v>
      </c>
      <c r="P255" s="5">
        <v>23668600</v>
      </c>
      <c r="R255" s="8">
        <v>252</v>
      </c>
      <c r="S255" t="b">
        <f>OR(Tabla1912[[#This Row],[Tiempo_lineal (ns)]]&gt;$C$508,Tabla1912[[#This Row],[Tiempo_lineal (ns)]]&lt;$C$509)</f>
        <v>0</v>
      </c>
      <c r="T255" t="b">
        <f>OR(Tabla1912[[#This Row],[Tiempo_normal (ns)]]&gt;$D$508,Tabla1912[[#This Row],[Tiempo_normal (ns)]]&lt;$D$509)</f>
        <v>0</v>
      </c>
      <c r="U255" s="8">
        <v>252</v>
      </c>
      <c r="V255" t="b">
        <f>OR(Tabla31013[[#This Row],[Tiempo_lineal (ns)]]&gt;$F$508,Tabla31013[[#This Row],[Tiempo_lineal (ns)]]&lt;$F$509)</f>
        <v>0</v>
      </c>
      <c r="W255" t="b">
        <f>OR(Tabla31013[[#This Row],[Tiempo_normal (ns)]]&gt;$G$508,Tabla31013[[#This Row],[Tiempo_normal (ns)]]&lt;$G$509)</f>
        <v>0</v>
      </c>
      <c r="X255" s="8">
        <v>252</v>
      </c>
      <c r="Y255" t="b">
        <f>OR(Tabla41114[[#This Row],[Tiempo_lineal (ns)]]&gt;$I$508,Tabla41114[[#This Row],[Tiempo_lineal (ns)]]&lt;$I$509)</f>
        <v>0</v>
      </c>
      <c r="Z255" t="b">
        <f>OR(Tabla41114[[#This Row],[Tiempo_normal (ns)]]&gt;$J$508,Tabla41114[[#This Row],[Tiempo_normal (ns)]]&lt;$J$509)</f>
        <v>0</v>
      </c>
      <c r="AA255" s="8">
        <v>252</v>
      </c>
      <c r="AB255" t="b">
        <f>OR(Tabla51215[[#This Row],[Tiempo_lineal (ns)]]&gt;$L$508,Tabla51215[[#This Row],[Tiempo_lineal (ns)]]&lt;$L$509)</f>
        <v>0</v>
      </c>
      <c r="AC255" t="b">
        <f>OR(Tabla51215[[#This Row],[Tiempo_normal (ns)]]&gt;$M$508,Tabla51215[[#This Row],[Tiempo_normal (ns)]]&lt;$M$509)</f>
        <v>0</v>
      </c>
      <c r="AD255" s="8">
        <v>252</v>
      </c>
      <c r="AE255" t="b">
        <f>OR(Tabla61316[[#This Row],[Tiempo_lineal (ns)]]&gt;$O$508,Tabla61316[[#This Row],[Tiempo_lineal (ns)]]&lt;$O$509)</f>
        <v>0</v>
      </c>
      <c r="AF255" s="7" t="b">
        <f>OR(Tabla61316[[#This Row],[Tiempo_normal (ns)]]&gt;$P$508,Tabla61316[[#This Row],[Tiempo_normal (ns)]]&lt;$P$509)</f>
        <v>0</v>
      </c>
    </row>
    <row r="256" spans="2:32" x14ac:dyDescent="0.3">
      <c r="B256">
        <v>253</v>
      </c>
      <c r="C256">
        <v>202</v>
      </c>
      <c r="D256">
        <v>320</v>
      </c>
      <c r="E256">
        <v>253</v>
      </c>
      <c r="F256">
        <v>2147</v>
      </c>
      <c r="G256">
        <v>1841</v>
      </c>
      <c r="H256">
        <v>253</v>
      </c>
      <c r="I256">
        <v>24954</v>
      </c>
      <c r="J256">
        <v>45850</v>
      </c>
      <c r="K256">
        <v>253</v>
      </c>
      <c r="L256">
        <v>682493</v>
      </c>
      <c r="M256">
        <v>578291</v>
      </c>
      <c r="N256">
        <v>253</v>
      </c>
      <c r="O256" s="5">
        <v>16142900</v>
      </c>
      <c r="P256" s="5">
        <v>15562000</v>
      </c>
      <c r="R256" s="6">
        <v>253</v>
      </c>
      <c r="S256" t="b">
        <f>OR(Tabla1912[[#This Row],[Tiempo_lineal (ns)]]&gt;$C$508,Tabla1912[[#This Row],[Tiempo_lineal (ns)]]&lt;$C$509)</f>
        <v>0</v>
      </c>
      <c r="T256" t="b">
        <f>OR(Tabla1912[[#This Row],[Tiempo_normal (ns)]]&gt;$D$508,Tabla1912[[#This Row],[Tiempo_normal (ns)]]&lt;$D$509)</f>
        <v>0</v>
      </c>
      <c r="U256" s="6">
        <v>253</v>
      </c>
      <c r="V256" t="b">
        <f>OR(Tabla31013[[#This Row],[Tiempo_lineal (ns)]]&gt;$F$508,Tabla31013[[#This Row],[Tiempo_lineal (ns)]]&lt;$F$509)</f>
        <v>0</v>
      </c>
      <c r="W256" t="b">
        <f>OR(Tabla31013[[#This Row],[Tiempo_normal (ns)]]&gt;$G$508,Tabla31013[[#This Row],[Tiempo_normal (ns)]]&lt;$G$509)</f>
        <v>0</v>
      </c>
      <c r="X256" s="6">
        <v>253</v>
      </c>
      <c r="Y256" t="b">
        <f>OR(Tabla41114[[#This Row],[Tiempo_lineal (ns)]]&gt;$I$508,Tabla41114[[#This Row],[Tiempo_lineal (ns)]]&lt;$I$509)</f>
        <v>0</v>
      </c>
      <c r="Z256" t="b">
        <f>OR(Tabla41114[[#This Row],[Tiempo_normal (ns)]]&gt;$J$508,Tabla41114[[#This Row],[Tiempo_normal (ns)]]&lt;$J$509)</f>
        <v>0</v>
      </c>
      <c r="AA256" s="6">
        <v>253</v>
      </c>
      <c r="AB256" t="b">
        <f>OR(Tabla51215[[#This Row],[Tiempo_lineal (ns)]]&gt;$L$508,Tabla51215[[#This Row],[Tiempo_lineal (ns)]]&lt;$L$509)</f>
        <v>0</v>
      </c>
      <c r="AC256" t="b">
        <f>OR(Tabla51215[[#This Row],[Tiempo_normal (ns)]]&gt;$M$508,Tabla51215[[#This Row],[Tiempo_normal (ns)]]&lt;$M$509)</f>
        <v>0</v>
      </c>
      <c r="AD256" s="6">
        <v>253</v>
      </c>
      <c r="AE256" t="b">
        <f>OR(Tabla61316[[#This Row],[Tiempo_lineal (ns)]]&gt;$O$508,Tabla61316[[#This Row],[Tiempo_lineal (ns)]]&lt;$O$509)</f>
        <v>0</v>
      </c>
      <c r="AF256" s="7" t="b">
        <f>OR(Tabla61316[[#This Row],[Tiempo_normal (ns)]]&gt;$P$508,Tabla61316[[#This Row],[Tiempo_normal (ns)]]&lt;$P$509)</f>
        <v>0</v>
      </c>
    </row>
    <row r="257" spans="2:32" x14ac:dyDescent="0.3">
      <c r="B257">
        <v>254</v>
      </c>
      <c r="C257">
        <v>228</v>
      </c>
      <c r="D257">
        <v>213</v>
      </c>
      <c r="E257">
        <v>254</v>
      </c>
      <c r="F257">
        <v>2063</v>
      </c>
      <c r="G257">
        <v>1830</v>
      </c>
      <c r="H257">
        <v>254</v>
      </c>
      <c r="I257">
        <v>22986</v>
      </c>
      <c r="J257">
        <v>52001</v>
      </c>
      <c r="K257">
        <v>254</v>
      </c>
      <c r="L257">
        <v>646543</v>
      </c>
      <c r="M257">
        <v>580884</v>
      </c>
      <c r="N257">
        <v>254</v>
      </c>
      <c r="O257" s="5">
        <v>9772610</v>
      </c>
      <c r="P257" s="5">
        <v>24963000</v>
      </c>
      <c r="R257" s="8">
        <v>254</v>
      </c>
      <c r="S257" t="b">
        <f>OR(Tabla1912[[#This Row],[Tiempo_lineal (ns)]]&gt;$C$508,Tabla1912[[#This Row],[Tiempo_lineal (ns)]]&lt;$C$509)</f>
        <v>0</v>
      </c>
      <c r="T257" t="b">
        <f>OR(Tabla1912[[#This Row],[Tiempo_normal (ns)]]&gt;$D$508,Tabla1912[[#This Row],[Tiempo_normal (ns)]]&lt;$D$509)</f>
        <v>0</v>
      </c>
      <c r="U257" s="8">
        <v>254</v>
      </c>
      <c r="V257" t="b">
        <f>OR(Tabla31013[[#This Row],[Tiempo_lineal (ns)]]&gt;$F$508,Tabla31013[[#This Row],[Tiempo_lineal (ns)]]&lt;$F$509)</f>
        <v>0</v>
      </c>
      <c r="W257" t="b">
        <f>OR(Tabla31013[[#This Row],[Tiempo_normal (ns)]]&gt;$G$508,Tabla31013[[#This Row],[Tiempo_normal (ns)]]&lt;$G$509)</f>
        <v>0</v>
      </c>
      <c r="X257" s="8">
        <v>254</v>
      </c>
      <c r="Y257" t="b">
        <f>OR(Tabla41114[[#This Row],[Tiempo_lineal (ns)]]&gt;$I$508,Tabla41114[[#This Row],[Tiempo_lineal (ns)]]&lt;$I$509)</f>
        <v>0</v>
      </c>
      <c r="Z257" t="b">
        <f>OR(Tabla41114[[#This Row],[Tiempo_normal (ns)]]&gt;$J$508,Tabla41114[[#This Row],[Tiempo_normal (ns)]]&lt;$J$509)</f>
        <v>0</v>
      </c>
      <c r="AA257" s="8">
        <v>254</v>
      </c>
      <c r="AB257" t="b">
        <f>OR(Tabla51215[[#This Row],[Tiempo_lineal (ns)]]&gt;$L$508,Tabla51215[[#This Row],[Tiempo_lineal (ns)]]&lt;$L$509)</f>
        <v>0</v>
      </c>
      <c r="AC257" t="b">
        <f>OR(Tabla51215[[#This Row],[Tiempo_normal (ns)]]&gt;$M$508,Tabla51215[[#This Row],[Tiempo_normal (ns)]]&lt;$M$509)</f>
        <v>0</v>
      </c>
      <c r="AD257" s="8">
        <v>254</v>
      </c>
      <c r="AE257" t="b">
        <f>OR(Tabla61316[[#This Row],[Tiempo_lineal (ns)]]&gt;$O$508,Tabla61316[[#This Row],[Tiempo_lineal (ns)]]&lt;$O$509)</f>
        <v>0</v>
      </c>
      <c r="AF257" s="7" t="b">
        <f>OR(Tabla61316[[#This Row],[Tiempo_normal (ns)]]&gt;$P$508,Tabla61316[[#This Row],[Tiempo_normal (ns)]]&lt;$P$509)</f>
        <v>0</v>
      </c>
    </row>
    <row r="258" spans="2:32" x14ac:dyDescent="0.3">
      <c r="B258">
        <v>255</v>
      </c>
      <c r="C258">
        <v>203</v>
      </c>
      <c r="D258">
        <v>209</v>
      </c>
      <c r="E258">
        <v>255</v>
      </c>
      <c r="F258">
        <v>2038</v>
      </c>
      <c r="G258">
        <v>1789</v>
      </c>
      <c r="H258">
        <v>255</v>
      </c>
      <c r="I258">
        <v>87066</v>
      </c>
      <c r="J258">
        <v>52928</v>
      </c>
      <c r="K258">
        <v>255</v>
      </c>
      <c r="L258">
        <v>784315</v>
      </c>
      <c r="M258">
        <v>777905</v>
      </c>
      <c r="N258">
        <v>255</v>
      </c>
      <c r="O258" s="5">
        <v>13976000</v>
      </c>
      <c r="P258" s="5">
        <v>11557600</v>
      </c>
      <c r="R258" s="6">
        <v>255</v>
      </c>
      <c r="S258" t="b">
        <f>OR(Tabla1912[[#This Row],[Tiempo_lineal (ns)]]&gt;$C$508,Tabla1912[[#This Row],[Tiempo_lineal (ns)]]&lt;$C$509)</f>
        <v>0</v>
      </c>
      <c r="T258" t="b">
        <f>OR(Tabla1912[[#This Row],[Tiempo_normal (ns)]]&gt;$D$508,Tabla1912[[#This Row],[Tiempo_normal (ns)]]&lt;$D$509)</f>
        <v>0</v>
      </c>
      <c r="U258" s="6">
        <v>255</v>
      </c>
      <c r="V258" t="b">
        <f>OR(Tabla31013[[#This Row],[Tiempo_lineal (ns)]]&gt;$F$508,Tabla31013[[#This Row],[Tiempo_lineal (ns)]]&lt;$F$509)</f>
        <v>0</v>
      </c>
      <c r="W258" t="b">
        <f>OR(Tabla31013[[#This Row],[Tiempo_normal (ns)]]&gt;$G$508,Tabla31013[[#This Row],[Tiempo_normal (ns)]]&lt;$G$509)</f>
        <v>0</v>
      </c>
      <c r="X258" s="6">
        <v>255</v>
      </c>
      <c r="Y258" t="b">
        <f>OR(Tabla41114[[#This Row],[Tiempo_lineal (ns)]]&gt;$I$508,Tabla41114[[#This Row],[Tiempo_lineal (ns)]]&lt;$I$509)</f>
        <v>0</v>
      </c>
      <c r="Z258" t="b">
        <f>OR(Tabla41114[[#This Row],[Tiempo_normal (ns)]]&gt;$J$508,Tabla41114[[#This Row],[Tiempo_normal (ns)]]&lt;$J$509)</f>
        <v>0</v>
      </c>
      <c r="AA258" s="6">
        <v>255</v>
      </c>
      <c r="AB258" t="b">
        <f>OR(Tabla51215[[#This Row],[Tiempo_lineal (ns)]]&gt;$L$508,Tabla51215[[#This Row],[Tiempo_lineal (ns)]]&lt;$L$509)</f>
        <v>0</v>
      </c>
      <c r="AC258" t="b">
        <f>OR(Tabla51215[[#This Row],[Tiempo_normal (ns)]]&gt;$M$508,Tabla51215[[#This Row],[Tiempo_normal (ns)]]&lt;$M$509)</f>
        <v>0</v>
      </c>
      <c r="AD258" s="6">
        <v>255</v>
      </c>
      <c r="AE258" t="b">
        <f>OR(Tabla61316[[#This Row],[Tiempo_lineal (ns)]]&gt;$O$508,Tabla61316[[#This Row],[Tiempo_lineal (ns)]]&lt;$O$509)</f>
        <v>0</v>
      </c>
      <c r="AF258" s="7" t="b">
        <f>OR(Tabla61316[[#This Row],[Tiempo_normal (ns)]]&gt;$P$508,Tabla61316[[#This Row],[Tiempo_normal (ns)]]&lt;$P$509)</f>
        <v>0</v>
      </c>
    </row>
    <row r="259" spans="2:32" x14ac:dyDescent="0.3">
      <c r="B259">
        <v>256</v>
      </c>
      <c r="C259">
        <v>193</v>
      </c>
      <c r="D259">
        <v>209</v>
      </c>
      <c r="E259">
        <v>256</v>
      </c>
      <c r="F259">
        <v>1989</v>
      </c>
      <c r="G259">
        <v>1860</v>
      </c>
      <c r="H259">
        <v>256</v>
      </c>
      <c r="I259">
        <v>53090</v>
      </c>
      <c r="J259">
        <v>51896</v>
      </c>
      <c r="K259">
        <v>256</v>
      </c>
      <c r="L259">
        <v>793636</v>
      </c>
      <c r="M259" s="5">
        <v>1501770</v>
      </c>
      <c r="N259">
        <v>256</v>
      </c>
      <c r="O259" s="5">
        <v>10587500</v>
      </c>
      <c r="P259" s="5">
        <v>53607800</v>
      </c>
      <c r="R259" s="8">
        <v>256</v>
      </c>
      <c r="S259" t="b">
        <f>OR(Tabla1912[[#This Row],[Tiempo_lineal (ns)]]&gt;$C$508,Tabla1912[[#This Row],[Tiempo_lineal (ns)]]&lt;$C$509)</f>
        <v>0</v>
      </c>
      <c r="T259" t="b">
        <f>OR(Tabla1912[[#This Row],[Tiempo_normal (ns)]]&gt;$D$508,Tabla1912[[#This Row],[Tiempo_normal (ns)]]&lt;$D$509)</f>
        <v>0</v>
      </c>
      <c r="U259" s="8">
        <v>256</v>
      </c>
      <c r="V259" t="b">
        <f>OR(Tabla31013[[#This Row],[Tiempo_lineal (ns)]]&gt;$F$508,Tabla31013[[#This Row],[Tiempo_lineal (ns)]]&lt;$F$509)</f>
        <v>0</v>
      </c>
      <c r="W259" t="b">
        <f>OR(Tabla31013[[#This Row],[Tiempo_normal (ns)]]&gt;$G$508,Tabla31013[[#This Row],[Tiempo_normal (ns)]]&lt;$G$509)</f>
        <v>0</v>
      </c>
      <c r="X259" s="8">
        <v>256</v>
      </c>
      <c r="Y259" t="b">
        <f>OR(Tabla41114[[#This Row],[Tiempo_lineal (ns)]]&gt;$I$508,Tabla41114[[#This Row],[Tiempo_lineal (ns)]]&lt;$I$509)</f>
        <v>0</v>
      </c>
      <c r="Z259" t="b">
        <f>OR(Tabla41114[[#This Row],[Tiempo_normal (ns)]]&gt;$J$508,Tabla41114[[#This Row],[Tiempo_normal (ns)]]&lt;$J$509)</f>
        <v>0</v>
      </c>
      <c r="AA259" s="8">
        <v>256</v>
      </c>
      <c r="AB259" t="b">
        <f>OR(Tabla51215[[#This Row],[Tiempo_lineal (ns)]]&gt;$L$508,Tabla51215[[#This Row],[Tiempo_lineal (ns)]]&lt;$L$509)</f>
        <v>0</v>
      </c>
      <c r="AC259" t="b">
        <f>OR(Tabla51215[[#This Row],[Tiempo_normal (ns)]]&gt;$M$508,Tabla51215[[#This Row],[Tiempo_normal (ns)]]&lt;$M$509)</f>
        <v>1</v>
      </c>
      <c r="AD259" s="8">
        <v>256</v>
      </c>
      <c r="AE259" t="b">
        <f>OR(Tabla61316[[#This Row],[Tiempo_lineal (ns)]]&gt;$O$508,Tabla61316[[#This Row],[Tiempo_lineal (ns)]]&lt;$O$509)</f>
        <v>0</v>
      </c>
      <c r="AF259" s="7" t="b">
        <f>OR(Tabla61316[[#This Row],[Tiempo_normal (ns)]]&gt;$P$508,Tabla61316[[#This Row],[Tiempo_normal (ns)]]&lt;$P$509)</f>
        <v>1</v>
      </c>
    </row>
    <row r="260" spans="2:32" x14ac:dyDescent="0.3">
      <c r="B260">
        <v>257</v>
      </c>
      <c r="C260">
        <v>202</v>
      </c>
      <c r="D260">
        <v>311</v>
      </c>
      <c r="E260">
        <v>257</v>
      </c>
      <c r="F260">
        <v>1817</v>
      </c>
      <c r="G260">
        <v>1902</v>
      </c>
      <c r="H260">
        <v>257</v>
      </c>
      <c r="I260">
        <v>31824</v>
      </c>
      <c r="J260">
        <v>38309</v>
      </c>
      <c r="K260">
        <v>257</v>
      </c>
      <c r="L260">
        <v>745242</v>
      </c>
      <c r="M260">
        <v>574528</v>
      </c>
      <c r="N260">
        <v>257</v>
      </c>
      <c r="O260" s="5">
        <v>17365700</v>
      </c>
      <c r="P260" s="5">
        <v>9754210</v>
      </c>
      <c r="R260" s="6">
        <v>257</v>
      </c>
      <c r="S260" t="b">
        <f>OR(Tabla1912[[#This Row],[Tiempo_lineal (ns)]]&gt;$C$508,Tabla1912[[#This Row],[Tiempo_lineal (ns)]]&lt;$C$509)</f>
        <v>0</v>
      </c>
      <c r="T260" t="b">
        <f>OR(Tabla1912[[#This Row],[Tiempo_normal (ns)]]&gt;$D$508,Tabla1912[[#This Row],[Tiempo_normal (ns)]]&lt;$D$509)</f>
        <v>0</v>
      </c>
      <c r="U260" s="6">
        <v>257</v>
      </c>
      <c r="V260" t="b">
        <f>OR(Tabla31013[[#This Row],[Tiempo_lineal (ns)]]&gt;$F$508,Tabla31013[[#This Row],[Tiempo_lineal (ns)]]&lt;$F$509)</f>
        <v>0</v>
      </c>
      <c r="W260" t="b">
        <f>OR(Tabla31013[[#This Row],[Tiempo_normal (ns)]]&gt;$G$508,Tabla31013[[#This Row],[Tiempo_normal (ns)]]&lt;$G$509)</f>
        <v>0</v>
      </c>
      <c r="X260" s="6">
        <v>257</v>
      </c>
      <c r="Y260" t="b">
        <f>OR(Tabla41114[[#This Row],[Tiempo_lineal (ns)]]&gt;$I$508,Tabla41114[[#This Row],[Tiempo_lineal (ns)]]&lt;$I$509)</f>
        <v>0</v>
      </c>
      <c r="Z260" t="b">
        <f>OR(Tabla41114[[#This Row],[Tiempo_normal (ns)]]&gt;$J$508,Tabla41114[[#This Row],[Tiempo_normal (ns)]]&lt;$J$509)</f>
        <v>0</v>
      </c>
      <c r="AA260" s="6">
        <v>257</v>
      </c>
      <c r="AB260" t="b">
        <f>OR(Tabla51215[[#This Row],[Tiempo_lineal (ns)]]&gt;$L$508,Tabla51215[[#This Row],[Tiempo_lineal (ns)]]&lt;$L$509)</f>
        <v>0</v>
      </c>
      <c r="AC260" t="b">
        <f>OR(Tabla51215[[#This Row],[Tiempo_normal (ns)]]&gt;$M$508,Tabla51215[[#This Row],[Tiempo_normal (ns)]]&lt;$M$509)</f>
        <v>0</v>
      </c>
      <c r="AD260" s="6">
        <v>257</v>
      </c>
      <c r="AE260" t="b">
        <f>OR(Tabla61316[[#This Row],[Tiempo_lineal (ns)]]&gt;$O$508,Tabla61316[[#This Row],[Tiempo_lineal (ns)]]&lt;$O$509)</f>
        <v>0</v>
      </c>
      <c r="AF260" s="7" t="b">
        <f>OR(Tabla61316[[#This Row],[Tiempo_normal (ns)]]&gt;$P$508,Tabla61316[[#This Row],[Tiempo_normal (ns)]]&lt;$P$509)</f>
        <v>0</v>
      </c>
    </row>
    <row r="261" spans="2:32" x14ac:dyDescent="0.3">
      <c r="B261">
        <v>258</v>
      </c>
      <c r="C261">
        <v>283</v>
      </c>
      <c r="D261">
        <v>218</v>
      </c>
      <c r="E261">
        <v>258</v>
      </c>
      <c r="F261">
        <v>34612</v>
      </c>
      <c r="G261">
        <v>1950</v>
      </c>
      <c r="H261">
        <v>258</v>
      </c>
      <c r="I261">
        <v>54631</v>
      </c>
      <c r="J261">
        <v>30474</v>
      </c>
      <c r="K261">
        <v>258</v>
      </c>
      <c r="L261">
        <v>596944</v>
      </c>
      <c r="M261">
        <v>593462</v>
      </c>
      <c r="N261">
        <v>258</v>
      </c>
      <c r="O261" s="5">
        <v>13479300</v>
      </c>
      <c r="P261" s="5">
        <v>66938100</v>
      </c>
      <c r="R261" s="8">
        <v>258</v>
      </c>
      <c r="S261" t="b">
        <f>OR(Tabla1912[[#This Row],[Tiempo_lineal (ns)]]&gt;$C$508,Tabla1912[[#This Row],[Tiempo_lineal (ns)]]&lt;$C$509)</f>
        <v>0</v>
      </c>
      <c r="T261" t="b">
        <f>OR(Tabla1912[[#This Row],[Tiempo_normal (ns)]]&gt;$D$508,Tabla1912[[#This Row],[Tiempo_normal (ns)]]&lt;$D$509)</f>
        <v>0</v>
      </c>
      <c r="U261" s="8">
        <v>258</v>
      </c>
      <c r="V261" t="b">
        <f>OR(Tabla31013[[#This Row],[Tiempo_lineal (ns)]]&gt;$F$508,Tabla31013[[#This Row],[Tiempo_lineal (ns)]]&lt;$F$509)</f>
        <v>1</v>
      </c>
      <c r="W261" t="b">
        <f>OR(Tabla31013[[#This Row],[Tiempo_normal (ns)]]&gt;$G$508,Tabla31013[[#This Row],[Tiempo_normal (ns)]]&lt;$G$509)</f>
        <v>0</v>
      </c>
      <c r="X261" s="8">
        <v>258</v>
      </c>
      <c r="Y261" t="b">
        <f>OR(Tabla41114[[#This Row],[Tiempo_lineal (ns)]]&gt;$I$508,Tabla41114[[#This Row],[Tiempo_lineal (ns)]]&lt;$I$509)</f>
        <v>0</v>
      </c>
      <c r="Z261" t="b">
        <f>OR(Tabla41114[[#This Row],[Tiempo_normal (ns)]]&gt;$J$508,Tabla41114[[#This Row],[Tiempo_normal (ns)]]&lt;$J$509)</f>
        <v>0</v>
      </c>
      <c r="AA261" s="8">
        <v>258</v>
      </c>
      <c r="AB261" t="b">
        <f>OR(Tabla51215[[#This Row],[Tiempo_lineal (ns)]]&gt;$L$508,Tabla51215[[#This Row],[Tiempo_lineal (ns)]]&lt;$L$509)</f>
        <v>0</v>
      </c>
      <c r="AC261" t="b">
        <f>OR(Tabla51215[[#This Row],[Tiempo_normal (ns)]]&gt;$M$508,Tabla51215[[#This Row],[Tiempo_normal (ns)]]&lt;$M$509)</f>
        <v>0</v>
      </c>
      <c r="AD261" s="8">
        <v>258</v>
      </c>
      <c r="AE261" t="b">
        <f>OR(Tabla61316[[#This Row],[Tiempo_lineal (ns)]]&gt;$O$508,Tabla61316[[#This Row],[Tiempo_lineal (ns)]]&lt;$O$509)</f>
        <v>0</v>
      </c>
      <c r="AF261" s="7" t="b">
        <f>OR(Tabla61316[[#This Row],[Tiempo_normal (ns)]]&gt;$P$508,Tabla61316[[#This Row],[Tiempo_normal (ns)]]&lt;$P$509)</f>
        <v>1</v>
      </c>
    </row>
    <row r="262" spans="2:32" x14ac:dyDescent="0.3">
      <c r="B262">
        <v>259</v>
      </c>
      <c r="C262">
        <v>200</v>
      </c>
      <c r="D262">
        <v>217</v>
      </c>
      <c r="E262">
        <v>259</v>
      </c>
      <c r="F262">
        <v>2010</v>
      </c>
      <c r="G262">
        <v>1803</v>
      </c>
      <c r="H262">
        <v>259</v>
      </c>
      <c r="I262">
        <v>20847</v>
      </c>
      <c r="J262">
        <v>54836</v>
      </c>
      <c r="K262">
        <v>259</v>
      </c>
      <c r="L262">
        <v>784185</v>
      </c>
      <c r="M262">
        <v>562479</v>
      </c>
      <c r="N262">
        <v>259</v>
      </c>
      <c r="O262" s="5">
        <v>14153700</v>
      </c>
      <c r="P262" s="5">
        <v>10685100</v>
      </c>
      <c r="R262" s="6">
        <v>259</v>
      </c>
      <c r="S262" t="b">
        <f>OR(Tabla1912[[#This Row],[Tiempo_lineal (ns)]]&gt;$C$508,Tabla1912[[#This Row],[Tiempo_lineal (ns)]]&lt;$C$509)</f>
        <v>0</v>
      </c>
      <c r="T262" t="b">
        <f>OR(Tabla1912[[#This Row],[Tiempo_normal (ns)]]&gt;$D$508,Tabla1912[[#This Row],[Tiempo_normal (ns)]]&lt;$D$509)</f>
        <v>0</v>
      </c>
      <c r="U262" s="6">
        <v>259</v>
      </c>
      <c r="V262" t="b">
        <f>OR(Tabla31013[[#This Row],[Tiempo_lineal (ns)]]&gt;$F$508,Tabla31013[[#This Row],[Tiempo_lineal (ns)]]&lt;$F$509)</f>
        <v>0</v>
      </c>
      <c r="W262" t="b">
        <f>OR(Tabla31013[[#This Row],[Tiempo_normal (ns)]]&gt;$G$508,Tabla31013[[#This Row],[Tiempo_normal (ns)]]&lt;$G$509)</f>
        <v>0</v>
      </c>
      <c r="X262" s="6">
        <v>259</v>
      </c>
      <c r="Y262" t="b">
        <f>OR(Tabla41114[[#This Row],[Tiempo_lineal (ns)]]&gt;$I$508,Tabla41114[[#This Row],[Tiempo_lineal (ns)]]&lt;$I$509)</f>
        <v>0</v>
      </c>
      <c r="Z262" t="b">
        <f>OR(Tabla41114[[#This Row],[Tiempo_normal (ns)]]&gt;$J$508,Tabla41114[[#This Row],[Tiempo_normal (ns)]]&lt;$J$509)</f>
        <v>0</v>
      </c>
      <c r="AA262" s="6">
        <v>259</v>
      </c>
      <c r="AB262" t="b">
        <f>OR(Tabla51215[[#This Row],[Tiempo_lineal (ns)]]&gt;$L$508,Tabla51215[[#This Row],[Tiempo_lineal (ns)]]&lt;$L$509)</f>
        <v>0</v>
      </c>
      <c r="AC262" t="b">
        <f>OR(Tabla51215[[#This Row],[Tiempo_normal (ns)]]&gt;$M$508,Tabla51215[[#This Row],[Tiempo_normal (ns)]]&lt;$M$509)</f>
        <v>0</v>
      </c>
      <c r="AD262" s="6">
        <v>259</v>
      </c>
      <c r="AE262" t="b">
        <f>OR(Tabla61316[[#This Row],[Tiempo_lineal (ns)]]&gt;$O$508,Tabla61316[[#This Row],[Tiempo_lineal (ns)]]&lt;$O$509)</f>
        <v>0</v>
      </c>
      <c r="AF262" s="7" t="b">
        <f>OR(Tabla61316[[#This Row],[Tiempo_normal (ns)]]&gt;$P$508,Tabla61316[[#This Row],[Tiempo_normal (ns)]]&lt;$P$509)</f>
        <v>0</v>
      </c>
    </row>
    <row r="263" spans="2:32" x14ac:dyDescent="0.3">
      <c r="B263">
        <v>260</v>
      </c>
      <c r="C263">
        <v>190</v>
      </c>
      <c r="D263">
        <v>210</v>
      </c>
      <c r="E263">
        <v>260</v>
      </c>
      <c r="F263">
        <v>2016</v>
      </c>
      <c r="G263">
        <v>1813</v>
      </c>
      <c r="H263">
        <v>260</v>
      </c>
      <c r="I263">
        <v>20505</v>
      </c>
      <c r="J263">
        <v>34569</v>
      </c>
      <c r="K263">
        <v>260</v>
      </c>
      <c r="L263">
        <v>760276</v>
      </c>
      <c r="M263">
        <v>629249</v>
      </c>
      <c r="N263">
        <v>260</v>
      </c>
      <c r="O263" s="5">
        <v>10732700</v>
      </c>
      <c r="P263" s="5">
        <v>52279000</v>
      </c>
      <c r="R263" s="8">
        <v>260</v>
      </c>
      <c r="S263" t="b">
        <f>OR(Tabla1912[[#This Row],[Tiempo_lineal (ns)]]&gt;$C$508,Tabla1912[[#This Row],[Tiempo_lineal (ns)]]&lt;$C$509)</f>
        <v>0</v>
      </c>
      <c r="T263" t="b">
        <f>OR(Tabla1912[[#This Row],[Tiempo_normal (ns)]]&gt;$D$508,Tabla1912[[#This Row],[Tiempo_normal (ns)]]&lt;$D$509)</f>
        <v>0</v>
      </c>
      <c r="U263" s="8">
        <v>260</v>
      </c>
      <c r="V263" t="b">
        <f>OR(Tabla31013[[#This Row],[Tiempo_lineal (ns)]]&gt;$F$508,Tabla31013[[#This Row],[Tiempo_lineal (ns)]]&lt;$F$509)</f>
        <v>0</v>
      </c>
      <c r="W263" t="b">
        <f>OR(Tabla31013[[#This Row],[Tiempo_normal (ns)]]&gt;$G$508,Tabla31013[[#This Row],[Tiempo_normal (ns)]]&lt;$G$509)</f>
        <v>0</v>
      </c>
      <c r="X263" s="8">
        <v>260</v>
      </c>
      <c r="Y263" t="b">
        <f>OR(Tabla41114[[#This Row],[Tiempo_lineal (ns)]]&gt;$I$508,Tabla41114[[#This Row],[Tiempo_lineal (ns)]]&lt;$I$509)</f>
        <v>0</v>
      </c>
      <c r="Z263" t="b">
        <f>OR(Tabla41114[[#This Row],[Tiempo_normal (ns)]]&gt;$J$508,Tabla41114[[#This Row],[Tiempo_normal (ns)]]&lt;$J$509)</f>
        <v>0</v>
      </c>
      <c r="AA263" s="8">
        <v>260</v>
      </c>
      <c r="AB263" t="b">
        <f>OR(Tabla51215[[#This Row],[Tiempo_lineal (ns)]]&gt;$L$508,Tabla51215[[#This Row],[Tiempo_lineal (ns)]]&lt;$L$509)</f>
        <v>0</v>
      </c>
      <c r="AC263" t="b">
        <f>OR(Tabla51215[[#This Row],[Tiempo_normal (ns)]]&gt;$M$508,Tabla51215[[#This Row],[Tiempo_normal (ns)]]&lt;$M$509)</f>
        <v>0</v>
      </c>
      <c r="AD263" s="8">
        <v>260</v>
      </c>
      <c r="AE263" t="b">
        <f>OR(Tabla61316[[#This Row],[Tiempo_lineal (ns)]]&gt;$O$508,Tabla61316[[#This Row],[Tiempo_lineal (ns)]]&lt;$O$509)</f>
        <v>0</v>
      </c>
      <c r="AF263" s="7" t="b">
        <f>OR(Tabla61316[[#This Row],[Tiempo_normal (ns)]]&gt;$P$508,Tabla61316[[#This Row],[Tiempo_normal (ns)]]&lt;$P$509)</f>
        <v>1</v>
      </c>
    </row>
    <row r="264" spans="2:32" x14ac:dyDescent="0.3">
      <c r="B264">
        <v>261</v>
      </c>
      <c r="C264">
        <v>195</v>
      </c>
      <c r="D264">
        <v>208</v>
      </c>
      <c r="E264">
        <v>261</v>
      </c>
      <c r="F264">
        <v>2052</v>
      </c>
      <c r="G264">
        <v>1895</v>
      </c>
      <c r="H264">
        <v>261</v>
      </c>
      <c r="I264">
        <v>21467</v>
      </c>
      <c r="J264">
        <v>81681</v>
      </c>
      <c r="K264">
        <v>261</v>
      </c>
      <c r="L264">
        <v>717143</v>
      </c>
      <c r="M264">
        <v>807277</v>
      </c>
      <c r="N264">
        <v>261</v>
      </c>
      <c r="O264" s="5">
        <v>12697600</v>
      </c>
      <c r="P264" s="5">
        <v>11331100</v>
      </c>
      <c r="R264" s="6">
        <v>261</v>
      </c>
      <c r="S264" t="b">
        <f>OR(Tabla1912[[#This Row],[Tiempo_lineal (ns)]]&gt;$C$508,Tabla1912[[#This Row],[Tiempo_lineal (ns)]]&lt;$C$509)</f>
        <v>0</v>
      </c>
      <c r="T264" t="b">
        <f>OR(Tabla1912[[#This Row],[Tiempo_normal (ns)]]&gt;$D$508,Tabla1912[[#This Row],[Tiempo_normal (ns)]]&lt;$D$509)</f>
        <v>0</v>
      </c>
      <c r="U264" s="6">
        <v>261</v>
      </c>
      <c r="V264" t="b">
        <f>OR(Tabla31013[[#This Row],[Tiempo_lineal (ns)]]&gt;$F$508,Tabla31013[[#This Row],[Tiempo_lineal (ns)]]&lt;$F$509)</f>
        <v>0</v>
      </c>
      <c r="W264" t="b">
        <f>OR(Tabla31013[[#This Row],[Tiempo_normal (ns)]]&gt;$G$508,Tabla31013[[#This Row],[Tiempo_normal (ns)]]&lt;$G$509)</f>
        <v>0</v>
      </c>
      <c r="X264" s="6">
        <v>261</v>
      </c>
      <c r="Y264" t="b">
        <f>OR(Tabla41114[[#This Row],[Tiempo_lineal (ns)]]&gt;$I$508,Tabla41114[[#This Row],[Tiempo_lineal (ns)]]&lt;$I$509)</f>
        <v>0</v>
      </c>
      <c r="Z264" t="b">
        <f>OR(Tabla41114[[#This Row],[Tiempo_normal (ns)]]&gt;$J$508,Tabla41114[[#This Row],[Tiempo_normal (ns)]]&lt;$J$509)</f>
        <v>0</v>
      </c>
      <c r="AA264" s="6">
        <v>261</v>
      </c>
      <c r="AB264" t="b">
        <f>OR(Tabla51215[[#This Row],[Tiempo_lineal (ns)]]&gt;$L$508,Tabla51215[[#This Row],[Tiempo_lineal (ns)]]&lt;$L$509)</f>
        <v>0</v>
      </c>
      <c r="AC264" t="b">
        <f>OR(Tabla51215[[#This Row],[Tiempo_normal (ns)]]&gt;$M$508,Tabla51215[[#This Row],[Tiempo_normal (ns)]]&lt;$M$509)</f>
        <v>0</v>
      </c>
      <c r="AD264" s="6">
        <v>261</v>
      </c>
      <c r="AE264" t="b">
        <f>OR(Tabla61316[[#This Row],[Tiempo_lineal (ns)]]&gt;$O$508,Tabla61316[[#This Row],[Tiempo_lineal (ns)]]&lt;$O$509)</f>
        <v>0</v>
      </c>
      <c r="AF264" s="7" t="b">
        <f>OR(Tabla61316[[#This Row],[Tiempo_normal (ns)]]&gt;$P$508,Tabla61316[[#This Row],[Tiempo_normal (ns)]]&lt;$P$509)</f>
        <v>0</v>
      </c>
    </row>
    <row r="265" spans="2:32" x14ac:dyDescent="0.3">
      <c r="B265">
        <v>262</v>
      </c>
      <c r="C265">
        <v>209</v>
      </c>
      <c r="D265">
        <v>210</v>
      </c>
      <c r="E265">
        <v>262</v>
      </c>
      <c r="F265">
        <v>1803</v>
      </c>
      <c r="G265">
        <v>1799</v>
      </c>
      <c r="H265">
        <v>262</v>
      </c>
      <c r="I265">
        <v>28212</v>
      </c>
      <c r="J265">
        <v>34152</v>
      </c>
      <c r="K265">
        <v>262</v>
      </c>
      <c r="L265">
        <v>730172</v>
      </c>
      <c r="M265">
        <v>766835</v>
      </c>
      <c r="N265">
        <v>262</v>
      </c>
      <c r="O265" s="5">
        <v>9978890</v>
      </c>
      <c r="P265" s="5">
        <v>20857400</v>
      </c>
      <c r="R265" s="8">
        <v>262</v>
      </c>
      <c r="S265" t="b">
        <f>OR(Tabla1912[[#This Row],[Tiempo_lineal (ns)]]&gt;$C$508,Tabla1912[[#This Row],[Tiempo_lineal (ns)]]&lt;$C$509)</f>
        <v>0</v>
      </c>
      <c r="T265" t="b">
        <f>OR(Tabla1912[[#This Row],[Tiempo_normal (ns)]]&gt;$D$508,Tabla1912[[#This Row],[Tiempo_normal (ns)]]&lt;$D$509)</f>
        <v>0</v>
      </c>
      <c r="U265" s="8">
        <v>262</v>
      </c>
      <c r="V265" t="b">
        <f>OR(Tabla31013[[#This Row],[Tiempo_lineal (ns)]]&gt;$F$508,Tabla31013[[#This Row],[Tiempo_lineal (ns)]]&lt;$F$509)</f>
        <v>0</v>
      </c>
      <c r="W265" t="b">
        <f>OR(Tabla31013[[#This Row],[Tiempo_normal (ns)]]&gt;$G$508,Tabla31013[[#This Row],[Tiempo_normal (ns)]]&lt;$G$509)</f>
        <v>0</v>
      </c>
      <c r="X265" s="8">
        <v>262</v>
      </c>
      <c r="Y265" t="b">
        <f>OR(Tabla41114[[#This Row],[Tiempo_lineal (ns)]]&gt;$I$508,Tabla41114[[#This Row],[Tiempo_lineal (ns)]]&lt;$I$509)</f>
        <v>0</v>
      </c>
      <c r="Z265" t="b">
        <f>OR(Tabla41114[[#This Row],[Tiempo_normal (ns)]]&gt;$J$508,Tabla41114[[#This Row],[Tiempo_normal (ns)]]&lt;$J$509)</f>
        <v>0</v>
      </c>
      <c r="AA265" s="8">
        <v>262</v>
      </c>
      <c r="AB265" t="b">
        <f>OR(Tabla51215[[#This Row],[Tiempo_lineal (ns)]]&gt;$L$508,Tabla51215[[#This Row],[Tiempo_lineal (ns)]]&lt;$L$509)</f>
        <v>0</v>
      </c>
      <c r="AC265" t="b">
        <f>OR(Tabla51215[[#This Row],[Tiempo_normal (ns)]]&gt;$M$508,Tabla51215[[#This Row],[Tiempo_normal (ns)]]&lt;$M$509)</f>
        <v>0</v>
      </c>
      <c r="AD265" s="8">
        <v>262</v>
      </c>
      <c r="AE265" t="b">
        <f>OR(Tabla61316[[#This Row],[Tiempo_lineal (ns)]]&gt;$O$508,Tabla61316[[#This Row],[Tiempo_lineal (ns)]]&lt;$O$509)</f>
        <v>0</v>
      </c>
      <c r="AF265" s="7" t="b">
        <f>OR(Tabla61316[[#This Row],[Tiempo_normal (ns)]]&gt;$P$508,Tabla61316[[#This Row],[Tiempo_normal (ns)]]&lt;$P$509)</f>
        <v>0</v>
      </c>
    </row>
    <row r="266" spans="2:32" x14ac:dyDescent="0.3">
      <c r="B266">
        <v>263</v>
      </c>
      <c r="C266">
        <v>199</v>
      </c>
      <c r="D266">
        <v>209</v>
      </c>
      <c r="E266">
        <v>263</v>
      </c>
      <c r="F266">
        <v>2006</v>
      </c>
      <c r="G266">
        <v>1908</v>
      </c>
      <c r="H266">
        <v>263</v>
      </c>
      <c r="I266">
        <v>37106</v>
      </c>
      <c r="J266">
        <v>50279</v>
      </c>
      <c r="K266">
        <v>263</v>
      </c>
      <c r="L266">
        <v>667127</v>
      </c>
      <c r="M266">
        <v>614021</v>
      </c>
      <c r="N266">
        <v>263</v>
      </c>
      <c r="O266" s="5">
        <v>12294700</v>
      </c>
      <c r="P266" s="5">
        <v>16029800</v>
      </c>
      <c r="R266" s="6">
        <v>263</v>
      </c>
      <c r="S266" t="b">
        <f>OR(Tabla1912[[#This Row],[Tiempo_lineal (ns)]]&gt;$C$508,Tabla1912[[#This Row],[Tiempo_lineal (ns)]]&lt;$C$509)</f>
        <v>0</v>
      </c>
      <c r="T266" t="b">
        <f>OR(Tabla1912[[#This Row],[Tiempo_normal (ns)]]&gt;$D$508,Tabla1912[[#This Row],[Tiempo_normal (ns)]]&lt;$D$509)</f>
        <v>0</v>
      </c>
      <c r="U266" s="6">
        <v>263</v>
      </c>
      <c r="V266" t="b">
        <f>OR(Tabla31013[[#This Row],[Tiempo_lineal (ns)]]&gt;$F$508,Tabla31013[[#This Row],[Tiempo_lineal (ns)]]&lt;$F$509)</f>
        <v>0</v>
      </c>
      <c r="W266" t="b">
        <f>OR(Tabla31013[[#This Row],[Tiempo_normal (ns)]]&gt;$G$508,Tabla31013[[#This Row],[Tiempo_normal (ns)]]&lt;$G$509)</f>
        <v>0</v>
      </c>
      <c r="X266" s="6">
        <v>263</v>
      </c>
      <c r="Y266" t="b">
        <f>OR(Tabla41114[[#This Row],[Tiempo_lineal (ns)]]&gt;$I$508,Tabla41114[[#This Row],[Tiempo_lineal (ns)]]&lt;$I$509)</f>
        <v>0</v>
      </c>
      <c r="Z266" t="b">
        <f>OR(Tabla41114[[#This Row],[Tiempo_normal (ns)]]&gt;$J$508,Tabla41114[[#This Row],[Tiempo_normal (ns)]]&lt;$J$509)</f>
        <v>0</v>
      </c>
      <c r="AA266" s="6">
        <v>263</v>
      </c>
      <c r="AB266" t="b">
        <f>OR(Tabla51215[[#This Row],[Tiempo_lineal (ns)]]&gt;$L$508,Tabla51215[[#This Row],[Tiempo_lineal (ns)]]&lt;$L$509)</f>
        <v>0</v>
      </c>
      <c r="AC266" t="b">
        <f>OR(Tabla51215[[#This Row],[Tiempo_normal (ns)]]&gt;$M$508,Tabla51215[[#This Row],[Tiempo_normal (ns)]]&lt;$M$509)</f>
        <v>0</v>
      </c>
      <c r="AD266" s="6">
        <v>263</v>
      </c>
      <c r="AE266" t="b">
        <f>OR(Tabla61316[[#This Row],[Tiempo_lineal (ns)]]&gt;$O$508,Tabla61316[[#This Row],[Tiempo_lineal (ns)]]&lt;$O$509)</f>
        <v>0</v>
      </c>
      <c r="AF266" s="7" t="b">
        <f>OR(Tabla61316[[#This Row],[Tiempo_normal (ns)]]&gt;$P$508,Tabla61316[[#This Row],[Tiempo_normal (ns)]]&lt;$P$509)</f>
        <v>0</v>
      </c>
    </row>
    <row r="267" spans="2:32" x14ac:dyDescent="0.3">
      <c r="B267">
        <v>264</v>
      </c>
      <c r="C267">
        <v>279</v>
      </c>
      <c r="D267">
        <v>457</v>
      </c>
      <c r="E267">
        <v>264</v>
      </c>
      <c r="F267">
        <v>1784</v>
      </c>
      <c r="G267">
        <v>1798</v>
      </c>
      <c r="H267">
        <v>264</v>
      </c>
      <c r="I267">
        <v>55124</v>
      </c>
      <c r="J267">
        <v>48822</v>
      </c>
      <c r="K267">
        <v>264</v>
      </c>
      <c r="L267">
        <v>875892</v>
      </c>
      <c r="M267">
        <v>540211</v>
      </c>
      <c r="N267">
        <v>264</v>
      </c>
      <c r="O267" s="5">
        <v>10707000</v>
      </c>
      <c r="P267" s="5">
        <v>10576100</v>
      </c>
      <c r="R267" s="8">
        <v>264</v>
      </c>
      <c r="S267" t="b">
        <f>OR(Tabla1912[[#This Row],[Tiempo_lineal (ns)]]&gt;$C$508,Tabla1912[[#This Row],[Tiempo_lineal (ns)]]&lt;$C$509)</f>
        <v>0</v>
      </c>
      <c r="T267" t="b">
        <f>OR(Tabla1912[[#This Row],[Tiempo_normal (ns)]]&gt;$D$508,Tabla1912[[#This Row],[Tiempo_normal (ns)]]&lt;$D$509)</f>
        <v>1</v>
      </c>
      <c r="U267" s="8">
        <v>264</v>
      </c>
      <c r="V267" t="b">
        <f>OR(Tabla31013[[#This Row],[Tiempo_lineal (ns)]]&gt;$F$508,Tabla31013[[#This Row],[Tiempo_lineal (ns)]]&lt;$F$509)</f>
        <v>0</v>
      </c>
      <c r="W267" t="b">
        <f>OR(Tabla31013[[#This Row],[Tiempo_normal (ns)]]&gt;$G$508,Tabla31013[[#This Row],[Tiempo_normal (ns)]]&lt;$G$509)</f>
        <v>0</v>
      </c>
      <c r="X267" s="8">
        <v>264</v>
      </c>
      <c r="Y267" t="b">
        <f>OR(Tabla41114[[#This Row],[Tiempo_lineal (ns)]]&gt;$I$508,Tabla41114[[#This Row],[Tiempo_lineal (ns)]]&lt;$I$509)</f>
        <v>0</v>
      </c>
      <c r="Z267" t="b">
        <f>OR(Tabla41114[[#This Row],[Tiempo_normal (ns)]]&gt;$J$508,Tabla41114[[#This Row],[Tiempo_normal (ns)]]&lt;$J$509)</f>
        <v>0</v>
      </c>
      <c r="AA267" s="8">
        <v>264</v>
      </c>
      <c r="AB267" t="b">
        <f>OR(Tabla51215[[#This Row],[Tiempo_lineal (ns)]]&gt;$L$508,Tabla51215[[#This Row],[Tiempo_lineal (ns)]]&lt;$L$509)</f>
        <v>0</v>
      </c>
      <c r="AC267" t="b">
        <f>OR(Tabla51215[[#This Row],[Tiempo_normal (ns)]]&gt;$M$508,Tabla51215[[#This Row],[Tiempo_normal (ns)]]&lt;$M$509)</f>
        <v>0</v>
      </c>
      <c r="AD267" s="8">
        <v>264</v>
      </c>
      <c r="AE267" t="b">
        <f>OR(Tabla61316[[#This Row],[Tiempo_lineal (ns)]]&gt;$O$508,Tabla61316[[#This Row],[Tiempo_lineal (ns)]]&lt;$O$509)</f>
        <v>0</v>
      </c>
      <c r="AF267" s="7" t="b">
        <f>OR(Tabla61316[[#This Row],[Tiempo_normal (ns)]]&gt;$P$508,Tabla61316[[#This Row],[Tiempo_normal (ns)]]&lt;$P$509)</f>
        <v>0</v>
      </c>
    </row>
    <row r="268" spans="2:32" x14ac:dyDescent="0.3">
      <c r="B268">
        <v>265</v>
      </c>
      <c r="C268">
        <v>265</v>
      </c>
      <c r="D268">
        <v>249</v>
      </c>
      <c r="E268">
        <v>265</v>
      </c>
      <c r="F268">
        <v>2037</v>
      </c>
      <c r="G268">
        <v>1773</v>
      </c>
      <c r="H268">
        <v>265</v>
      </c>
      <c r="I268">
        <v>26479</v>
      </c>
      <c r="J268">
        <v>59016</v>
      </c>
      <c r="K268">
        <v>265</v>
      </c>
      <c r="L268">
        <v>689689</v>
      </c>
      <c r="M268">
        <v>610580</v>
      </c>
      <c r="N268">
        <v>265</v>
      </c>
      <c r="O268" s="5">
        <v>58751200</v>
      </c>
      <c r="P268" s="5">
        <v>11269300</v>
      </c>
      <c r="R268" s="6">
        <v>265</v>
      </c>
      <c r="S268" t="b">
        <f>OR(Tabla1912[[#This Row],[Tiempo_lineal (ns)]]&gt;$C$508,Tabla1912[[#This Row],[Tiempo_lineal (ns)]]&lt;$C$509)</f>
        <v>0</v>
      </c>
      <c r="T268" t="b">
        <f>OR(Tabla1912[[#This Row],[Tiempo_normal (ns)]]&gt;$D$508,Tabla1912[[#This Row],[Tiempo_normal (ns)]]&lt;$D$509)</f>
        <v>0</v>
      </c>
      <c r="U268" s="6">
        <v>265</v>
      </c>
      <c r="V268" t="b">
        <f>OR(Tabla31013[[#This Row],[Tiempo_lineal (ns)]]&gt;$F$508,Tabla31013[[#This Row],[Tiempo_lineal (ns)]]&lt;$F$509)</f>
        <v>0</v>
      </c>
      <c r="W268" t="b">
        <f>OR(Tabla31013[[#This Row],[Tiempo_normal (ns)]]&gt;$G$508,Tabla31013[[#This Row],[Tiempo_normal (ns)]]&lt;$G$509)</f>
        <v>0</v>
      </c>
      <c r="X268" s="6">
        <v>265</v>
      </c>
      <c r="Y268" t="b">
        <f>OR(Tabla41114[[#This Row],[Tiempo_lineal (ns)]]&gt;$I$508,Tabla41114[[#This Row],[Tiempo_lineal (ns)]]&lt;$I$509)</f>
        <v>0</v>
      </c>
      <c r="Z268" t="b">
        <f>OR(Tabla41114[[#This Row],[Tiempo_normal (ns)]]&gt;$J$508,Tabla41114[[#This Row],[Tiempo_normal (ns)]]&lt;$J$509)</f>
        <v>0</v>
      </c>
      <c r="AA268" s="6">
        <v>265</v>
      </c>
      <c r="AB268" t="b">
        <f>OR(Tabla51215[[#This Row],[Tiempo_lineal (ns)]]&gt;$L$508,Tabla51215[[#This Row],[Tiempo_lineal (ns)]]&lt;$L$509)</f>
        <v>0</v>
      </c>
      <c r="AC268" t="b">
        <f>OR(Tabla51215[[#This Row],[Tiempo_normal (ns)]]&gt;$M$508,Tabla51215[[#This Row],[Tiempo_normal (ns)]]&lt;$M$509)</f>
        <v>0</v>
      </c>
      <c r="AD268" s="6">
        <v>265</v>
      </c>
      <c r="AE268" t="b">
        <f>OR(Tabla61316[[#This Row],[Tiempo_lineal (ns)]]&gt;$O$508,Tabla61316[[#This Row],[Tiempo_lineal (ns)]]&lt;$O$509)</f>
        <v>1</v>
      </c>
      <c r="AF268" s="7" t="b">
        <f>OR(Tabla61316[[#This Row],[Tiempo_normal (ns)]]&gt;$P$508,Tabla61316[[#This Row],[Tiempo_normal (ns)]]&lt;$P$509)</f>
        <v>0</v>
      </c>
    </row>
    <row r="269" spans="2:32" x14ac:dyDescent="0.3">
      <c r="B269">
        <v>266</v>
      </c>
      <c r="C269">
        <v>308</v>
      </c>
      <c r="D269">
        <v>255</v>
      </c>
      <c r="E269">
        <v>266</v>
      </c>
      <c r="F269">
        <v>1792</v>
      </c>
      <c r="G269">
        <v>1792</v>
      </c>
      <c r="H269">
        <v>266</v>
      </c>
      <c r="I269">
        <v>51976</v>
      </c>
      <c r="J269">
        <v>34009</v>
      </c>
      <c r="K269">
        <v>266</v>
      </c>
      <c r="L269" s="5">
        <v>1157380</v>
      </c>
      <c r="M269">
        <v>959213</v>
      </c>
      <c r="N269">
        <v>266</v>
      </c>
      <c r="O269" s="5">
        <v>11075100</v>
      </c>
      <c r="P269" s="5">
        <v>23173100</v>
      </c>
      <c r="R269" s="8">
        <v>266</v>
      </c>
      <c r="S269" t="b">
        <f>OR(Tabla1912[[#This Row],[Tiempo_lineal (ns)]]&gt;$C$508,Tabla1912[[#This Row],[Tiempo_lineal (ns)]]&lt;$C$509)</f>
        <v>0</v>
      </c>
      <c r="T269" t="b">
        <f>OR(Tabla1912[[#This Row],[Tiempo_normal (ns)]]&gt;$D$508,Tabla1912[[#This Row],[Tiempo_normal (ns)]]&lt;$D$509)</f>
        <v>0</v>
      </c>
      <c r="U269" s="8">
        <v>266</v>
      </c>
      <c r="V269" t="b">
        <f>OR(Tabla31013[[#This Row],[Tiempo_lineal (ns)]]&gt;$F$508,Tabla31013[[#This Row],[Tiempo_lineal (ns)]]&lt;$F$509)</f>
        <v>0</v>
      </c>
      <c r="W269" t="b">
        <f>OR(Tabla31013[[#This Row],[Tiempo_normal (ns)]]&gt;$G$508,Tabla31013[[#This Row],[Tiempo_normal (ns)]]&lt;$G$509)</f>
        <v>0</v>
      </c>
      <c r="X269" s="8">
        <v>266</v>
      </c>
      <c r="Y269" t="b">
        <f>OR(Tabla41114[[#This Row],[Tiempo_lineal (ns)]]&gt;$I$508,Tabla41114[[#This Row],[Tiempo_lineal (ns)]]&lt;$I$509)</f>
        <v>0</v>
      </c>
      <c r="Z269" t="b">
        <f>OR(Tabla41114[[#This Row],[Tiempo_normal (ns)]]&gt;$J$508,Tabla41114[[#This Row],[Tiempo_normal (ns)]]&lt;$J$509)</f>
        <v>0</v>
      </c>
      <c r="AA269" s="8">
        <v>266</v>
      </c>
      <c r="AB269" t="b">
        <f>OR(Tabla51215[[#This Row],[Tiempo_lineal (ns)]]&gt;$L$508,Tabla51215[[#This Row],[Tiempo_lineal (ns)]]&lt;$L$509)</f>
        <v>0</v>
      </c>
      <c r="AC269" t="b">
        <f>OR(Tabla51215[[#This Row],[Tiempo_normal (ns)]]&gt;$M$508,Tabla51215[[#This Row],[Tiempo_normal (ns)]]&lt;$M$509)</f>
        <v>0</v>
      </c>
      <c r="AD269" s="8">
        <v>266</v>
      </c>
      <c r="AE269" t="b">
        <f>OR(Tabla61316[[#This Row],[Tiempo_lineal (ns)]]&gt;$O$508,Tabla61316[[#This Row],[Tiempo_lineal (ns)]]&lt;$O$509)</f>
        <v>0</v>
      </c>
      <c r="AF269" s="7" t="b">
        <f>OR(Tabla61316[[#This Row],[Tiempo_normal (ns)]]&gt;$P$508,Tabla61316[[#This Row],[Tiempo_normal (ns)]]&lt;$P$509)</f>
        <v>0</v>
      </c>
    </row>
    <row r="270" spans="2:32" x14ac:dyDescent="0.3">
      <c r="B270">
        <v>267</v>
      </c>
      <c r="C270">
        <v>203</v>
      </c>
      <c r="D270">
        <v>218</v>
      </c>
      <c r="E270">
        <v>267</v>
      </c>
      <c r="F270">
        <v>1812</v>
      </c>
      <c r="G270">
        <v>1780</v>
      </c>
      <c r="H270">
        <v>267</v>
      </c>
      <c r="I270">
        <v>21153</v>
      </c>
      <c r="J270">
        <v>44406</v>
      </c>
      <c r="K270">
        <v>267</v>
      </c>
      <c r="L270">
        <v>653168</v>
      </c>
      <c r="M270">
        <v>967466</v>
      </c>
      <c r="N270">
        <v>267</v>
      </c>
      <c r="O270" s="5">
        <v>10310600</v>
      </c>
      <c r="P270" s="5">
        <v>11262700</v>
      </c>
      <c r="R270" s="6">
        <v>267</v>
      </c>
      <c r="S270" t="b">
        <f>OR(Tabla1912[[#This Row],[Tiempo_lineal (ns)]]&gt;$C$508,Tabla1912[[#This Row],[Tiempo_lineal (ns)]]&lt;$C$509)</f>
        <v>0</v>
      </c>
      <c r="T270" t="b">
        <f>OR(Tabla1912[[#This Row],[Tiempo_normal (ns)]]&gt;$D$508,Tabla1912[[#This Row],[Tiempo_normal (ns)]]&lt;$D$509)</f>
        <v>0</v>
      </c>
      <c r="U270" s="6">
        <v>267</v>
      </c>
      <c r="V270" t="b">
        <f>OR(Tabla31013[[#This Row],[Tiempo_lineal (ns)]]&gt;$F$508,Tabla31013[[#This Row],[Tiempo_lineal (ns)]]&lt;$F$509)</f>
        <v>0</v>
      </c>
      <c r="W270" t="b">
        <f>OR(Tabla31013[[#This Row],[Tiempo_normal (ns)]]&gt;$G$508,Tabla31013[[#This Row],[Tiempo_normal (ns)]]&lt;$G$509)</f>
        <v>0</v>
      </c>
      <c r="X270" s="6">
        <v>267</v>
      </c>
      <c r="Y270" t="b">
        <f>OR(Tabla41114[[#This Row],[Tiempo_lineal (ns)]]&gt;$I$508,Tabla41114[[#This Row],[Tiempo_lineal (ns)]]&lt;$I$509)</f>
        <v>0</v>
      </c>
      <c r="Z270" t="b">
        <f>OR(Tabla41114[[#This Row],[Tiempo_normal (ns)]]&gt;$J$508,Tabla41114[[#This Row],[Tiempo_normal (ns)]]&lt;$J$509)</f>
        <v>0</v>
      </c>
      <c r="AA270" s="6">
        <v>267</v>
      </c>
      <c r="AB270" t="b">
        <f>OR(Tabla51215[[#This Row],[Tiempo_lineal (ns)]]&gt;$L$508,Tabla51215[[#This Row],[Tiempo_lineal (ns)]]&lt;$L$509)</f>
        <v>0</v>
      </c>
      <c r="AC270" t="b">
        <f>OR(Tabla51215[[#This Row],[Tiempo_normal (ns)]]&gt;$M$508,Tabla51215[[#This Row],[Tiempo_normal (ns)]]&lt;$M$509)</f>
        <v>0</v>
      </c>
      <c r="AD270" s="6">
        <v>267</v>
      </c>
      <c r="AE270" t="b">
        <f>OR(Tabla61316[[#This Row],[Tiempo_lineal (ns)]]&gt;$O$508,Tabla61316[[#This Row],[Tiempo_lineal (ns)]]&lt;$O$509)</f>
        <v>0</v>
      </c>
      <c r="AF270" s="7" t="b">
        <f>OR(Tabla61316[[#This Row],[Tiempo_normal (ns)]]&gt;$P$508,Tabla61316[[#This Row],[Tiempo_normal (ns)]]&lt;$P$509)</f>
        <v>0</v>
      </c>
    </row>
    <row r="271" spans="2:32" x14ac:dyDescent="0.3">
      <c r="B271">
        <v>268</v>
      </c>
      <c r="C271">
        <v>205</v>
      </c>
      <c r="D271">
        <v>224</v>
      </c>
      <c r="E271">
        <v>268</v>
      </c>
      <c r="F271">
        <v>2061</v>
      </c>
      <c r="G271">
        <v>1807</v>
      </c>
      <c r="H271">
        <v>268</v>
      </c>
      <c r="I271">
        <v>21523</v>
      </c>
      <c r="J271">
        <v>116060</v>
      </c>
      <c r="K271">
        <v>268</v>
      </c>
      <c r="L271">
        <v>691373</v>
      </c>
      <c r="M271">
        <v>825086</v>
      </c>
      <c r="N271">
        <v>268</v>
      </c>
      <c r="O271" s="5">
        <v>9928850</v>
      </c>
      <c r="P271" s="5">
        <v>25203500</v>
      </c>
      <c r="R271" s="8">
        <v>268</v>
      </c>
      <c r="S271" t="b">
        <f>OR(Tabla1912[[#This Row],[Tiempo_lineal (ns)]]&gt;$C$508,Tabla1912[[#This Row],[Tiempo_lineal (ns)]]&lt;$C$509)</f>
        <v>0</v>
      </c>
      <c r="T271" t="b">
        <f>OR(Tabla1912[[#This Row],[Tiempo_normal (ns)]]&gt;$D$508,Tabla1912[[#This Row],[Tiempo_normal (ns)]]&lt;$D$509)</f>
        <v>0</v>
      </c>
      <c r="U271" s="8">
        <v>268</v>
      </c>
      <c r="V271" t="b">
        <f>OR(Tabla31013[[#This Row],[Tiempo_lineal (ns)]]&gt;$F$508,Tabla31013[[#This Row],[Tiempo_lineal (ns)]]&lt;$F$509)</f>
        <v>0</v>
      </c>
      <c r="W271" t="b">
        <f>OR(Tabla31013[[#This Row],[Tiempo_normal (ns)]]&gt;$G$508,Tabla31013[[#This Row],[Tiempo_normal (ns)]]&lt;$G$509)</f>
        <v>0</v>
      </c>
      <c r="X271" s="8">
        <v>268</v>
      </c>
      <c r="Y271" t="b">
        <f>OR(Tabla41114[[#This Row],[Tiempo_lineal (ns)]]&gt;$I$508,Tabla41114[[#This Row],[Tiempo_lineal (ns)]]&lt;$I$509)</f>
        <v>0</v>
      </c>
      <c r="Z271" t="b">
        <f>OR(Tabla41114[[#This Row],[Tiempo_normal (ns)]]&gt;$J$508,Tabla41114[[#This Row],[Tiempo_normal (ns)]]&lt;$J$509)</f>
        <v>1</v>
      </c>
      <c r="AA271" s="8">
        <v>268</v>
      </c>
      <c r="AB271" t="b">
        <f>OR(Tabla51215[[#This Row],[Tiempo_lineal (ns)]]&gt;$L$508,Tabla51215[[#This Row],[Tiempo_lineal (ns)]]&lt;$L$509)</f>
        <v>0</v>
      </c>
      <c r="AC271" t="b">
        <f>OR(Tabla51215[[#This Row],[Tiempo_normal (ns)]]&gt;$M$508,Tabla51215[[#This Row],[Tiempo_normal (ns)]]&lt;$M$509)</f>
        <v>0</v>
      </c>
      <c r="AD271" s="8">
        <v>268</v>
      </c>
      <c r="AE271" t="b">
        <f>OR(Tabla61316[[#This Row],[Tiempo_lineal (ns)]]&gt;$O$508,Tabla61316[[#This Row],[Tiempo_lineal (ns)]]&lt;$O$509)</f>
        <v>0</v>
      </c>
      <c r="AF271" s="7" t="b">
        <f>OR(Tabla61316[[#This Row],[Tiempo_normal (ns)]]&gt;$P$508,Tabla61316[[#This Row],[Tiempo_normal (ns)]]&lt;$P$509)</f>
        <v>0</v>
      </c>
    </row>
    <row r="272" spans="2:32" x14ac:dyDescent="0.3">
      <c r="B272">
        <v>269</v>
      </c>
      <c r="C272">
        <v>207</v>
      </c>
      <c r="D272">
        <v>216</v>
      </c>
      <c r="E272">
        <v>269</v>
      </c>
      <c r="F272">
        <v>2030</v>
      </c>
      <c r="G272">
        <v>2114</v>
      </c>
      <c r="H272">
        <v>269</v>
      </c>
      <c r="I272">
        <v>36644</v>
      </c>
      <c r="J272">
        <v>24790</v>
      </c>
      <c r="K272">
        <v>269</v>
      </c>
      <c r="L272">
        <v>684469</v>
      </c>
      <c r="M272">
        <v>973814</v>
      </c>
      <c r="N272">
        <v>269</v>
      </c>
      <c r="O272" s="5">
        <v>12566000</v>
      </c>
      <c r="P272" s="5">
        <v>9849210</v>
      </c>
      <c r="R272" s="6">
        <v>269</v>
      </c>
      <c r="S272" t="b">
        <f>OR(Tabla1912[[#This Row],[Tiempo_lineal (ns)]]&gt;$C$508,Tabla1912[[#This Row],[Tiempo_lineal (ns)]]&lt;$C$509)</f>
        <v>0</v>
      </c>
      <c r="T272" t="b">
        <f>OR(Tabla1912[[#This Row],[Tiempo_normal (ns)]]&gt;$D$508,Tabla1912[[#This Row],[Tiempo_normal (ns)]]&lt;$D$509)</f>
        <v>0</v>
      </c>
      <c r="U272" s="6">
        <v>269</v>
      </c>
      <c r="V272" t="b">
        <f>OR(Tabla31013[[#This Row],[Tiempo_lineal (ns)]]&gt;$F$508,Tabla31013[[#This Row],[Tiempo_lineal (ns)]]&lt;$F$509)</f>
        <v>0</v>
      </c>
      <c r="W272" t="b">
        <f>OR(Tabla31013[[#This Row],[Tiempo_normal (ns)]]&gt;$G$508,Tabla31013[[#This Row],[Tiempo_normal (ns)]]&lt;$G$509)</f>
        <v>0</v>
      </c>
      <c r="X272" s="6">
        <v>269</v>
      </c>
      <c r="Y272" t="b">
        <f>OR(Tabla41114[[#This Row],[Tiempo_lineal (ns)]]&gt;$I$508,Tabla41114[[#This Row],[Tiempo_lineal (ns)]]&lt;$I$509)</f>
        <v>0</v>
      </c>
      <c r="Z272" t="b">
        <f>OR(Tabla41114[[#This Row],[Tiempo_normal (ns)]]&gt;$J$508,Tabla41114[[#This Row],[Tiempo_normal (ns)]]&lt;$J$509)</f>
        <v>0</v>
      </c>
      <c r="AA272" s="6">
        <v>269</v>
      </c>
      <c r="AB272" t="b">
        <f>OR(Tabla51215[[#This Row],[Tiempo_lineal (ns)]]&gt;$L$508,Tabla51215[[#This Row],[Tiempo_lineal (ns)]]&lt;$L$509)</f>
        <v>0</v>
      </c>
      <c r="AC272" t="b">
        <f>OR(Tabla51215[[#This Row],[Tiempo_normal (ns)]]&gt;$M$508,Tabla51215[[#This Row],[Tiempo_normal (ns)]]&lt;$M$509)</f>
        <v>0</v>
      </c>
      <c r="AD272" s="6">
        <v>269</v>
      </c>
      <c r="AE272" t="b">
        <f>OR(Tabla61316[[#This Row],[Tiempo_lineal (ns)]]&gt;$O$508,Tabla61316[[#This Row],[Tiempo_lineal (ns)]]&lt;$O$509)</f>
        <v>0</v>
      </c>
      <c r="AF272" s="7" t="b">
        <f>OR(Tabla61316[[#This Row],[Tiempo_normal (ns)]]&gt;$P$508,Tabla61316[[#This Row],[Tiempo_normal (ns)]]&lt;$P$509)</f>
        <v>0</v>
      </c>
    </row>
    <row r="273" spans="2:32" x14ac:dyDescent="0.3">
      <c r="B273">
        <v>270</v>
      </c>
      <c r="C273">
        <v>213</v>
      </c>
      <c r="D273">
        <v>220</v>
      </c>
      <c r="E273">
        <v>270</v>
      </c>
      <c r="F273">
        <v>1799</v>
      </c>
      <c r="G273">
        <v>1811</v>
      </c>
      <c r="H273">
        <v>270</v>
      </c>
      <c r="I273">
        <v>24597</v>
      </c>
      <c r="J273">
        <v>26041</v>
      </c>
      <c r="K273">
        <v>270</v>
      </c>
      <c r="L273">
        <v>661962</v>
      </c>
      <c r="M273">
        <v>854438</v>
      </c>
      <c r="N273">
        <v>270</v>
      </c>
      <c r="O273" s="5">
        <v>11212800</v>
      </c>
      <c r="P273" s="5">
        <v>50600700</v>
      </c>
      <c r="R273" s="8">
        <v>270</v>
      </c>
      <c r="S273" t="b">
        <f>OR(Tabla1912[[#This Row],[Tiempo_lineal (ns)]]&gt;$C$508,Tabla1912[[#This Row],[Tiempo_lineal (ns)]]&lt;$C$509)</f>
        <v>0</v>
      </c>
      <c r="T273" t="b">
        <f>OR(Tabla1912[[#This Row],[Tiempo_normal (ns)]]&gt;$D$508,Tabla1912[[#This Row],[Tiempo_normal (ns)]]&lt;$D$509)</f>
        <v>0</v>
      </c>
      <c r="U273" s="8">
        <v>270</v>
      </c>
      <c r="V273" t="b">
        <f>OR(Tabla31013[[#This Row],[Tiempo_lineal (ns)]]&gt;$F$508,Tabla31013[[#This Row],[Tiempo_lineal (ns)]]&lt;$F$509)</f>
        <v>0</v>
      </c>
      <c r="W273" t="b">
        <f>OR(Tabla31013[[#This Row],[Tiempo_normal (ns)]]&gt;$G$508,Tabla31013[[#This Row],[Tiempo_normal (ns)]]&lt;$G$509)</f>
        <v>0</v>
      </c>
      <c r="X273" s="8">
        <v>270</v>
      </c>
      <c r="Y273" t="b">
        <f>OR(Tabla41114[[#This Row],[Tiempo_lineal (ns)]]&gt;$I$508,Tabla41114[[#This Row],[Tiempo_lineal (ns)]]&lt;$I$509)</f>
        <v>0</v>
      </c>
      <c r="Z273" t="b">
        <f>OR(Tabla41114[[#This Row],[Tiempo_normal (ns)]]&gt;$J$508,Tabla41114[[#This Row],[Tiempo_normal (ns)]]&lt;$J$509)</f>
        <v>0</v>
      </c>
      <c r="AA273" s="8">
        <v>270</v>
      </c>
      <c r="AB273" t="b">
        <f>OR(Tabla51215[[#This Row],[Tiempo_lineal (ns)]]&gt;$L$508,Tabla51215[[#This Row],[Tiempo_lineal (ns)]]&lt;$L$509)</f>
        <v>0</v>
      </c>
      <c r="AC273" t="b">
        <f>OR(Tabla51215[[#This Row],[Tiempo_normal (ns)]]&gt;$M$508,Tabla51215[[#This Row],[Tiempo_normal (ns)]]&lt;$M$509)</f>
        <v>0</v>
      </c>
      <c r="AD273" s="8">
        <v>270</v>
      </c>
      <c r="AE273" t="b">
        <f>OR(Tabla61316[[#This Row],[Tiempo_lineal (ns)]]&gt;$O$508,Tabla61316[[#This Row],[Tiempo_lineal (ns)]]&lt;$O$509)</f>
        <v>0</v>
      </c>
      <c r="AF273" s="7" t="b">
        <f>OR(Tabla61316[[#This Row],[Tiempo_normal (ns)]]&gt;$P$508,Tabla61316[[#This Row],[Tiempo_normal (ns)]]&lt;$P$509)</f>
        <v>1</v>
      </c>
    </row>
    <row r="274" spans="2:32" x14ac:dyDescent="0.3">
      <c r="B274">
        <v>271</v>
      </c>
      <c r="C274">
        <v>206</v>
      </c>
      <c r="D274">
        <v>222</v>
      </c>
      <c r="E274">
        <v>271</v>
      </c>
      <c r="F274">
        <v>2106</v>
      </c>
      <c r="G274">
        <v>1808</v>
      </c>
      <c r="H274">
        <v>271</v>
      </c>
      <c r="I274">
        <v>20798</v>
      </c>
      <c r="J274">
        <v>28748</v>
      </c>
      <c r="K274">
        <v>271</v>
      </c>
      <c r="L274">
        <v>793132</v>
      </c>
      <c r="M274">
        <v>838398</v>
      </c>
      <c r="N274">
        <v>271</v>
      </c>
      <c r="O274" s="5">
        <v>13193500</v>
      </c>
      <c r="P274" s="5">
        <v>10841900</v>
      </c>
      <c r="R274" s="6">
        <v>271</v>
      </c>
      <c r="S274" t="b">
        <f>OR(Tabla1912[[#This Row],[Tiempo_lineal (ns)]]&gt;$C$508,Tabla1912[[#This Row],[Tiempo_lineal (ns)]]&lt;$C$509)</f>
        <v>0</v>
      </c>
      <c r="T274" t="b">
        <f>OR(Tabla1912[[#This Row],[Tiempo_normal (ns)]]&gt;$D$508,Tabla1912[[#This Row],[Tiempo_normal (ns)]]&lt;$D$509)</f>
        <v>0</v>
      </c>
      <c r="U274" s="6">
        <v>271</v>
      </c>
      <c r="V274" t="b">
        <f>OR(Tabla31013[[#This Row],[Tiempo_lineal (ns)]]&gt;$F$508,Tabla31013[[#This Row],[Tiempo_lineal (ns)]]&lt;$F$509)</f>
        <v>0</v>
      </c>
      <c r="W274" t="b">
        <f>OR(Tabla31013[[#This Row],[Tiempo_normal (ns)]]&gt;$G$508,Tabla31013[[#This Row],[Tiempo_normal (ns)]]&lt;$G$509)</f>
        <v>0</v>
      </c>
      <c r="X274" s="6">
        <v>271</v>
      </c>
      <c r="Y274" t="b">
        <f>OR(Tabla41114[[#This Row],[Tiempo_lineal (ns)]]&gt;$I$508,Tabla41114[[#This Row],[Tiempo_lineal (ns)]]&lt;$I$509)</f>
        <v>0</v>
      </c>
      <c r="Z274" t="b">
        <f>OR(Tabla41114[[#This Row],[Tiempo_normal (ns)]]&gt;$J$508,Tabla41114[[#This Row],[Tiempo_normal (ns)]]&lt;$J$509)</f>
        <v>0</v>
      </c>
      <c r="AA274" s="6">
        <v>271</v>
      </c>
      <c r="AB274" t="b">
        <f>OR(Tabla51215[[#This Row],[Tiempo_lineal (ns)]]&gt;$L$508,Tabla51215[[#This Row],[Tiempo_lineal (ns)]]&lt;$L$509)</f>
        <v>0</v>
      </c>
      <c r="AC274" t="b">
        <f>OR(Tabla51215[[#This Row],[Tiempo_normal (ns)]]&gt;$M$508,Tabla51215[[#This Row],[Tiempo_normal (ns)]]&lt;$M$509)</f>
        <v>0</v>
      </c>
      <c r="AD274" s="6">
        <v>271</v>
      </c>
      <c r="AE274" t="b">
        <f>OR(Tabla61316[[#This Row],[Tiempo_lineal (ns)]]&gt;$O$508,Tabla61316[[#This Row],[Tiempo_lineal (ns)]]&lt;$O$509)</f>
        <v>0</v>
      </c>
      <c r="AF274" s="7" t="b">
        <f>OR(Tabla61316[[#This Row],[Tiempo_normal (ns)]]&gt;$P$508,Tabla61316[[#This Row],[Tiempo_normal (ns)]]&lt;$P$509)</f>
        <v>0</v>
      </c>
    </row>
    <row r="275" spans="2:32" x14ac:dyDescent="0.3">
      <c r="B275">
        <v>272</v>
      </c>
      <c r="C275">
        <v>208</v>
      </c>
      <c r="D275">
        <v>218</v>
      </c>
      <c r="E275">
        <v>272</v>
      </c>
      <c r="F275">
        <v>2032</v>
      </c>
      <c r="G275">
        <v>1793</v>
      </c>
      <c r="H275">
        <v>272</v>
      </c>
      <c r="I275">
        <v>20584</v>
      </c>
      <c r="J275">
        <v>63373</v>
      </c>
      <c r="K275">
        <v>272</v>
      </c>
      <c r="L275">
        <v>838798</v>
      </c>
      <c r="M275">
        <v>715839</v>
      </c>
      <c r="N275">
        <v>272</v>
      </c>
      <c r="O275" s="5">
        <v>13163500</v>
      </c>
      <c r="P275" s="5">
        <v>53111100</v>
      </c>
      <c r="R275" s="8">
        <v>272</v>
      </c>
      <c r="S275" t="b">
        <f>OR(Tabla1912[[#This Row],[Tiempo_lineal (ns)]]&gt;$C$508,Tabla1912[[#This Row],[Tiempo_lineal (ns)]]&lt;$C$509)</f>
        <v>0</v>
      </c>
      <c r="T275" t="b">
        <f>OR(Tabla1912[[#This Row],[Tiempo_normal (ns)]]&gt;$D$508,Tabla1912[[#This Row],[Tiempo_normal (ns)]]&lt;$D$509)</f>
        <v>0</v>
      </c>
      <c r="U275" s="8">
        <v>272</v>
      </c>
      <c r="V275" t="b">
        <f>OR(Tabla31013[[#This Row],[Tiempo_lineal (ns)]]&gt;$F$508,Tabla31013[[#This Row],[Tiempo_lineal (ns)]]&lt;$F$509)</f>
        <v>0</v>
      </c>
      <c r="W275" t="b">
        <f>OR(Tabla31013[[#This Row],[Tiempo_normal (ns)]]&gt;$G$508,Tabla31013[[#This Row],[Tiempo_normal (ns)]]&lt;$G$509)</f>
        <v>0</v>
      </c>
      <c r="X275" s="8">
        <v>272</v>
      </c>
      <c r="Y275" t="b">
        <f>OR(Tabla41114[[#This Row],[Tiempo_lineal (ns)]]&gt;$I$508,Tabla41114[[#This Row],[Tiempo_lineal (ns)]]&lt;$I$509)</f>
        <v>0</v>
      </c>
      <c r="Z275" t="b">
        <f>OR(Tabla41114[[#This Row],[Tiempo_normal (ns)]]&gt;$J$508,Tabla41114[[#This Row],[Tiempo_normal (ns)]]&lt;$J$509)</f>
        <v>0</v>
      </c>
      <c r="AA275" s="8">
        <v>272</v>
      </c>
      <c r="AB275" t="b">
        <f>OR(Tabla51215[[#This Row],[Tiempo_lineal (ns)]]&gt;$L$508,Tabla51215[[#This Row],[Tiempo_lineal (ns)]]&lt;$L$509)</f>
        <v>0</v>
      </c>
      <c r="AC275" t="b">
        <f>OR(Tabla51215[[#This Row],[Tiempo_normal (ns)]]&gt;$M$508,Tabla51215[[#This Row],[Tiempo_normal (ns)]]&lt;$M$509)</f>
        <v>0</v>
      </c>
      <c r="AD275" s="8">
        <v>272</v>
      </c>
      <c r="AE275" t="b">
        <f>OR(Tabla61316[[#This Row],[Tiempo_lineal (ns)]]&gt;$O$508,Tabla61316[[#This Row],[Tiempo_lineal (ns)]]&lt;$O$509)</f>
        <v>0</v>
      </c>
      <c r="AF275" s="7" t="b">
        <f>OR(Tabla61316[[#This Row],[Tiempo_normal (ns)]]&gt;$P$508,Tabla61316[[#This Row],[Tiempo_normal (ns)]]&lt;$P$509)</f>
        <v>1</v>
      </c>
    </row>
    <row r="276" spans="2:32" x14ac:dyDescent="0.3">
      <c r="B276">
        <v>273</v>
      </c>
      <c r="C276">
        <v>208</v>
      </c>
      <c r="D276">
        <v>217</v>
      </c>
      <c r="E276">
        <v>273</v>
      </c>
      <c r="F276">
        <v>1819</v>
      </c>
      <c r="G276">
        <v>1841</v>
      </c>
      <c r="H276">
        <v>273</v>
      </c>
      <c r="I276">
        <v>29607</v>
      </c>
      <c r="J276">
        <v>32038</v>
      </c>
      <c r="K276">
        <v>273</v>
      </c>
      <c r="L276">
        <v>634568</v>
      </c>
      <c r="M276">
        <v>666552</v>
      </c>
      <c r="N276">
        <v>273</v>
      </c>
      <c r="O276" s="5">
        <v>15956000</v>
      </c>
      <c r="P276" s="5">
        <v>9843420</v>
      </c>
      <c r="R276" s="6">
        <v>273</v>
      </c>
      <c r="S276" t="b">
        <f>OR(Tabla1912[[#This Row],[Tiempo_lineal (ns)]]&gt;$C$508,Tabla1912[[#This Row],[Tiempo_lineal (ns)]]&lt;$C$509)</f>
        <v>0</v>
      </c>
      <c r="T276" t="b">
        <f>OR(Tabla1912[[#This Row],[Tiempo_normal (ns)]]&gt;$D$508,Tabla1912[[#This Row],[Tiempo_normal (ns)]]&lt;$D$509)</f>
        <v>0</v>
      </c>
      <c r="U276" s="6">
        <v>273</v>
      </c>
      <c r="V276" t="b">
        <f>OR(Tabla31013[[#This Row],[Tiempo_lineal (ns)]]&gt;$F$508,Tabla31013[[#This Row],[Tiempo_lineal (ns)]]&lt;$F$509)</f>
        <v>0</v>
      </c>
      <c r="W276" t="b">
        <f>OR(Tabla31013[[#This Row],[Tiempo_normal (ns)]]&gt;$G$508,Tabla31013[[#This Row],[Tiempo_normal (ns)]]&lt;$G$509)</f>
        <v>0</v>
      </c>
      <c r="X276" s="6">
        <v>273</v>
      </c>
      <c r="Y276" t="b">
        <f>OR(Tabla41114[[#This Row],[Tiempo_lineal (ns)]]&gt;$I$508,Tabla41114[[#This Row],[Tiempo_lineal (ns)]]&lt;$I$509)</f>
        <v>0</v>
      </c>
      <c r="Z276" t="b">
        <f>OR(Tabla41114[[#This Row],[Tiempo_normal (ns)]]&gt;$J$508,Tabla41114[[#This Row],[Tiempo_normal (ns)]]&lt;$J$509)</f>
        <v>0</v>
      </c>
      <c r="AA276" s="6">
        <v>273</v>
      </c>
      <c r="AB276" t="b">
        <f>OR(Tabla51215[[#This Row],[Tiempo_lineal (ns)]]&gt;$L$508,Tabla51215[[#This Row],[Tiempo_lineal (ns)]]&lt;$L$509)</f>
        <v>0</v>
      </c>
      <c r="AC276" t="b">
        <f>OR(Tabla51215[[#This Row],[Tiempo_normal (ns)]]&gt;$M$508,Tabla51215[[#This Row],[Tiempo_normal (ns)]]&lt;$M$509)</f>
        <v>0</v>
      </c>
      <c r="AD276" s="6">
        <v>273</v>
      </c>
      <c r="AE276" t="b">
        <f>OR(Tabla61316[[#This Row],[Tiempo_lineal (ns)]]&gt;$O$508,Tabla61316[[#This Row],[Tiempo_lineal (ns)]]&lt;$O$509)</f>
        <v>0</v>
      </c>
      <c r="AF276" s="7" t="b">
        <f>OR(Tabla61316[[#This Row],[Tiempo_normal (ns)]]&gt;$P$508,Tabla61316[[#This Row],[Tiempo_normal (ns)]]&lt;$P$509)</f>
        <v>0</v>
      </c>
    </row>
    <row r="277" spans="2:32" x14ac:dyDescent="0.3">
      <c r="B277">
        <v>274</v>
      </c>
      <c r="C277">
        <v>208</v>
      </c>
      <c r="D277">
        <v>1096</v>
      </c>
      <c r="E277">
        <v>274</v>
      </c>
      <c r="F277">
        <v>2013</v>
      </c>
      <c r="G277">
        <v>1978</v>
      </c>
      <c r="H277">
        <v>274</v>
      </c>
      <c r="I277">
        <v>63467</v>
      </c>
      <c r="J277">
        <v>41892</v>
      </c>
      <c r="K277">
        <v>274</v>
      </c>
      <c r="L277">
        <v>709362</v>
      </c>
      <c r="M277">
        <v>637525</v>
      </c>
      <c r="N277">
        <v>274</v>
      </c>
      <c r="O277" s="5">
        <v>10114200</v>
      </c>
      <c r="P277" s="5">
        <v>9723520</v>
      </c>
      <c r="R277" s="8">
        <v>274</v>
      </c>
      <c r="S277" t="b">
        <f>OR(Tabla1912[[#This Row],[Tiempo_lineal (ns)]]&gt;$C$508,Tabla1912[[#This Row],[Tiempo_lineal (ns)]]&lt;$C$509)</f>
        <v>0</v>
      </c>
      <c r="T277" t="b">
        <f>OR(Tabla1912[[#This Row],[Tiempo_normal (ns)]]&gt;$D$508,Tabla1912[[#This Row],[Tiempo_normal (ns)]]&lt;$D$509)</f>
        <v>1</v>
      </c>
      <c r="U277" s="8">
        <v>274</v>
      </c>
      <c r="V277" t="b">
        <f>OR(Tabla31013[[#This Row],[Tiempo_lineal (ns)]]&gt;$F$508,Tabla31013[[#This Row],[Tiempo_lineal (ns)]]&lt;$F$509)</f>
        <v>0</v>
      </c>
      <c r="W277" t="b">
        <f>OR(Tabla31013[[#This Row],[Tiempo_normal (ns)]]&gt;$G$508,Tabla31013[[#This Row],[Tiempo_normal (ns)]]&lt;$G$509)</f>
        <v>0</v>
      </c>
      <c r="X277" s="8">
        <v>274</v>
      </c>
      <c r="Y277" t="b">
        <f>OR(Tabla41114[[#This Row],[Tiempo_lineal (ns)]]&gt;$I$508,Tabla41114[[#This Row],[Tiempo_lineal (ns)]]&lt;$I$509)</f>
        <v>0</v>
      </c>
      <c r="Z277" t="b">
        <f>OR(Tabla41114[[#This Row],[Tiempo_normal (ns)]]&gt;$J$508,Tabla41114[[#This Row],[Tiempo_normal (ns)]]&lt;$J$509)</f>
        <v>0</v>
      </c>
      <c r="AA277" s="8">
        <v>274</v>
      </c>
      <c r="AB277" t="b">
        <f>OR(Tabla51215[[#This Row],[Tiempo_lineal (ns)]]&gt;$L$508,Tabla51215[[#This Row],[Tiempo_lineal (ns)]]&lt;$L$509)</f>
        <v>0</v>
      </c>
      <c r="AC277" t="b">
        <f>OR(Tabla51215[[#This Row],[Tiempo_normal (ns)]]&gt;$M$508,Tabla51215[[#This Row],[Tiempo_normal (ns)]]&lt;$M$509)</f>
        <v>0</v>
      </c>
      <c r="AD277" s="8">
        <v>274</v>
      </c>
      <c r="AE277" t="b">
        <f>OR(Tabla61316[[#This Row],[Tiempo_lineal (ns)]]&gt;$O$508,Tabla61316[[#This Row],[Tiempo_lineal (ns)]]&lt;$O$509)</f>
        <v>0</v>
      </c>
      <c r="AF277" s="7" t="b">
        <f>OR(Tabla61316[[#This Row],[Tiempo_normal (ns)]]&gt;$P$508,Tabla61316[[#This Row],[Tiempo_normal (ns)]]&lt;$P$509)</f>
        <v>0</v>
      </c>
    </row>
    <row r="278" spans="2:32" x14ac:dyDescent="0.3">
      <c r="B278">
        <v>275</v>
      </c>
      <c r="C278">
        <v>240</v>
      </c>
      <c r="D278">
        <v>234</v>
      </c>
      <c r="E278">
        <v>275</v>
      </c>
      <c r="F278">
        <v>1803</v>
      </c>
      <c r="G278">
        <v>4587</v>
      </c>
      <c r="H278">
        <v>275</v>
      </c>
      <c r="I278">
        <v>23303</v>
      </c>
      <c r="J278">
        <v>30658</v>
      </c>
      <c r="K278">
        <v>275</v>
      </c>
      <c r="L278">
        <v>746939</v>
      </c>
      <c r="M278">
        <v>541012</v>
      </c>
      <c r="N278">
        <v>275</v>
      </c>
      <c r="O278" s="5">
        <v>54318400</v>
      </c>
      <c r="P278" s="5">
        <v>11499500</v>
      </c>
      <c r="R278" s="6">
        <v>275</v>
      </c>
      <c r="S278" t="b">
        <f>OR(Tabla1912[[#This Row],[Tiempo_lineal (ns)]]&gt;$C$508,Tabla1912[[#This Row],[Tiempo_lineal (ns)]]&lt;$C$509)</f>
        <v>0</v>
      </c>
      <c r="T278" t="b">
        <f>OR(Tabla1912[[#This Row],[Tiempo_normal (ns)]]&gt;$D$508,Tabla1912[[#This Row],[Tiempo_normal (ns)]]&lt;$D$509)</f>
        <v>0</v>
      </c>
      <c r="U278" s="6">
        <v>275</v>
      </c>
      <c r="V278" t="b">
        <f>OR(Tabla31013[[#This Row],[Tiempo_lineal (ns)]]&gt;$F$508,Tabla31013[[#This Row],[Tiempo_lineal (ns)]]&lt;$F$509)</f>
        <v>0</v>
      </c>
      <c r="W278" t="b">
        <f>OR(Tabla31013[[#This Row],[Tiempo_normal (ns)]]&gt;$G$508,Tabla31013[[#This Row],[Tiempo_normal (ns)]]&lt;$G$509)</f>
        <v>1</v>
      </c>
      <c r="X278" s="6">
        <v>275</v>
      </c>
      <c r="Y278" t="b">
        <f>OR(Tabla41114[[#This Row],[Tiempo_lineal (ns)]]&gt;$I$508,Tabla41114[[#This Row],[Tiempo_lineal (ns)]]&lt;$I$509)</f>
        <v>0</v>
      </c>
      <c r="Z278" t="b">
        <f>OR(Tabla41114[[#This Row],[Tiempo_normal (ns)]]&gt;$J$508,Tabla41114[[#This Row],[Tiempo_normal (ns)]]&lt;$J$509)</f>
        <v>0</v>
      </c>
      <c r="AA278" s="6">
        <v>275</v>
      </c>
      <c r="AB278" t="b">
        <f>OR(Tabla51215[[#This Row],[Tiempo_lineal (ns)]]&gt;$L$508,Tabla51215[[#This Row],[Tiempo_lineal (ns)]]&lt;$L$509)</f>
        <v>0</v>
      </c>
      <c r="AC278" t="b">
        <f>OR(Tabla51215[[#This Row],[Tiempo_normal (ns)]]&gt;$M$508,Tabla51215[[#This Row],[Tiempo_normal (ns)]]&lt;$M$509)</f>
        <v>0</v>
      </c>
      <c r="AD278" s="6">
        <v>275</v>
      </c>
      <c r="AE278" t="b">
        <f>OR(Tabla61316[[#This Row],[Tiempo_lineal (ns)]]&gt;$O$508,Tabla61316[[#This Row],[Tiempo_lineal (ns)]]&lt;$O$509)</f>
        <v>1</v>
      </c>
      <c r="AF278" s="7" t="b">
        <f>OR(Tabla61316[[#This Row],[Tiempo_normal (ns)]]&gt;$P$508,Tabla61316[[#This Row],[Tiempo_normal (ns)]]&lt;$P$509)</f>
        <v>0</v>
      </c>
    </row>
    <row r="279" spans="2:32" x14ac:dyDescent="0.3">
      <c r="B279">
        <v>276</v>
      </c>
      <c r="C279">
        <v>208</v>
      </c>
      <c r="D279">
        <v>218</v>
      </c>
      <c r="E279">
        <v>276</v>
      </c>
      <c r="F279">
        <v>1962</v>
      </c>
      <c r="G279">
        <v>2030</v>
      </c>
      <c r="H279">
        <v>276</v>
      </c>
      <c r="I279">
        <v>25368</v>
      </c>
      <c r="J279">
        <v>45315</v>
      </c>
      <c r="K279">
        <v>276</v>
      </c>
      <c r="L279">
        <v>670997</v>
      </c>
      <c r="M279">
        <v>700830</v>
      </c>
      <c r="N279">
        <v>276</v>
      </c>
      <c r="O279" s="5">
        <v>9905680</v>
      </c>
      <c r="P279" s="5">
        <v>24025700</v>
      </c>
      <c r="R279" s="8">
        <v>276</v>
      </c>
      <c r="S279" t="b">
        <f>OR(Tabla1912[[#This Row],[Tiempo_lineal (ns)]]&gt;$C$508,Tabla1912[[#This Row],[Tiempo_lineal (ns)]]&lt;$C$509)</f>
        <v>0</v>
      </c>
      <c r="T279" t="b">
        <f>OR(Tabla1912[[#This Row],[Tiempo_normal (ns)]]&gt;$D$508,Tabla1912[[#This Row],[Tiempo_normal (ns)]]&lt;$D$509)</f>
        <v>0</v>
      </c>
      <c r="U279" s="8">
        <v>276</v>
      </c>
      <c r="V279" t="b">
        <f>OR(Tabla31013[[#This Row],[Tiempo_lineal (ns)]]&gt;$F$508,Tabla31013[[#This Row],[Tiempo_lineal (ns)]]&lt;$F$509)</f>
        <v>0</v>
      </c>
      <c r="W279" t="b">
        <f>OR(Tabla31013[[#This Row],[Tiempo_normal (ns)]]&gt;$G$508,Tabla31013[[#This Row],[Tiempo_normal (ns)]]&lt;$G$509)</f>
        <v>0</v>
      </c>
      <c r="X279" s="8">
        <v>276</v>
      </c>
      <c r="Y279" t="b">
        <f>OR(Tabla41114[[#This Row],[Tiempo_lineal (ns)]]&gt;$I$508,Tabla41114[[#This Row],[Tiempo_lineal (ns)]]&lt;$I$509)</f>
        <v>0</v>
      </c>
      <c r="Z279" t="b">
        <f>OR(Tabla41114[[#This Row],[Tiempo_normal (ns)]]&gt;$J$508,Tabla41114[[#This Row],[Tiempo_normal (ns)]]&lt;$J$509)</f>
        <v>0</v>
      </c>
      <c r="AA279" s="8">
        <v>276</v>
      </c>
      <c r="AB279" t="b">
        <f>OR(Tabla51215[[#This Row],[Tiempo_lineal (ns)]]&gt;$L$508,Tabla51215[[#This Row],[Tiempo_lineal (ns)]]&lt;$L$509)</f>
        <v>0</v>
      </c>
      <c r="AC279" t="b">
        <f>OR(Tabla51215[[#This Row],[Tiempo_normal (ns)]]&gt;$M$508,Tabla51215[[#This Row],[Tiempo_normal (ns)]]&lt;$M$509)</f>
        <v>0</v>
      </c>
      <c r="AD279" s="8">
        <v>276</v>
      </c>
      <c r="AE279" t="b">
        <f>OR(Tabla61316[[#This Row],[Tiempo_lineal (ns)]]&gt;$O$508,Tabla61316[[#This Row],[Tiempo_lineal (ns)]]&lt;$O$509)</f>
        <v>0</v>
      </c>
      <c r="AF279" s="7" t="b">
        <f>OR(Tabla61316[[#This Row],[Tiempo_normal (ns)]]&gt;$P$508,Tabla61316[[#This Row],[Tiempo_normal (ns)]]&lt;$P$509)</f>
        <v>0</v>
      </c>
    </row>
    <row r="280" spans="2:32" x14ac:dyDescent="0.3">
      <c r="B280">
        <v>277</v>
      </c>
      <c r="C280">
        <v>209</v>
      </c>
      <c r="D280">
        <v>230</v>
      </c>
      <c r="E280">
        <v>277</v>
      </c>
      <c r="F280">
        <v>1996</v>
      </c>
      <c r="G280">
        <v>1819</v>
      </c>
      <c r="H280">
        <v>277</v>
      </c>
      <c r="I280">
        <v>20946</v>
      </c>
      <c r="J280">
        <v>38107</v>
      </c>
      <c r="K280">
        <v>277</v>
      </c>
      <c r="L280">
        <v>809350</v>
      </c>
      <c r="M280">
        <v>580811</v>
      </c>
      <c r="N280">
        <v>277</v>
      </c>
      <c r="O280" s="5">
        <v>26243000</v>
      </c>
      <c r="P280" s="5">
        <v>20088400</v>
      </c>
      <c r="R280" s="6">
        <v>277</v>
      </c>
      <c r="S280" t="b">
        <f>OR(Tabla1912[[#This Row],[Tiempo_lineal (ns)]]&gt;$C$508,Tabla1912[[#This Row],[Tiempo_lineal (ns)]]&lt;$C$509)</f>
        <v>0</v>
      </c>
      <c r="T280" t="b">
        <f>OR(Tabla1912[[#This Row],[Tiempo_normal (ns)]]&gt;$D$508,Tabla1912[[#This Row],[Tiempo_normal (ns)]]&lt;$D$509)</f>
        <v>0</v>
      </c>
      <c r="U280" s="6">
        <v>277</v>
      </c>
      <c r="V280" t="b">
        <f>OR(Tabla31013[[#This Row],[Tiempo_lineal (ns)]]&gt;$F$508,Tabla31013[[#This Row],[Tiempo_lineal (ns)]]&lt;$F$509)</f>
        <v>0</v>
      </c>
      <c r="W280" t="b">
        <f>OR(Tabla31013[[#This Row],[Tiempo_normal (ns)]]&gt;$G$508,Tabla31013[[#This Row],[Tiempo_normal (ns)]]&lt;$G$509)</f>
        <v>0</v>
      </c>
      <c r="X280" s="6">
        <v>277</v>
      </c>
      <c r="Y280" t="b">
        <f>OR(Tabla41114[[#This Row],[Tiempo_lineal (ns)]]&gt;$I$508,Tabla41114[[#This Row],[Tiempo_lineal (ns)]]&lt;$I$509)</f>
        <v>0</v>
      </c>
      <c r="Z280" t="b">
        <f>OR(Tabla41114[[#This Row],[Tiempo_normal (ns)]]&gt;$J$508,Tabla41114[[#This Row],[Tiempo_normal (ns)]]&lt;$J$509)</f>
        <v>0</v>
      </c>
      <c r="AA280" s="6">
        <v>277</v>
      </c>
      <c r="AB280" t="b">
        <f>OR(Tabla51215[[#This Row],[Tiempo_lineal (ns)]]&gt;$L$508,Tabla51215[[#This Row],[Tiempo_lineal (ns)]]&lt;$L$509)</f>
        <v>0</v>
      </c>
      <c r="AC280" t="b">
        <f>OR(Tabla51215[[#This Row],[Tiempo_normal (ns)]]&gt;$M$508,Tabla51215[[#This Row],[Tiempo_normal (ns)]]&lt;$M$509)</f>
        <v>0</v>
      </c>
      <c r="AD280" s="6">
        <v>277</v>
      </c>
      <c r="AE280" t="b">
        <f>OR(Tabla61316[[#This Row],[Tiempo_lineal (ns)]]&gt;$O$508,Tabla61316[[#This Row],[Tiempo_lineal (ns)]]&lt;$O$509)</f>
        <v>1</v>
      </c>
      <c r="AF280" s="7" t="b">
        <f>OR(Tabla61316[[#This Row],[Tiempo_normal (ns)]]&gt;$P$508,Tabla61316[[#This Row],[Tiempo_normal (ns)]]&lt;$P$509)</f>
        <v>0</v>
      </c>
    </row>
    <row r="281" spans="2:32" x14ac:dyDescent="0.3">
      <c r="B281">
        <v>278</v>
      </c>
      <c r="C281">
        <v>214</v>
      </c>
      <c r="D281">
        <v>217</v>
      </c>
      <c r="E281">
        <v>278</v>
      </c>
      <c r="F281">
        <v>2081</v>
      </c>
      <c r="G281">
        <v>1802</v>
      </c>
      <c r="H281">
        <v>278</v>
      </c>
      <c r="I281">
        <v>51411</v>
      </c>
      <c r="J281">
        <v>41269</v>
      </c>
      <c r="K281">
        <v>278</v>
      </c>
      <c r="L281">
        <v>903199</v>
      </c>
      <c r="M281">
        <v>697554</v>
      </c>
      <c r="N281">
        <v>278</v>
      </c>
      <c r="O281" s="5">
        <v>11640600</v>
      </c>
      <c r="P281" s="5">
        <v>17635900</v>
      </c>
      <c r="R281" s="8">
        <v>278</v>
      </c>
      <c r="S281" t="b">
        <f>OR(Tabla1912[[#This Row],[Tiempo_lineal (ns)]]&gt;$C$508,Tabla1912[[#This Row],[Tiempo_lineal (ns)]]&lt;$C$509)</f>
        <v>0</v>
      </c>
      <c r="T281" t="b">
        <f>OR(Tabla1912[[#This Row],[Tiempo_normal (ns)]]&gt;$D$508,Tabla1912[[#This Row],[Tiempo_normal (ns)]]&lt;$D$509)</f>
        <v>0</v>
      </c>
      <c r="U281" s="8">
        <v>278</v>
      </c>
      <c r="V281" t="b">
        <f>OR(Tabla31013[[#This Row],[Tiempo_lineal (ns)]]&gt;$F$508,Tabla31013[[#This Row],[Tiempo_lineal (ns)]]&lt;$F$509)</f>
        <v>0</v>
      </c>
      <c r="W281" t="b">
        <f>OR(Tabla31013[[#This Row],[Tiempo_normal (ns)]]&gt;$G$508,Tabla31013[[#This Row],[Tiempo_normal (ns)]]&lt;$G$509)</f>
        <v>0</v>
      </c>
      <c r="X281" s="8">
        <v>278</v>
      </c>
      <c r="Y281" t="b">
        <f>OR(Tabla41114[[#This Row],[Tiempo_lineal (ns)]]&gt;$I$508,Tabla41114[[#This Row],[Tiempo_lineal (ns)]]&lt;$I$509)</f>
        <v>0</v>
      </c>
      <c r="Z281" t="b">
        <f>OR(Tabla41114[[#This Row],[Tiempo_normal (ns)]]&gt;$J$508,Tabla41114[[#This Row],[Tiempo_normal (ns)]]&lt;$J$509)</f>
        <v>0</v>
      </c>
      <c r="AA281" s="8">
        <v>278</v>
      </c>
      <c r="AB281" t="b">
        <f>OR(Tabla51215[[#This Row],[Tiempo_lineal (ns)]]&gt;$L$508,Tabla51215[[#This Row],[Tiempo_lineal (ns)]]&lt;$L$509)</f>
        <v>0</v>
      </c>
      <c r="AC281" t="b">
        <f>OR(Tabla51215[[#This Row],[Tiempo_normal (ns)]]&gt;$M$508,Tabla51215[[#This Row],[Tiempo_normal (ns)]]&lt;$M$509)</f>
        <v>0</v>
      </c>
      <c r="AD281" s="8">
        <v>278</v>
      </c>
      <c r="AE281" t="b">
        <f>OR(Tabla61316[[#This Row],[Tiempo_lineal (ns)]]&gt;$O$508,Tabla61316[[#This Row],[Tiempo_lineal (ns)]]&lt;$O$509)</f>
        <v>0</v>
      </c>
      <c r="AF281" s="7" t="b">
        <f>OR(Tabla61316[[#This Row],[Tiempo_normal (ns)]]&gt;$P$508,Tabla61316[[#This Row],[Tiempo_normal (ns)]]&lt;$P$509)</f>
        <v>0</v>
      </c>
    </row>
    <row r="282" spans="2:32" x14ac:dyDescent="0.3">
      <c r="B282">
        <v>279</v>
      </c>
      <c r="C282">
        <v>202</v>
      </c>
      <c r="D282">
        <v>225</v>
      </c>
      <c r="E282">
        <v>279</v>
      </c>
      <c r="F282">
        <v>1787</v>
      </c>
      <c r="G282">
        <v>2114</v>
      </c>
      <c r="H282">
        <v>279</v>
      </c>
      <c r="I282">
        <v>30803</v>
      </c>
      <c r="J282">
        <v>60506</v>
      </c>
      <c r="K282">
        <v>279</v>
      </c>
      <c r="L282">
        <v>679791</v>
      </c>
      <c r="M282">
        <v>604111</v>
      </c>
      <c r="N282">
        <v>279</v>
      </c>
      <c r="O282" s="5">
        <v>47026000</v>
      </c>
      <c r="P282" s="5">
        <v>11275900</v>
      </c>
      <c r="R282" s="6">
        <v>279</v>
      </c>
      <c r="S282" t="b">
        <f>OR(Tabla1912[[#This Row],[Tiempo_lineal (ns)]]&gt;$C$508,Tabla1912[[#This Row],[Tiempo_lineal (ns)]]&lt;$C$509)</f>
        <v>0</v>
      </c>
      <c r="T282" t="b">
        <f>OR(Tabla1912[[#This Row],[Tiempo_normal (ns)]]&gt;$D$508,Tabla1912[[#This Row],[Tiempo_normal (ns)]]&lt;$D$509)</f>
        <v>0</v>
      </c>
      <c r="U282" s="6">
        <v>279</v>
      </c>
      <c r="V282" t="b">
        <f>OR(Tabla31013[[#This Row],[Tiempo_lineal (ns)]]&gt;$F$508,Tabla31013[[#This Row],[Tiempo_lineal (ns)]]&lt;$F$509)</f>
        <v>0</v>
      </c>
      <c r="W282" t="b">
        <f>OR(Tabla31013[[#This Row],[Tiempo_normal (ns)]]&gt;$G$508,Tabla31013[[#This Row],[Tiempo_normal (ns)]]&lt;$G$509)</f>
        <v>0</v>
      </c>
      <c r="X282" s="6">
        <v>279</v>
      </c>
      <c r="Y282" t="b">
        <f>OR(Tabla41114[[#This Row],[Tiempo_lineal (ns)]]&gt;$I$508,Tabla41114[[#This Row],[Tiempo_lineal (ns)]]&lt;$I$509)</f>
        <v>0</v>
      </c>
      <c r="Z282" t="b">
        <f>OR(Tabla41114[[#This Row],[Tiempo_normal (ns)]]&gt;$J$508,Tabla41114[[#This Row],[Tiempo_normal (ns)]]&lt;$J$509)</f>
        <v>0</v>
      </c>
      <c r="AA282" s="6">
        <v>279</v>
      </c>
      <c r="AB282" t="b">
        <f>OR(Tabla51215[[#This Row],[Tiempo_lineal (ns)]]&gt;$L$508,Tabla51215[[#This Row],[Tiempo_lineal (ns)]]&lt;$L$509)</f>
        <v>0</v>
      </c>
      <c r="AC282" t="b">
        <f>OR(Tabla51215[[#This Row],[Tiempo_normal (ns)]]&gt;$M$508,Tabla51215[[#This Row],[Tiempo_normal (ns)]]&lt;$M$509)</f>
        <v>0</v>
      </c>
      <c r="AD282" s="6">
        <v>279</v>
      </c>
      <c r="AE282" t="b">
        <f>OR(Tabla61316[[#This Row],[Tiempo_lineal (ns)]]&gt;$O$508,Tabla61316[[#This Row],[Tiempo_lineal (ns)]]&lt;$O$509)</f>
        <v>1</v>
      </c>
      <c r="AF282" s="7" t="b">
        <f>OR(Tabla61316[[#This Row],[Tiempo_normal (ns)]]&gt;$P$508,Tabla61316[[#This Row],[Tiempo_normal (ns)]]&lt;$P$509)</f>
        <v>0</v>
      </c>
    </row>
    <row r="283" spans="2:32" x14ac:dyDescent="0.3">
      <c r="B283">
        <v>280</v>
      </c>
      <c r="C283">
        <v>380</v>
      </c>
      <c r="D283">
        <v>227</v>
      </c>
      <c r="E283">
        <v>280</v>
      </c>
      <c r="F283">
        <v>1805</v>
      </c>
      <c r="G283">
        <v>1801</v>
      </c>
      <c r="H283">
        <v>280</v>
      </c>
      <c r="I283">
        <v>34346</v>
      </c>
      <c r="J283">
        <v>22350</v>
      </c>
      <c r="K283">
        <v>280</v>
      </c>
      <c r="L283">
        <v>779277</v>
      </c>
      <c r="M283">
        <v>747942</v>
      </c>
      <c r="N283">
        <v>280</v>
      </c>
      <c r="O283" s="5">
        <v>9375540</v>
      </c>
      <c r="P283" s="5">
        <v>11134600</v>
      </c>
      <c r="R283" s="8">
        <v>280</v>
      </c>
      <c r="S283" t="b">
        <f>OR(Tabla1912[[#This Row],[Tiempo_lineal (ns)]]&gt;$C$508,Tabla1912[[#This Row],[Tiempo_lineal (ns)]]&lt;$C$509)</f>
        <v>1</v>
      </c>
      <c r="T283" t="b">
        <f>OR(Tabla1912[[#This Row],[Tiempo_normal (ns)]]&gt;$D$508,Tabla1912[[#This Row],[Tiempo_normal (ns)]]&lt;$D$509)</f>
        <v>0</v>
      </c>
      <c r="U283" s="8">
        <v>280</v>
      </c>
      <c r="V283" t="b">
        <f>OR(Tabla31013[[#This Row],[Tiempo_lineal (ns)]]&gt;$F$508,Tabla31013[[#This Row],[Tiempo_lineal (ns)]]&lt;$F$509)</f>
        <v>0</v>
      </c>
      <c r="W283" t="b">
        <f>OR(Tabla31013[[#This Row],[Tiempo_normal (ns)]]&gt;$G$508,Tabla31013[[#This Row],[Tiempo_normal (ns)]]&lt;$G$509)</f>
        <v>0</v>
      </c>
      <c r="X283" s="8">
        <v>280</v>
      </c>
      <c r="Y283" t="b">
        <f>OR(Tabla41114[[#This Row],[Tiempo_lineal (ns)]]&gt;$I$508,Tabla41114[[#This Row],[Tiempo_lineal (ns)]]&lt;$I$509)</f>
        <v>0</v>
      </c>
      <c r="Z283" t="b">
        <f>OR(Tabla41114[[#This Row],[Tiempo_normal (ns)]]&gt;$J$508,Tabla41114[[#This Row],[Tiempo_normal (ns)]]&lt;$J$509)</f>
        <v>0</v>
      </c>
      <c r="AA283" s="8">
        <v>280</v>
      </c>
      <c r="AB283" t="b">
        <f>OR(Tabla51215[[#This Row],[Tiempo_lineal (ns)]]&gt;$L$508,Tabla51215[[#This Row],[Tiempo_lineal (ns)]]&lt;$L$509)</f>
        <v>0</v>
      </c>
      <c r="AC283" t="b">
        <f>OR(Tabla51215[[#This Row],[Tiempo_normal (ns)]]&gt;$M$508,Tabla51215[[#This Row],[Tiempo_normal (ns)]]&lt;$M$509)</f>
        <v>0</v>
      </c>
      <c r="AD283" s="8">
        <v>280</v>
      </c>
      <c r="AE283" t="b">
        <f>OR(Tabla61316[[#This Row],[Tiempo_lineal (ns)]]&gt;$O$508,Tabla61316[[#This Row],[Tiempo_lineal (ns)]]&lt;$O$509)</f>
        <v>0</v>
      </c>
      <c r="AF283" s="7" t="b">
        <f>OR(Tabla61316[[#This Row],[Tiempo_normal (ns)]]&gt;$P$508,Tabla61316[[#This Row],[Tiempo_normal (ns)]]&lt;$P$509)</f>
        <v>0</v>
      </c>
    </row>
    <row r="284" spans="2:32" x14ac:dyDescent="0.3">
      <c r="B284">
        <v>281</v>
      </c>
      <c r="C284">
        <v>212</v>
      </c>
      <c r="D284">
        <v>464</v>
      </c>
      <c r="E284">
        <v>281</v>
      </c>
      <c r="F284">
        <v>2174</v>
      </c>
      <c r="G284">
        <v>1780</v>
      </c>
      <c r="H284">
        <v>281</v>
      </c>
      <c r="I284">
        <v>39143</v>
      </c>
      <c r="J284">
        <v>24929</v>
      </c>
      <c r="K284">
        <v>281</v>
      </c>
      <c r="L284">
        <v>853390</v>
      </c>
      <c r="M284">
        <v>676641</v>
      </c>
      <c r="N284">
        <v>281</v>
      </c>
      <c r="O284" s="5">
        <v>26759700</v>
      </c>
      <c r="P284" s="5">
        <v>16751400</v>
      </c>
      <c r="R284" s="6">
        <v>281</v>
      </c>
      <c r="S284" t="b">
        <f>OR(Tabla1912[[#This Row],[Tiempo_lineal (ns)]]&gt;$C$508,Tabla1912[[#This Row],[Tiempo_lineal (ns)]]&lt;$C$509)</f>
        <v>0</v>
      </c>
      <c r="T284" t="b">
        <f>OR(Tabla1912[[#This Row],[Tiempo_normal (ns)]]&gt;$D$508,Tabla1912[[#This Row],[Tiempo_normal (ns)]]&lt;$D$509)</f>
        <v>1</v>
      </c>
      <c r="U284" s="6">
        <v>281</v>
      </c>
      <c r="V284" t="b">
        <f>OR(Tabla31013[[#This Row],[Tiempo_lineal (ns)]]&gt;$F$508,Tabla31013[[#This Row],[Tiempo_lineal (ns)]]&lt;$F$509)</f>
        <v>0</v>
      </c>
      <c r="W284" t="b">
        <f>OR(Tabla31013[[#This Row],[Tiempo_normal (ns)]]&gt;$G$508,Tabla31013[[#This Row],[Tiempo_normal (ns)]]&lt;$G$509)</f>
        <v>0</v>
      </c>
      <c r="X284" s="6">
        <v>281</v>
      </c>
      <c r="Y284" t="b">
        <f>OR(Tabla41114[[#This Row],[Tiempo_lineal (ns)]]&gt;$I$508,Tabla41114[[#This Row],[Tiempo_lineal (ns)]]&lt;$I$509)</f>
        <v>0</v>
      </c>
      <c r="Z284" t="b">
        <f>OR(Tabla41114[[#This Row],[Tiempo_normal (ns)]]&gt;$J$508,Tabla41114[[#This Row],[Tiempo_normal (ns)]]&lt;$J$509)</f>
        <v>0</v>
      </c>
      <c r="AA284" s="6">
        <v>281</v>
      </c>
      <c r="AB284" t="b">
        <f>OR(Tabla51215[[#This Row],[Tiempo_lineal (ns)]]&gt;$L$508,Tabla51215[[#This Row],[Tiempo_lineal (ns)]]&lt;$L$509)</f>
        <v>0</v>
      </c>
      <c r="AC284" t="b">
        <f>OR(Tabla51215[[#This Row],[Tiempo_normal (ns)]]&gt;$M$508,Tabla51215[[#This Row],[Tiempo_normal (ns)]]&lt;$M$509)</f>
        <v>0</v>
      </c>
      <c r="AD284" s="6">
        <v>281</v>
      </c>
      <c r="AE284" t="b">
        <f>OR(Tabla61316[[#This Row],[Tiempo_lineal (ns)]]&gt;$O$508,Tabla61316[[#This Row],[Tiempo_lineal (ns)]]&lt;$O$509)</f>
        <v>1</v>
      </c>
      <c r="AF284" s="7" t="b">
        <f>OR(Tabla61316[[#This Row],[Tiempo_normal (ns)]]&gt;$P$508,Tabla61316[[#This Row],[Tiempo_normal (ns)]]&lt;$P$509)</f>
        <v>0</v>
      </c>
    </row>
    <row r="285" spans="2:32" x14ac:dyDescent="0.3">
      <c r="B285">
        <v>282</v>
      </c>
      <c r="C285">
        <v>215</v>
      </c>
      <c r="D285">
        <v>218</v>
      </c>
      <c r="E285">
        <v>282</v>
      </c>
      <c r="F285">
        <v>2012</v>
      </c>
      <c r="G285">
        <v>1799</v>
      </c>
      <c r="H285">
        <v>282</v>
      </c>
      <c r="I285">
        <v>20422</v>
      </c>
      <c r="J285">
        <v>30325</v>
      </c>
      <c r="K285">
        <v>282</v>
      </c>
      <c r="L285">
        <v>664490</v>
      </c>
      <c r="M285">
        <v>542625</v>
      </c>
      <c r="N285">
        <v>282</v>
      </c>
      <c r="O285" s="5">
        <v>16504700</v>
      </c>
      <c r="P285" s="5">
        <v>10982900</v>
      </c>
      <c r="R285" s="8">
        <v>282</v>
      </c>
      <c r="S285" t="b">
        <f>OR(Tabla1912[[#This Row],[Tiempo_lineal (ns)]]&gt;$C$508,Tabla1912[[#This Row],[Tiempo_lineal (ns)]]&lt;$C$509)</f>
        <v>0</v>
      </c>
      <c r="T285" t="b">
        <f>OR(Tabla1912[[#This Row],[Tiempo_normal (ns)]]&gt;$D$508,Tabla1912[[#This Row],[Tiempo_normal (ns)]]&lt;$D$509)</f>
        <v>0</v>
      </c>
      <c r="U285" s="8">
        <v>282</v>
      </c>
      <c r="V285" t="b">
        <f>OR(Tabla31013[[#This Row],[Tiempo_lineal (ns)]]&gt;$F$508,Tabla31013[[#This Row],[Tiempo_lineal (ns)]]&lt;$F$509)</f>
        <v>0</v>
      </c>
      <c r="W285" t="b">
        <f>OR(Tabla31013[[#This Row],[Tiempo_normal (ns)]]&gt;$G$508,Tabla31013[[#This Row],[Tiempo_normal (ns)]]&lt;$G$509)</f>
        <v>0</v>
      </c>
      <c r="X285" s="8">
        <v>282</v>
      </c>
      <c r="Y285" t="b">
        <f>OR(Tabla41114[[#This Row],[Tiempo_lineal (ns)]]&gt;$I$508,Tabla41114[[#This Row],[Tiempo_lineal (ns)]]&lt;$I$509)</f>
        <v>0</v>
      </c>
      <c r="Z285" t="b">
        <f>OR(Tabla41114[[#This Row],[Tiempo_normal (ns)]]&gt;$J$508,Tabla41114[[#This Row],[Tiempo_normal (ns)]]&lt;$J$509)</f>
        <v>0</v>
      </c>
      <c r="AA285" s="8">
        <v>282</v>
      </c>
      <c r="AB285" t="b">
        <f>OR(Tabla51215[[#This Row],[Tiempo_lineal (ns)]]&gt;$L$508,Tabla51215[[#This Row],[Tiempo_lineal (ns)]]&lt;$L$509)</f>
        <v>0</v>
      </c>
      <c r="AC285" t="b">
        <f>OR(Tabla51215[[#This Row],[Tiempo_normal (ns)]]&gt;$M$508,Tabla51215[[#This Row],[Tiempo_normal (ns)]]&lt;$M$509)</f>
        <v>0</v>
      </c>
      <c r="AD285" s="8">
        <v>282</v>
      </c>
      <c r="AE285" t="b">
        <f>OR(Tabla61316[[#This Row],[Tiempo_lineal (ns)]]&gt;$O$508,Tabla61316[[#This Row],[Tiempo_lineal (ns)]]&lt;$O$509)</f>
        <v>0</v>
      </c>
      <c r="AF285" s="7" t="b">
        <f>OR(Tabla61316[[#This Row],[Tiempo_normal (ns)]]&gt;$P$508,Tabla61316[[#This Row],[Tiempo_normal (ns)]]&lt;$P$509)</f>
        <v>0</v>
      </c>
    </row>
    <row r="286" spans="2:32" x14ac:dyDescent="0.3">
      <c r="B286">
        <v>283</v>
      </c>
      <c r="C286">
        <v>208</v>
      </c>
      <c r="D286">
        <v>226</v>
      </c>
      <c r="E286">
        <v>283</v>
      </c>
      <c r="F286">
        <v>1998</v>
      </c>
      <c r="G286">
        <v>1859</v>
      </c>
      <c r="H286">
        <v>283</v>
      </c>
      <c r="I286">
        <v>24297</v>
      </c>
      <c r="J286">
        <v>72124</v>
      </c>
      <c r="K286">
        <v>283</v>
      </c>
      <c r="L286">
        <v>840536</v>
      </c>
      <c r="M286">
        <v>596747</v>
      </c>
      <c r="N286">
        <v>283</v>
      </c>
      <c r="O286" s="5">
        <v>29054500</v>
      </c>
      <c r="P286" s="5">
        <v>11981900</v>
      </c>
      <c r="R286" s="6">
        <v>283</v>
      </c>
      <c r="S286" t="b">
        <f>OR(Tabla1912[[#This Row],[Tiempo_lineal (ns)]]&gt;$C$508,Tabla1912[[#This Row],[Tiempo_lineal (ns)]]&lt;$C$509)</f>
        <v>0</v>
      </c>
      <c r="T286" t="b">
        <f>OR(Tabla1912[[#This Row],[Tiempo_normal (ns)]]&gt;$D$508,Tabla1912[[#This Row],[Tiempo_normal (ns)]]&lt;$D$509)</f>
        <v>0</v>
      </c>
      <c r="U286" s="6">
        <v>283</v>
      </c>
      <c r="V286" t="b">
        <f>OR(Tabla31013[[#This Row],[Tiempo_lineal (ns)]]&gt;$F$508,Tabla31013[[#This Row],[Tiempo_lineal (ns)]]&lt;$F$509)</f>
        <v>0</v>
      </c>
      <c r="W286" t="b">
        <f>OR(Tabla31013[[#This Row],[Tiempo_normal (ns)]]&gt;$G$508,Tabla31013[[#This Row],[Tiempo_normal (ns)]]&lt;$G$509)</f>
        <v>0</v>
      </c>
      <c r="X286" s="6">
        <v>283</v>
      </c>
      <c r="Y286" t="b">
        <f>OR(Tabla41114[[#This Row],[Tiempo_lineal (ns)]]&gt;$I$508,Tabla41114[[#This Row],[Tiempo_lineal (ns)]]&lt;$I$509)</f>
        <v>0</v>
      </c>
      <c r="Z286" t="b">
        <f>OR(Tabla41114[[#This Row],[Tiempo_normal (ns)]]&gt;$J$508,Tabla41114[[#This Row],[Tiempo_normal (ns)]]&lt;$J$509)</f>
        <v>0</v>
      </c>
      <c r="AA286" s="6">
        <v>283</v>
      </c>
      <c r="AB286" t="b">
        <f>OR(Tabla51215[[#This Row],[Tiempo_lineal (ns)]]&gt;$L$508,Tabla51215[[#This Row],[Tiempo_lineal (ns)]]&lt;$L$509)</f>
        <v>0</v>
      </c>
      <c r="AC286" t="b">
        <f>OR(Tabla51215[[#This Row],[Tiempo_normal (ns)]]&gt;$M$508,Tabla51215[[#This Row],[Tiempo_normal (ns)]]&lt;$M$509)</f>
        <v>0</v>
      </c>
      <c r="AD286" s="6">
        <v>283</v>
      </c>
      <c r="AE286" t="b">
        <f>OR(Tabla61316[[#This Row],[Tiempo_lineal (ns)]]&gt;$O$508,Tabla61316[[#This Row],[Tiempo_lineal (ns)]]&lt;$O$509)</f>
        <v>1</v>
      </c>
      <c r="AF286" s="7" t="b">
        <f>OR(Tabla61316[[#This Row],[Tiempo_normal (ns)]]&gt;$P$508,Tabla61316[[#This Row],[Tiempo_normal (ns)]]&lt;$P$509)</f>
        <v>0</v>
      </c>
    </row>
    <row r="287" spans="2:32" x14ac:dyDescent="0.3">
      <c r="B287">
        <v>284</v>
      </c>
      <c r="C287">
        <v>207</v>
      </c>
      <c r="D287">
        <v>215</v>
      </c>
      <c r="E287">
        <v>284</v>
      </c>
      <c r="F287">
        <v>2031</v>
      </c>
      <c r="G287">
        <v>1797</v>
      </c>
      <c r="H287">
        <v>284</v>
      </c>
      <c r="I287">
        <v>39020</v>
      </c>
      <c r="J287">
        <v>55112</v>
      </c>
      <c r="K287">
        <v>284</v>
      </c>
      <c r="L287">
        <v>700275</v>
      </c>
      <c r="M287">
        <v>726853</v>
      </c>
      <c r="N287">
        <v>284</v>
      </c>
      <c r="O287" s="5">
        <v>10923200</v>
      </c>
      <c r="P287" s="5">
        <v>11136600</v>
      </c>
      <c r="R287" s="8">
        <v>284</v>
      </c>
      <c r="S287" t="b">
        <f>OR(Tabla1912[[#This Row],[Tiempo_lineal (ns)]]&gt;$C$508,Tabla1912[[#This Row],[Tiempo_lineal (ns)]]&lt;$C$509)</f>
        <v>0</v>
      </c>
      <c r="T287" t="b">
        <f>OR(Tabla1912[[#This Row],[Tiempo_normal (ns)]]&gt;$D$508,Tabla1912[[#This Row],[Tiempo_normal (ns)]]&lt;$D$509)</f>
        <v>0</v>
      </c>
      <c r="U287" s="8">
        <v>284</v>
      </c>
      <c r="V287" t="b">
        <f>OR(Tabla31013[[#This Row],[Tiempo_lineal (ns)]]&gt;$F$508,Tabla31013[[#This Row],[Tiempo_lineal (ns)]]&lt;$F$509)</f>
        <v>0</v>
      </c>
      <c r="W287" t="b">
        <f>OR(Tabla31013[[#This Row],[Tiempo_normal (ns)]]&gt;$G$508,Tabla31013[[#This Row],[Tiempo_normal (ns)]]&lt;$G$509)</f>
        <v>0</v>
      </c>
      <c r="X287" s="8">
        <v>284</v>
      </c>
      <c r="Y287" t="b">
        <f>OR(Tabla41114[[#This Row],[Tiempo_lineal (ns)]]&gt;$I$508,Tabla41114[[#This Row],[Tiempo_lineal (ns)]]&lt;$I$509)</f>
        <v>0</v>
      </c>
      <c r="Z287" t="b">
        <f>OR(Tabla41114[[#This Row],[Tiempo_normal (ns)]]&gt;$J$508,Tabla41114[[#This Row],[Tiempo_normal (ns)]]&lt;$J$509)</f>
        <v>0</v>
      </c>
      <c r="AA287" s="8">
        <v>284</v>
      </c>
      <c r="AB287" t="b">
        <f>OR(Tabla51215[[#This Row],[Tiempo_lineal (ns)]]&gt;$L$508,Tabla51215[[#This Row],[Tiempo_lineal (ns)]]&lt;$L$509)</f>
        <v>0</v>
      </c>
      <c r="AC287" t="b">
        <f>OR(Tabla51215[[#This Row],[Tiempo_normal (ns)]]&gt;$M$508,Tabla51215[[#This Row],[Tiempo_normal (ns)]]&lt;$M$509)</f>
        <v>0</v>
      </c>
      <c r="AD287" s="8">
        <v>284</v>
      </c>
      <c r="AE287" t="b">
        <f>OR(Tabla61316[[#This Row],[Tiempo_lineal (ns)]]&gt;$O$508,Tabla61316[[#This Row],[Tiempo_lineal (ns)]]&lt;$O$509)</f>
        <v>0</v>
      </c>
      <c r="AF287" s="7" t="b">
        <f>OR(Tabla61316[[#This Row],[Tiempo_normal (ns)]]&gt;$P$508,Tabla61316[[#This Row],[Tiempo_normal (ns)]]&lt;$P$509)</f>
        <v>0</v>
      </c>
    </row>
    <row r="288" spans="2:32" x14ac:dyDescent="0.3">
      <c r="B288">
        <v>285</v>
      </c>
      <c r="C288">
        <v>275</v>
      </c>
      <c r="D288">
        <v>218</v>
      </c>
      <c r="E288">
        <v>285</v>
      </c>
      <c r="F288">
        <v>1999</v>
      </c>
      <c r="G288">
        <v>1797</v>
      </c>
      <c r="H288">
        <v>285</v>
      </c>
      <c r="I288">
        <v>47775</v>
      </c>
      <c r="J288">
        <v>22781</v>
      </c>
      <c r="K288">
        <v>285</v>
      </c>
      <c r="L288">
        <v>675863</v>
      </c>
      <c r="M288">
        <v>555750</v>
      </c>
      <c r="N288">
        <v>285</v>
      </c>
      <c r="O288" s="5">
        <v>15060200</v>
      </c>
      <c r="P288" s="5">
        <v>12559800</v>
      </c>
      <c r="R288" s="6">
        <v>285</v>
      </c>
      <c r="S288" t="b">
        <f>OR(Tabla1912[[#This Row],[Tiempo_lineal (ns)]]&gt;$C$508,Tabla1912[[#This Row],[Tiempo_lineal (ns)]]&lt;$C$509)</f>
        <v>0</v>
      </c>
      <c r="T288" t="b">
        <f>OR(Tabla1912[[#This Row],[Tiempo_normal (ns)]]&gt;$D$508,Tabla1912[[#This Row],[Tiempo_normal (ns)]]&lt;$D$509)</f>
        <v>0</v>
      </c>
      <c r="U288" s="6">
        <v>285</v>
      </c>
      <c r="V288" t="b">
        <f>OR(Tabla31013[[#This Row],[Tiempo_lineal (ns)]]&gt;$F$508,Tabla31013[[#This Row],[Tiempo_lineal (ns)]]&lt;$F$509)</f>
        <v>0</v>
      </c>
      <c r="W288" t="b">
        <f>OR(Tabla31013[[#This Row],[Tiempo_normal (ns)]]&gt;$G$508,Tabla31013[[#This Row],[Tiempo_normal (ns)]]&lt;$G$509)</f>
        <v>0</v>
      </c>
      <c r="X288" s="6">
        <v>285</v>
      </c>
      <c r="Y288" t="b">
        <f>OR(Tabla41114[[#This Row],[Tiempo_lineal (ns)]]&gt;$I$508,Tabla41114[[#This Row],[Tiempo_lineal (ns)]]&lt;$I$509)</f>
        <v>0</v>
      </c>
      <c r="Z288" t="b">
        <f>OR(Tabla41114[[#This Row],[Tiempo_normal (ns)]]&gt;$J$508,Tabla41114[[#This Row],[Tiempo_normal (ns)]]&lt;$J$509)</f>
        <v>0</v>
      </c>
      <c r="AA288" s="6">
        <v>285</v>
      </c>
      <c r="AB288" t="b">
        <f>OR(Tabla51215[[#This Row],[Tiempo_lineal (ns)]]&gt;$L$508,Tabla51215[[#This Row],[Tiempo_lineal (ns)]]&lt;$L$509)</f>
        <v>0</v>
      </c>
      <c r="AC288" t="b">
        <f>OR(Tabla51215[[#This Row],[Tiempo_normal (ns)]]&gt;$M$508,Tabla51215[[#This Row],[Tiempo_normal (ns)]]&lt;$M$509)</f>
        <v>0</v>
      </c>
      <c r="AD288" s="6">
        <v>285</v>
      </c>
      <c r="AE288" t="b">
        <f>OR(Tabla61316[[#This Row],[Tiempo_lineal (ns)]]&gt;$O$508,Tabla61316[[#This Row],[Tiempo_lineal (ns)]]&lt;$O$509)</f>
        <v>0</v>
      </c>
      <c r="AF288" s="7" t="b">
        <f>OR(Tabla61316[[#This Row],[Tiempo_normal (ns)]]&gt;$P$508,Tabla61316[[#This Row],[Tiempo_normal (ns)]]&lt;$P$509)</f>
        <v>0</v>
      </c>
    </row>
    <row r="289" spans="2:32" x14ac:dyDescent="0.3">
      <c r="B289">
        <v>286</v>
      </c>
      <c r="C289">
        <v>202</v>
      </c>
      <c r="D289">
        <v>315</v>
      </c>
      <c r="E289">
        <v>286</v>
      </c>
      <c r="F289">
        <v>2048</v>
      </c>
      <c r="G289">
        <v>1781</v>
      </c>
      <c r="H289">
        <v>286</v>
      </c>
      <c r="I289">
        <v>23350</v>
      </c>
      <c r="J289">
        <v>38079</v>
      </c>
      <c r="K289">
        <v>286</v>
      </c>
      <c r="L289">
        <v>905300</v>
      </c>
      <c r="M289">
        <v>588864</v>
      </c>
      <c r="N289">
        <v>286</v>
      </c>
      <c r="O289" s="5">
        <v>14266300</v>
      </c>
      <c r="P289" s="5">
        <v>11098600</v>
      </c>
      <c r="R289" s="8">
        <v>286</v>
      </c>
      <c r="S289" t="b">
        <f>OR(Tabla1912[[#This Row],[Tiempo_lineal (ns)]]&gt;$C$508,Tabla1912[[#This Row],[Tiempo_lineal (ns)]]&lt;$C$509)</f>
        <v>0</v>
      </c>
      <c r="T289" t="b">
        <f>OR(Tabla1912[[#This Row],[Tiempo_normal (ns)]]&gt;$D$508,Tabla1912[[#This Row],[Tiempo_normal (ns)]]&lt;$D$509)</f>
        <v>0</v>
      </c>
      <c r="U289" s="8">
        <v>286</v>
      </c>
      <c r="V289" t="b">
        <f>OR(Tabla31013[[#This Row],[Tiempo_lineal (ns)]]&gt;$F$508,Tabla31013[[#This Row],[Tiempo_lineal (ns)]]&lt;$F$509)</f>
        <v>0</v>
      </c>
      <c r="W289" t="b">
        <f>OR(Tabla31013[[#This Row],[Tiempo_normal (ns)]]&gt;$G$508,Tabla31013[[#This Row],[Tiempo_normal (ns)]]&lt;$G$509)</f>
        <v>0</v>
      </c>
      <c r="X289" s="8">
        <v>286</v>
      </c>
      <c r="Y289" t="b">
        <f>OR(Tabla41114[[#This Row],[Tiempo_lineal (ns)]]&gt;$I$508,Tabla41114[[#This Row],[Tiempo_lineal (ns)]]&lt;$I$509)</f>
        <v>0</v>
      </c>
      <c r="Z289" t="b">
        <f>OR(Tabla41114[[#This Row],[Tiempo_normal (ns)]]&gt;$J$508,Tabla41114[[#This Row],[Tiempo_normal (ns)]]&lt;$J$509)</f>
        <v>0</v>
      </c>
      <c r="AA289" s="8">
        <v>286</v>
      </c>
      <c r="AB289" t="b">
        <f>OR(Tabla51215[[#This Row],[Tiempo_lineal (ns)]]&gt;$L$508,Tabla51215[[#This Row],[Tiempo_lineal (ns)]]&lt;$L$509)</f>
        <v>0</v>
      </c>
      <c r="AC289" t="b">
        <f>OR(Tabla51215[[#This Row],[Tiempo_normal (ns)]]&gt;$M$508,Tabla51215[[#This Row],[Tiempo_normal (ns)]]&lt;$M$509)</f>
        <v>0</v>
      </c>
      <c r="AD289" s="8">
        <v>286</v>
      </c>
      <c r="AE289" t="b">
        <f>OR(Tabla61316[[#This Row],[Tiempo_lineal (ns)]]&gt;$O$508,Tabla61316[[#This Row],[Tiempo_lineal (ns)]]&lt;$O$509)</f>
        <v>0</v>
      </c>
      <c r="AF289" s="7" t="b">
        <f>OR(Tabla61316[[#This Row],[Tiempo_normal (ns)]]&gt;$P$508,Tabla61316[[#This Row],[Tiempo_normal (ns)]]&lt;$P$509)</f>
        <v>0</v>
      </c>
    </row>
    <row r="290" spans="2:32" x14ac:dyDescent="0.3">
      <c r="B290">
        <v>287</v>
      </c>
      <c r="C290">
        <v>202</v>
      </c>
      <c r="D290">
        <v>221</v>
      </c>
      <c r="E290">
        <v>287</v>
      </c>
      <c r="F290">
        <v>2086</v>
      </c>
      <c r="G290">
        <v>1828</v>
      </c>
      <c r="H290">
        <v>287</v>
      </c>
      <c r="I290">
        <v>48753</v>
      </c>
      <c r="J290">
        <v>35201</v>
      </c>
      <c r="K290">
        <v>287</v>
      </c>
      <c r="L290">
        <v>845583</v>
      </c>
      <c r="M290">
        <v>973455</v>
      </c>
      <c r="N290">
        <v>287</v>
      </c>
      <c r="O290" s="5">
        <v>10143800</v>
      </c>
      <c r="P290" s="5">
        <v>20590700</v>
      </c>
      <c r="R290" s="6">
        <v>287</v>
      </c>
      <c r="S290" t="b">
        <f>OR(Tabla1912[[#This Row],[Tiempo_lineal (ns)]]&gt;$C$508,Tabla1912[[#This Row],[Tiempo_lineal (ns)]]&lt;$C$509)</f>
        <v>0</v>
      </c>
      <c r="T290" t="b">
        <f>OR(Tabla1912[[#This Row],[Tiempo_normal (ns)]]&gt;$D$508,Tabla1912[[#This Row],[Tiempo_normal (ns)]]&lt;$D$509)</f>
        <v>0</v>
      </c>
      <c r="U290" s="6">
        <v>287</v>
      </c>
      <c r="V290" t="b">
        <f>OR(Tabla31013[[#This Row],[Tiempo_lineal (ns)]]&gt;$F$508,Tabla31013[[#This Row],[Tiempo_lineal (ns)]]&lt;$F$509)</f>
        <v>0</v>
      </c>
      <c r="W290" t="b">
        <f>OR(Tabla31013[[#This Row],[Tiempo_normal (ns)]]&gt;$G$508,Tabla31013[[#This Row],[Tiempo_normal (ns)]]&lt;$G$509)</f>
        <v>0</v>
      </c>
      <c r="X290" s="6">
        <v>287</v>
      </c>
      <c r="Y290" t="b">
        <f>OR(Tabla41114[[#This Row],[Tiempo_lineal (ns)]]&gt;$I$508,Tabla41114[[#This Row],[Tiempo_lineal (ns)]]&lt;$I$509)</f>
        <v>0</v>
      </c>
      <c r="Z290" t="b">
        <f>OR(Tabla41114[[#This Row],[Tiempo_normal (ns)]]&gt;$J$508,Tabla41114[[#This Row],[Tiempo_normal (ns)]]&lt;$J$509)</f>
        <v>0</v>
      </c>
      <c r="AA290" s="6">
        <v>287</v>
      </c>
      <c r="AB290" t="b">
        <f>OR(Tabla51215[[#This Row],[Tiempo_lineal (ns)]]&gt;$L$508,Tabla51215[[#This Row],[Tiempo_lineal (ns)]]&lt;$L$509)</f>
        <v>0</v>
      </c>
      <c r="AC290" t="b">
        <f>OR(Tabla51215[[#This Row],[Tiempo_normal (ns)]]&gt;$M$508,Tabla51215[[#This Row],[Tiempo_normal (ns)]]&lt;$M$509)</f>
        <v>0</v>
      </c>
      <c r="AD290" s="6">
        <v>287</v>
      </c>
      <c r="AE290" t="b">
        <f>OR(Tabla61316[[#This Row],[Tiempo_lineal (ns)]]&gt;$O$508,Tabla61316[[#This Row],[Tiempo_lineal (ns)]]&lt;$O$509)</f>
        <v>0</v>
      </c>
      <c r="AF290" s="7" t="b">
        <f>OR(Tabla61316[[#This Row],[Tiempo_normal (ns)]]&gt;$P$508,Tabla61316[[#This Row],[Tiempo_normal (ns)]]&lt;$P$509)</f>
        <v>0</v>
      </c>
    </row>
    <row r="291" spans="2:32" x14ac:dyDescent="0.3">
      <c r="B291">
        <v>288</v>
      </c>
      <c r="C291">
        <v>216</v>
      </c>
      <c r="D291">
        <v>219</v>
      </c>
      <c r="E291">
        <v>288</v>
      </c>
      <c r="F291">
        <v>2098</v>
      </c>
      <c r="G291">
        <v>1798</v>
      </c>
      <c r="H291">
        <v>288</v>
      </c>
      <c r="I291">
        <v>24547</v>
      </c>
      <c r="J291">
        <v>38685</v>
      </c>
      <c r="K291">
        <v>288</v>
      </c>
      <c r="L291">
        <v>673374</v>
      </c>
      <c r="M291">
        <v>825086</v>
      </c>
      <c r="N291">
        <v>288</v>
      </c>
      <c r="O291" s="5">
        <v>13613200</v>
      </c>
      <c r="P291" s="5">
        <v>9808860</v>
      </c>
      <c r="R291" s="8">
        <v>288</v>
      </c>
      <c r="S291" t="b">
        <f>OR(Tabla1912[[#This Row],[Tiempo_lineal (ns)]]&gt;$C$508,Tabla1912[[#This Row],[Tiempo_lineal (ns)]]&lt;$C$509)</f>
        <v>0</v>
      </c>
      <c r="T291" t="b">
        <f>OR(Tabla1912[[#This Row],[Tiempo_normal (ns)]]&gt;$D$508,Tabla1912[[#This Row],[Tiempo_normal (ns)]]&lt;$D$509)</f>
        <v>0</v>
      </c>
      <c r="U291" s="8">
        <v>288</v>
      </c>
      <c r="V291" t="b">
        <f>OR(Tabla31013[[#This Row],[Tiempo_lineal (ns)]]&gt;$F$508,Tabla31013[[#This Row],[Tiempo_lineal (ns)]]&lt;$F$509)</f>
        <v>0</v>
      </c>
      <c r="W291" t="b">
        <f>OR(Tabla31013[[#This Row],[Tiempo_normal (ns)]]&gt;$G$508,Tabla31013[[#This Row],[Tiempo_normal (ns)]]&lt;$G$509)</f>
        <v>0</v>
      </c>
      <c r="X291" s="8">
        <v>288</v>
      </c>
      <c r="Y291" t="b">
        <f>OR(Tabla41114[[#This Row],[Tiempo_lineal (ns)]]&gt;$I$508,Tabla41114[[#This Row],[Tiempo_lineal (ns)]]&lt;$I$509)</f>
        <v>0</v>
      </c>
      <c r="Z291" t="b">
        <f>OR(Tabla41114[[#This Row],[Tiempo_normal (ns)]]&gt;$J$508,Tabla41114[[#This Row],[Tiempo_normal (ns)]]&lt;$J$509)</f>
        <v>0</v>
      </c>
      <c r="AA291" s="8">
        <v>288</v>
      </c>
      <c r="AB291" t="b">
        <f>OR(Tabla51215[[#This Row],[Tiempo_lineal (ns)]]&gt;$L$508,Tabla51215[[#This Row],[Tiempo_lineal (ns)]]&lt;$L$509)</f>
        <v>0</v>
      </c>
      <c r="AC291" t="b">
        <f>OR(Tabla51215[[#This Row],[Tiempo_normal (ns)]]&gt;$M$508,Tabla51215[[#This Row],[Tiempo_normal (ns)]]&lt;$M$509)</f>
        <v>0</v>
      </c>
      <c r="AD291" s="8">
        <v>288</v>
      </c>
      <c r="AE291" t="b">
        <f>OR(Tabla61316[[#This Row],[Tiempo_lineal (ns)]]&gt;$O$508,Tabla61316[[#This Row],[Tiempo_lineal (ns)]]&lt;$O$509)</f>
        <v>0</v>
      </c>
      <c r="AF291" s="7" t="b">
        <f>OR(Tabla61316[[#This Row],[Tiempo_normal (ns)]]&gt;$P$508,Tabla61316[[#This Row],[Tiempo_normal (ns)]]&lt;$P$509)</f>
        <v>0</v>
      </c>
    </row>
    <row r="292" spans="2:32" x14ac:dyDescent="0.3">
      <c r="B292">
        <v>289</v>
      </c>
      <c r="C292">
        <v>199</v>
      </c>
      <c r="D292">
        <v>311</v>
      </c>
      <c r="E292">
        <v>289</v>
      </c>
      <c r="F292">
        <v>1993</v>
      </c>
      <c r="G292">
        <v>1955</v>
      </c>
      <c r="H292">
        <v>289</v>
      </c>
      <c r="I292">
        <v>23150</v>
      </c>
      <c r="J292">
        <v>34275</v>
      </c>
      <c r="K292">
        <v>289</v>
      </c>
      <c r="L292">
        <v>644512</v>
      </c>
      <c r="M292">
        <v>775212</v>
      </c>
      <c r="N292">
        <v>289</v>
      </c>
      <c r="O292" s="5">
        <v>17061100</v>
      </c>
      <c r="P292" s="5">
        <v>10632700</v>
      </c>
      <c r="R292" s="6">
        <v>289</v>
      </c>
      <c r="S292" t="b">
        <f>OR(Tabla1912[[#This Row],[Tiempo_lineal (ns)]]&gt;$C$508,Tabla1912[[#This Row],[Tiempo_lineal (ns)]]&lt;$C$509)</f>
        <v>0</v>
      </c>
      <c r="T292" t="b">
        <f>OR(Tabla1912[[#This Row],[Tiempo_normal (ns)]]&gt;$D$508,Tabla1912[[#This Row],[Tiempo_normal (ns)]]&lt;$D$509)</f>
        <v>0</v>
      </c>
      <c r="U292" s="6">
        <v>289</v>
      </c>
      <c r="V292" t="b">
        <f>OR(Tabla31013[[#This Row],[Tiempo_lineal (ns)]]&gt;$F$508,Tabla31013[[#This Row],[Tiempo_lineal (ns)]]&lt;$F$509)</f>
        <v>0</v>
      </c>
      <c r="W292" t="b">
        <f>OR(Tabla31013[[#This Row],[Tiempo_normal (ns)]]&gt;$G$508,Tabla31013[[#This Row],[Tiempo_normal (ns)]]&lt;$G$509)</f>
        <v>0</v>
      </c>
      <c r="X292" s="6">
        <v>289</v>
      </c>
      <c r="Y292" t="b">
        <f>OR(Tabla41114[[#This Row],[Tiempo_lineal (ns)]]&gt;$I$508,Tabla41114[[#This Row],[Tiempo_lineal (ns)]]&lt;$I$509)</f>
        <v>0</v>
      </c>
      <c r="Z292" t="b">
        <f>OR(Tabla41114[[#This Row],[Tiempo_normal (ns)]]&gt;$J$508,Tabla41114[[#This Row],[Tiempo_normal (ns)]]&lt;$J$509)</f>
        <v>0</v>
      </c>
      <c r="AA292" s="6">
        <v>289</v>
      </c>
      <c r="AB292" t="b">
        <f>OR(Tabla51215[[#This Row],[Tiempo_lineal (ns)]]&gt;$L$508,Tabla51215[[#This Row],[Tiempo_lineal (ns)]]&lt;$L$509)</f>
        <v>0</v>
      </c>
      <c r="AC292" t="b">
        <f>OR(Tabla51215[[#This Row],[Tiempo_normal (ns)]]&gt;$M$508,Tabla51215[[#This Row],[Tiempo_normal (ns)]]&lt;$M$509)</f>
        <v>0</v>
      </c>
      <c r="AD292" s="6">
        <v>289</v>
      </c>
      <c r="AE292" t="b">
        <f>OR(Tabla61316[[#This Row],[Tiempo_lineal (ns)]]&gt;$O$508,Tabla61316[[#This Row],[Tiempo_lineal (ns)]]&lt;$O$509)</f>
        <v>0</v>
      </c>
      <c r="AF292" s="7" t="b">
        <f>OR(Tabla61316[[#This Row],[Tiempo_normal (ns)]]&gt;$P$508,Tabla61316[[#This Row],[Tiempo_normal (ns)]]&lt;$P$509)</f>
        <v>0</v>
      </c>
    </row>
    <row r="293" spans="2:32" x14ac:dyDescent="0.3">
      <c r="B293">
        <v>290</v>
      </c>
      <c r="C293">
        <v>199</v>
      </c>
      <c r="D293">
        <v>298</v>
      </c>
      <c r="E293">
        <v>290</v>
      </c>
      <c r="F293">
        <v>1818</v>
      </c>
      <c r="G293">
        <v>1807</v>
      </c>
      <c r="H293">
        <v>290</v>
      </c>
      <c r="I293">
        <v>66979</v>
      </c>
      <c r="J293">
        <v>59185</v>
      </c>
      <c r="K293">
        <v>290</v>
      </c>
      <c r="L293">
        <v>648363</v>
      </c>
      <c r="M293">
        <v>579480</v>
      </c>
      <c r="N293">
        <v>290</v>
      </c>
      <c r="O293" s="5">
        <v>9808650</v>
      </c>
      <c r="P293" s="5">
        <v>9948170</v>
      </c>
      <c r="R293" s="8">
        <v>290</v>
      </c>
      <c r="S293" t="b">
        <f>OR(Tabla1912[[#This Row],[Tiempo_lineal (ns)]]&gt;$C$508,Tabla1912[[#This Row],[Tiempo_lineal (ns)]]&lt;$C$509)</f>
        <v>0</v>
      </c>
      <c r="T293" t="b">
        <f>OR(Tabla1912[[#This Row],[Tiempo_normal (ns)]]&gt;$D$508,Tabla1912[[#This Row],[Tiempo_normal (ns)]]&lt;$D$509)</f>
        <v>0</v>
      </c>
      <c r="U293" s="8">
        <v>290</v>
      </c>
      <c r="V293" t="b">
        <f>OR(Tabla31013[[#This Row],[Tiempo_lineal (ns)]]&gt;$F$508,Tabla31013[[#This Row],[Tiempo_lineal (ns)]]&lt;$F$509)</f>
        <v>0</v>
      </c>
      <c r="W293" t="b">
        <f>OR(Tabla31013[[#This Row],[Tiempo_normal (ns)]]&gt;$G$508,Tabla31013[[#This Row],[Tiempo_normal (ns)]]&lt;$G$509)</f>
        <v>0</v>
      </c>
      <c r="X293" s="8">
        <v>290</v>
      </c>
      <c r="Y293" t="b">
        <f>OR(Tabla41114[[#This Row],[Tiempo_lineal (ns)]]&gt;$I$508,Tabla41114[[#This Row],[Tiempo_lineal (ns)]]&lt;$I$509)</f>
        <v>0</v>
      </c>
      <c r="Z293" t="b">
        <f>OR(Tabla41114[[#This Row],[Tiempo_normal (ns)]]&gt;$J$508,Tabla41114[[#This Row],[Tiempo_normal (ns)]]&lt;$J$509)</f>
        <v>0</v>
      </c>
      <c r="AA293" s="8">
        <v>290</v>
      </c>
      <c r="AB293" t="b">
        <f>OR(Tabla51215[[#This Row],[Tiempo_lineal (ns)]]&gt;$L$508,Tabla51215[[#This Row],[Tiempo_lineal (ns)]]&lt;$L$509)</f>
        <v>0</v>
      </c>
      <c r="AC293" t="b">
        <f>OR(Tabla51215[[#This Row],[Tiempo_normal (ns)]]&gt;$M$508,Tabla51215[[#This Row],[Tiempo_normal (ns)]]&lt;$M$509)</f>
        <v>0</v>
      </c>
      <c r="AD293" s="8">
        <v>290</v>
      </c>
      <c r="AE293" t="b">
        <f>OR(Tabla61316[[#This Row],[Tiempo_lineal (ns)]]&gt;$O$508,Tabla61316[[#This Row],[Tiempo_lineal (ns)]]&lt;$O$509)</f>
        <v>0</v>
      </c>
      <c r="AF293" s="7" t="b">
        <f>OR(Tabla61316[[#This Row],[Tiempo_normal (ns)]]&gt;$P$508,Tabla61316[[#This Row],[Tiempo_normal (ns)]]&lt;$P$509)</f>
        <v>0</v>
      </c>
    </row>
    <row r="294" spans="2:32" x14ac:dyDescent="0.3">
      <c r="B294">
        <v>291</v>
      </c>
      <c r="C294">
        <v>216</v>
      </c>
      <c r="D294">
        <v>223</v>
      </c>
      <c r="E294">
        <v>291</v>
      </c>
      <c r="F294">
        <v>1803</v>
      </c>
      <c r="G294">
        <v>1795</v>
      </c>
      <c r="H294">
        <v>291</v>
      </c>
      <c r="I294">
        <v>63895</v>
      </c>
      <c r="J294">
        <v>70099</v>
      </c>
      <c r="K294">
        <v>291</v>
      </c>
      <c r="L294">
        <v>688525</v>
      </c>
      <c r="M294">
        <v>570655</v>
      </c>
      <c r="N294">
        <v>291</v>
      </c>
      <c r="O294" s="5">
        <v>10054900</v>
      </c>
      <c r="P294" s="5">
        <v>28923800</v>
      </c>
      <c r="R294" s="6">
        <v>291</v>
      </c>
      <c r="S294" t="b">
        <f>OR(Tabla1912[[#This Row],[Tiempo_lineal (ns)]]&gt;$C$508,Tabla1912[[#This Row],[Tiempo_lineal (ns)]]&lt;$C$509)</f>
        <v>0</v>
      </c>
      <c r="T294" t="b">
        <f>OR(Tabla1912[[#This Row],[Tiempo_normal (ns)]]&gt;$D$508,Tabla1912[[#This Row],[Tiempo_normal (ns)]]&lt;$D$509)</f>
        <v>0</v>
      </c>
      <c r="U294" s="6">
        <v>291</v>
      </c>
      <c r="V294" t="b">
        <f>OR(Tabla31013[[#This Row],[Tiempo_lineal (ns)]]&gt;$F$508,Tabla31013[[#This Row],[Tiempo_lineal (ns)]]&lt;$F$509)</f>
        <v>0</v>
      </c>
      <c r="W294" t="b">
        <f>OR(Tabla31013[[#This Row],[Tiempo_normal (ns)]]&gt;$G$508,Tabla31013[[#This Row],[Tiempo_normal (ns)]]&lt;$G$509)</f>
        <v>0</v>
      </c>
      <c r="X294" s="6">
        <v>291</v>
      </c>
      <c r="Y294" t="b">
        <f>OR(Tabla41114[[#This Row],[Tiempo_lineal (ns)]]&gt;$I$508,Tabla41114[[#This Row],[Tiempo_lineal (ns)]]&lt;$I$509)</f>
        <v>0</v>
      </c>
      <c r="Z294" t="b">
        <f>OR(Tabla41114[[#This Row],[Tiempo_normal (ns)]]&gt;$J$508,Tabla41114[[#This Row],[Tiempo_normal (ns)]]&lt;$J$509)</f>
        <v>0</v>
      </c>
      <c r="AA294" s="6">
        <v>291</v>
      </c>
      <c r="AB294" t="b">
        <f>OR(Tabla51215[[#This Row],[Tiempo_lineal (ns)]]&gt;$L$508,Tabla51215[[#This Row],[Tiempo_lineal (ns)]]&lt;$L$509)</f>
        <v>0</v>
      </c>
      <c r="AC294" t="b">
        <f>OR(Tabla51215[[#This Row],[Tiempo_normal (ns)]]&gt;$M$508,Tabla51215[[#This Row],[Tiempo_normal (ns)]]&lt;$M$509)</f>
        <v>0</v>
      </c>
      <c r="AD294" s="6">
        <v>291</v>
      </c>
      <c r="AE294" t="b">
        <f>OR(Tabla61316[[#This Row],[Tiempo_lineal (ns)]]&gt;$O$508,Tabla61316[[#This Row],[Tiempo_lineal (ns)]]&lt;$O$509)</f>
        <v>0</v>
      </c>
      <c r="AF294" s="7" t="b">
        <f>OR(Tabla61316[[#This Row],[Tiempo_normal (ns)]]&gt;$P$508,Tabla61316[[#This Row],[Tiempo_normal (ns)]]&lt;$P$509)</f>
        <v>0</v>
      </c>
    </row>
    <row r="295" spans="2:32" x14ac:dyDescent="0.3">
      <c r="B295">
        <v>292</v>
      </c>
      <c r="C295">
        <v>203</v>
      </c>
      <c r="D295">
        <v>221</v>
      </c>
      <c r="E295">
        <v>292</v>
      </c>
      <c r="F295">
        <v>1808</v>
      </c>
      <c r="G295">
        <v>2178</v>
      </c>
      <c r="H295">
        <v>292</v>
      </c>
      <c r="I295">
        <v>52534</v>
      </c>
      <c r="J295">
        <v>62263</v>
      </c>
      <c r="K295">
        <v>292</v>
      </c>
      <c r="L295">
        <v>707099</v>
      </c>
      <c r="M295">
        <v>718337</v>
      </c>
      <c r="N295">
        <v>292</v>
      </c>
      <c r="O295" s="5">
        <v>11904500</v>
      </c>
      <c r="P295" s="5">
        <v>11789700</v>
      </c>
      <c r="R295" s="8">
        <v>292</v>
      </c>
      <c r="S295" t="b">
        <f>OR(Tabla1912[[#This Row],[Tiempo_lineal (ns)]]&gt;$C$508,Tabla1912[[#This Row],[Tiempo_lineal (ns)]]&lt;$C$509)</f>
        <v>0</v>
      </c>
      <c r="T295" t="b">
        <f>OR(Tabla1912[[#This Row],[Tiempo_normal (ns)]]&gt;$D$508,Tabla1912[[#This Row],[Tiempo_normal (ns)]]&lt;$D$509)</f>
        <v>0</v>
      </c>
      <c r="U295" s="8">
        <v>292</v>
      </c>
      <c r="V295" t="b">
        <f>OR(Tabla31013[[#This Row],[Tiempo_lineal (ns)]]&gt;$F$508,Tabla31013[[#This Row],[Tiempo_lineal (ns)]]&lt;$F$509)</f>
        <v>0</v>
      </c>
      <c r="W295" t="b">
        <f>OR(Tabla31013[[#This Row],[Tiempo_normal (ns)]]&gt;$G$508,Tabla31013[[#This Row],[Tiempo_normal (ns)]]&lt;$G$509)</f>
        <v>0</v>
      </c>
      <c r="X295" s="8">
        <v>292</v>
      </c>
      <c r="Y295" t="b">
        <f>OR(Tabla41114[[#This Row],[Tiempo_lineal (ns)]]&gt;$I$508,Tabla41114[[#This Row],[Tiempo_lineal (ns)]]&lt;$I$509)</f>
        <v>0</v>
      </c>
      <c r="Z295" t="b">
        <f>OR(Tabla41114[[#This Row],[Tiempo_normal (ns)]]&gt;$J$508,Tabla41114[[#This Row],[Tiempo_normal (ns)]]&lt;$J$509)</f>
        <v>0</v>
      </c>
      <c r="AA295" s="8">
        <v>292</v>
      </c>
      <c r="AB295" t="b">
        <f>OR(Tabla51215[[#This Row],[Tiempo_lineal (ns)]]&gt;$L$508,Tabla51215[[#This Row],[Tiempo_lineal (ns)]]&lt;$L$509)</f>
        <v>0</v>
      </c>
      <c r="AC295" t="b">
        <f>OR(Tabla51215[[#This Row],[Tiempo_normal (ns)]]&gt;$M$508,Tabla51215[[#This Row],[Tiempo_normal (ns)]]&lt;$M$509)</f>
        <v>0</v>
      </c>
      <c r="AD295" s="8">
        <v>292</v>
      </c>
      <c r="AE295" t="b">
        <f>OR(Tabla61316[[#This Row],[Tiempo_lineal (ns)]]&gt;$O$508,Tabla61316[[#This Row],[Tiempo_lineal (ns)]]&lt;$O$509)</f>
        <v>0</v>
      </c>
      <c r="AF295" s="7" t="b">
        <f>OR(Tabla61316[[#This Row],[Tiempo_normal (ns)]]&gt;$P$508,Tabla61316[[#This Row],[Tiempo_normal (ns)]]&lt;$P$509)</f>
        <v>0</v>
      </c>
    </row>
    <row r="296" spans="2:32" x14ac:dyDescent="0.3">
      <c r="B296">
        <v>293</v>
      </c>
      <c r="C296">
        <v>195</v>
      </c>
      <c r="D296">
        <v>218</v>
      </c>
      <c r="E296">
        <v>293</v>
      </c>
      <c r="F296">
        <v>2684</v>
      </c>
      <c r="G296">
        <v>1855</v>
      </c>
      <c r="H296">
        <v>293</v>
      </c>
      <c r="I296">
        <v>59348</v>
      </c>
      <c r="J296">
        <v>145895</v>
      </c>
      <c r="K296">
        <v>293</v>
      </c>
      <c r="L296">
        <v>789438</v>
      </c>
      <c r="M296">
        <v>583819</v>
      </c>
      <c r="N296">
        <v>293</v>
      </c>
      <c r="O296" s="5">
        <v>11632100</v>
      </c>
      <c r="P296" s="5">
        <v>23904800</v>
      </c>
      <c r="R296" s="6">
        <v>293</v>
      </c>
      <c r="S296" t="b">
        <f>OR(Tabla1912[[#This Row],[Tiempo_lineal (ns)]]&gt;$C$508,Tabla1912[[#This Row],[Tiempo_lineal (ns)]]&lt;$C$509)</f>
        <v>0</v>
      </c>
      <c r="T296" t="b">
        <f>OR(Tabla1912[[#This Row],[Tiempo_normal (ns)]]&gt;$D$508,Tabla1912[[#This Row],[Tiempo_normal (ns)]]&lt;$D$509)</f>
        <v>0</v>
      </c>
      <c r="U296" s="6">
        <v>293</v>
      </c>
      <c r="V296" t="b">
        <f>OR(Tabla31013[[#This Row],[Tiempo_lineal (ns)]]&gt;$F$508,Tabla31013[[#This Row],[Tiempo_lineal (ns)]]&lt;$F$509)</f>
        <v>1</v>
      </c>
      <c r="W296" t="b">
        <f>OR(Tabla31013[[#This Row],[Tiempo_normal (ns)]]&gt;$G$508,Tabla31013[[#This Row],[Tiempo_normal (ns)]]&lt;$G$509)</f>
        <v>0</v>
      </c>
      <c r="X296" s="6">
        <v>293</v>
      </c>
      <c r="Y296" t="b">
        <f>OR(Tabla41114[[#This Row],[Tiempo_lineal (ns)]]&gt;$I$508,Tabla41114[[#This Row],[Tiempo_lineal (ns)]]&lt;$I$509)</f>
        <v>0</v>
      </c>
      <c r="Z296" t="b">
        <f>OR(Tabla41114[[#This Row],[Tiempo_normal (ns)]]&gt;$J$508,Tabla41114[[#This Row],[Tiempo_normal (ns)]]&lt;$J$509)</f>
        <v>1</v>
      </c>
      <c r="AA296" s="6">
        <v>293</v>
      </c>
      <c r="AB296" t="b">
        <f>OR(Tabla51215[[#This Row],[Tiempo_lineal (ns)]]&gt;$L$508,Tabla51215[[#This Row],[Tiempo_lineal (ns)]]&lt;$L$509)</f>
        <v>0</v>
      </c>
      <c r="AC296" t="b">
        <f>OR(Tabla51215[[#This Row],[Tiempo_normal (ns)]]&gt;$M$508,Tabla51215[[#This Row],[Tiempo_normal (ns)]]&lt;$M$509)</f>
        <v>0</v>
      </c>
      <c r="AD296" s="6">
        <v>293</v>
      </c>
      <c r="AE296" t="b">
        <f>OR(Tabla61316[[#This Row],[Tiempo_lineal (ns)]]&gt;$O$508,Tabla61316[[#This Row],[Tiempo_lineal (ns)]]&lt;$O$509)</f>
        <v>0</v>
      </c>
      <c r="AF296" s="7" t="b">
        <f>OR(Tabla61316[[#This Row],[Tiempo_normal (ns)]]&gt;$P$508,Tabla61316[[#This Row],[Tiempo_normal (ns)]]&lt;$P$509)</f>
        <v>0</v>
      </c>
    </row>
    <row r="297" spans="2:32" x14ac:dyDescent="0.3">
      <c r="B297">
        <v>294</v>
      </c>
      <c r="C297">
        <v>204</v>
      </c>
      <c r="D297">
        <v>219</v>
      </c>
      <c r="E297">
        <v>294</v>
      </c>
      <c r="F297">
        <v>2077</v>
      </c>
      <c r="G297">
        <v>2000</v>
      </c>
      <c r="H297">
        <v>294</v>
      </c>
      <c r="I297">
        <v>138802</v>
      </c>
      <c r="J297">
        <v>75646</v>
      </c>
      <c r="K297">
        <v>294</v>
      </c>
      <c r="L297">
        <v>621662</v>
      </c>
      <c r="M297">
        <v>513110</v>
      </c>
      <c r="N297">
        <v>294</v>
      </c>
      <c r="O297" s="5">
        <v>11622200</v>
      </c>
      <c r="P297" s="5">
        <v>10299700</v>
      </c>
      <c r="R297" s="8">
        <v>294</v>
      </c>
      <c r="S297" t="b">
        <f>OR(Tabla1912[[#This Row],[Tiempo_lineal (ns)]]&gt;$C$508,Tabla1912[[#This Row],[Tiempo_lineal (ns)]]&lt;$C$509)</f>
        <v>0</v>
      </c>
      <c r="T297" t="b">
        <f>OR(Tabla1912[[#This Row],[Tiempo_normal (ns)]]&gt;$D$508,Tabla1912[[#This Row],[Tiempo_normal (ns)]]&lt;$D$509)</f>
        <v>0</v>
      </c>
      <c r="U297" s="8">
        <v>294</v>
      </c>
      <c r="V297" t="b">
        <f>OR(Tabla31013[[#This Row],[Tiempo_lineal (ns)]]&gt;$F$508,Tabla31013[[#This Row],[Tiempo_lineal (ns)]]&lt;$F$509)</f>
        <v>0</v>
      </c>
      <c r="W297" t="b">
        <f>OR(Tabla31013[[#This Row],[Tiempo_normal (ns)]]&gt;$G$508,Tabla31013[[#This Row],[Tiempo_normal (ns)]]&lt;$G$509)</f>
        <v>0</v>
      </c>
      <c r="X297" s="8">
        <v>294</v>
      </c>
      <c r="Y297" t="b">
        <f>OR(Tabla41114[[#This Row],[Tiempo_lineal (ns)]]&gt;$I$508,Tabla41114[[#This Row],[Tiempo_lineal (ns)]]&lt;$I$509)</f>
        <v>1</v>
      </c>
      <c r="Z297" t="b">
        <f>OR(Tabla41114[[#This Row],[Tiempo_normal (ns)]]&gt;$J$508,Tabla41114[[#This Row],[Tiempo_normal (ns)]]&lt;$J$509)</f>
        <v>0</v>
      </c>
      <c r="AA297" s="8">
        <v>294</v>
      </c>
      <c r="AB297" t="b">
        <f>OR(Tabla51215[[#This Row],[Tiempo_lineal (ns)]]&gt;$L$508,Tabla51215[[#This Row],[Tiempo_lineal (ns)]]&lt;$L$509)</f>
        <v>0</v>
      </c>
      <c r="AC297" t="b">
        <f>OR(Tabla51215[[#This Row],[Tiempo_normal (ns)]]&gt;$M$508,Tabla51215[[#This Row],[Tiempo_normal (ns)]]&lt;$M$509)</f>
        <v>0</v>
      </c>
      <c r="AD297" s="8">
        <v>294</v>
      </c>
      <c r="AE297" t="b">
        <f>OR(Tabla61316[[#This Row],[Tiempo_lineal (ns)]]&gt;$O$508,Tabla61316[[#This Row],[Tiempo_lineal (ns)]]&lt;$O$509)</f>
        <v>0</v>
      </c>
      <c r="AF297" s="7" t="b">
        <f>OR(Tabla61316[[#This Row],[Tiempo_normal (ns)]]&gt;$P$508,Tabla61316[[#This Row],[Tiempo_normal (ns)]]&lt;$P$509)</f>
        <v>0</v>
      </c>
    </row>
    <row r="298" spans="2:32" x14ac:dyDescent="0.3">
      <c r="B298">
        <v>295</v>
      </c>
      <c r="C298">
        <v>209</v>
      </c>
      <c r="D298">
        <v>223</v>
      </c>
      <c r="E298">
        <v>295</v>
      </c>
      <c r="F298">
        <v>1803</v>
      </c>
      <c r="G298">
        <v>5511</v>
      </c>
      <c r="H298">
        <v>295</v>
      </c>
      <c r="I298">
        <v>39709</v>
      </c>
      <c r="J298">
        <v>71341</v>
      </c>
      <c r="K298">
        <v>295</v>
      </c>
      <c r="L298">
        <v>753145</v>
      </c>
      <c r="M298">
        <v>563992</v>
      </c>
      <c r="N298">
        <v>295</v>
      </c>
      <c r="O298" s="5">
        <v>10138300</v>
      </c>
      <c r="P298" s="5">
        <v>10443800</v>
      </c>
      <c r="R298" s="6">
        <v>295</v>
      </c>
      <c r="S298" t="b">
        <f>OR(Tabla1912[[#This Row],[Tiempo_lineal (ns)]]&gt;$C$508,Tabla1912[[#This Row],[Tiempo_lineal (ns)]]&lt;$C$509)</f>
        <v>0</v>
      </c>
      <c r="T298" t="b">
        <f>OR(Tabla1912[[#This Row],[Tiempo_normal (ns)]]&gt;$D$508,Tabla1912[[#This Row],[Tiempo_normal (ns)]]&lt;$D$509)</f>
        <v>0</v>
      </c>
      <c r="U298" s="6">
        <v>295</v>
      </c>
      <c r="V298" t="b">
        <f>OR(Tabla31013[[#This Row],[Tiempo_lineal (ns)]]&gt;$F$508,Tabla31013[[#This Row],[Tiempo_lineal (ns)]]&lt;$F$509)</f>
        <v>0</v>
      </c>
      <c r="W298" t="b">
        <f>OR(Tabla31013[[#This Row],[Tiempo_normal (ns)]]&gt;$G$508,Tabla31013[[#This Row],[Tiempo_normal (ns)]]&lt;$G$509)</f>
        <v>1</v>
      </c>
      <c r="X298" s="6">
        <v>295</v>
      </c>
      <c r="Y298" t="b">
        <f>OR(Tabla41114[[#This Row],[Tiempo_lineal (ns)]]&gt;$I$508,Tabla41114[[#This Row],[Tiempo_lineal (ns)]]&lt;$I$509)</f>
        <v>0</v>
      </c>
      <c r="Z298" t="b">
        <f>OR(Tabla41114[[#This Row],[Tiempo_normal (ns)]]&gt;$J$508,Tabla41114[[#This Row],[Tiempo_normal (ns)]]&lt;$J$509)</f>
        <v>0</v>
      </c>
      <c r="AA298" s="6">
        <v>295</v>
      </c>
      <c r="AB298" t="b">
        <f>OR(Tabla51215[[#This Row],[Tiempo_lineal (ns)]]&gt;$L$508,Tabla51215[[#This Row],[Tiempo_lineal (ns)]]&lt;$L$509)</f>
        <v>0</v>
      </c>
      <c r="AC298" t="b">
        <f>OR(Tabla51215[[#This Row],[Tiempo_normal (ns)]]&gt;$M$508,Tabla51215[[#This Row],[Tiempo_normal (ns)]]&lt;$M$509)</f>
        <v>0</v>
      </c>
      <c r="AD298" s="6">
        <v>295</v>
      </c>
      <c r="AE298" t="b">
        <f>OR(Tabla61316[[#This Row],[Tiempo_lineal (ns)]]&gt;$O$508,Tabla61316[[#This Row],[Tiempo_lineal (ns)]]&lt;$O$509)</f>
        <v>0</v>
      </c>
      <c r="AF298" s="7" t="b">
        <f>OR(Tabla61316[[#This Row],[Tiempo_normal (ns)]]&gt;$P$508,Tabla61316[[#This Row],[Tiempo_normal (ns)]]&lt;$P$509)</f>
        <v>0</v>
      </c>
    </row>
    <row r="299" spans="2:32" x14ac:dyDescent="0.3">
      <c r="B299">
        <v>296</v>
      </c>
      <c r="C299">
        <v>210</v>
      </c>
      <c r="D299">
        <v>222</v>
      </c>
      <c r="E299">
        <v>296</v>
      </c>
      <c r="F299">
        <v>1810</v>
      </c>
      <c r="G299">
        <v>1794</v>
      </c>
      <c r="H299">
        <v>296</v>
      </c>
      <c r="I299">
        <v>26454</v>
      </c>
      <c r="J299">
        <v>72176</v>
      </c>
      <c r="K299">
        <v>296</v>
      </c>
      <c r="L299">
        <v>914557</v>
      </c>
      <c r="M299">
        <v>577357</v>
      </c>
      <c r="N299">
        <v>296</v>
      </c>
      <c r="O299" s="5">
        <v>48779500</v>
      </c>
      <c r="P299" s="5">
        <v>39290100</v>
      </c>
      <c r="R299" s="8">
        <v>296</v>
      </c>
      <c r="S299" t="b">
        <f>OR(Tabla1912[[#This Row],[Tiempo_lineal (ns)]]&gt;$C$508,Tabla1912[[#This Row],[Tiempo_lineal (ns)]]&lt;$C$509)</f>
        <v>0</v>
      </c>
      <c r="T299" t="b">
        <f>OR(Tabla1912[[#This Row],[Tiempo_normal (ns)]]&gt;$D$508,Tabla1912[[#This Row],[Tiempo_normal (ns)]]&lt;$D$509)</f>
        <v>0</v>
      </c>
      <c r="U299" s="8">
        <v>296</v>
      </c>
      <c r="V299" t="b">
        <f>OR(Tabla31013[[#This Row],[Tiempo_lineal (ns)]]&gt;$F$508,Tabla31013[[#This Row],[Tiempo_lineal (ns)]]&lt;$F$509)</f>
        <v>0</v>
      </c>
      <c r="W299" t="b">
        <f>OR(Tabla31013[[#This Row],[Tiempo_normal (ns)]]&gt;$G$508,Tabla31013[[#This Row],[Tiempo_normal (ns)]]&lt;$G$509)</f>
        <v>0</v>
      </c>
      <c r="X299" s="8">
        <v>296</v>
      </c>
      <c r="Y299" t="b">
        <f>OR(Tabla41114[[#This Row],[Tiempo_lineal (ns)]]&gt;$I$508,Tabla41114[[#This Row],[Tiempo_lineal (ns)]]&lt;$I$509)</f>
        <v>0</v>
      </c>
      <c r="Z299" t="b">
        <f>OR(Tabla41114[[#This Row],[Tiempo_normal (ns)]]&gt;$J$508,Tabla41114[[#This Row],[Tiempo_normal (ns)]]&lt;$J$509)</f>
        <v>0</v>
      </c>
      <c r="AA299" s="8">
        <v>296</v>
      </c>
      <c r="AB299" t="b">
        <f>OR(Tabla51215[[#This Row],[Tiempo_lineal (ns)]]&gt;$L$508,Tabla51215[[#This Row],[Tiempo_lineal (ns)]]&lt;$L$509)</f>
        <v>0</v>
      </c>
      <c r="AC299" t="b">
        <f>OR(Tabla51215[[#This Row],[Tiempo_normal (ns)]]&gt;$M$508,Tabla51215[[#This Row],[Tiempo_normal (ns)]]&lt;$M$509)</f>
        <v>0</v>
      </c>
      <c r="AD299" s="8">
        <v>296</v>
      </c>
      <c r="AE299" t="b">
        <f>OR(Tabla61316[[#This Row],[Tiempo_lineal (ns)]]&gt;$O$508,Tabla61316[[#This Row],[Tiempo_lineal (ns)]]&lt;$O$509)</f>
        <v>1</v>
      </c>
      <c r="AF299" s="7" t="b">
        <f>OR(Tabla61316[[#This Row],[Tiempo_normal (ns)]]&gt;$P$508,Tabla61316[[#This Row],[Tiempo_normal (ns)]]&lt;$P$509)</f>
        <v>1</v>
      </c>
    </row>
    <row r="300" spans="2:32" x14ac:dyDescent="0.3">
      <c r="B300">
        <v>297</v>
      </c>
      <c r="C300">
        <v>201</v>
      </c>
      <c r="D300">
        <v>223</v>
      </c>
      <c r="E300">
        <v>297</v>
      </c>
      <c r="F300">
        <v>1820</v>
      </c>
      <c r="G300">
        <v>1813</v>
      </c>
      <c r="H300">
        <v>297</v>
      </c>
      <c r="I300">
        <v>24550</v>
      </c>
      <c r="J300">
        <v>48719</v>
      </c>
      <c r="K300">
        <v>297</v>
      </c>
      <c r="L300">
        <v>813230</v>
      </c>
      <c r="M300">
        <v>801201</v>
      </c>
      <c r="N300">
        <v>297</v>
      </c>
      <c r="O300" s="5">
        <v>26936000</v>
      </c>
      <c r="P300" s="5">
        <v>13093800</v>
      </c>
      <c r="R300" s="6">
        <v>297</v>
      </c>
      <c r="S300" t="b">
        <f>OR(Tabla1912[[#This Row],[Tiempo_lineal (ns)]]&gt;$C$508,Tabla1912[[#This Row],[Tiempo_lineal (ns)]]&lt;$C$509)</f>
        <v>0</v>
      </c>
      <c r="T300" t="b">
        <f>OR(Tabla1912[[#This Row],[Tiempo_normal (ns)]]&gt;$D$508,Tabla1912[[#This Row],[Tiempo_normal (ns)]]&lt;$D$509)</f>
        <v>0</v>
      </c>
      <c r="U300" s="6">
        <v>297</v>
      </c>
      <c r="V300" t="b">
        <f>OR(Tabla31013[[#This Row],[Tiempo_lineal (ns)]]&gt;$F$508,Tabla31013[[#This Row],[Tiempo_lineal (ns)]]&lt;$F$509)</f>
        <v>0</v>
      </c>
      <c r="W300" t="b">
        <f>OR(Tabla31013[[#This Row],[Tiempo_normal (ns)]]&gt;$G$508,Tabla31013[[#This Row],[Tiempo_normal (ns)]]&lt;$G$509)</f>
        <v>0</v>
      </c>
      <c r="X300" s="6">
        <v>297</v>
      </c>
      <c r="Y300" t="b">
        <f>OR(Tabla41114[[#This Row],[Tiempo_lineal (ns)]]&gt;$I$508,Tabla41114[[#This Row],[Tiempo_lineal (ns)]]&lt;$I$509)</f>
        <v>0</v>
      </c>
      <c r="Z300" t="b">
        <f>OR(Tabla41114[[#This Row],[Tiempo_normal (ns)]]&gt;$J$508,Tabla41114[[#This Row],[Tiempo_normal (ns)]]&lt;$J$509)</f>
        <v>0</v>
      </c>
      <c r="AA300" s="6">
        <v>297</v>
      </c>
      <c r="AB300" t="b">
        <f>OR(Tabla51215[[#This Row],[Tiempo_lineal (ns)]]&gt;$L$508,Tabla51215[[#This Row],[Tiempo_lineal (ns)]]&lt;$L$509)</f>
        <v>0</v>
      </c>
      <c r="AC300" t="b">
        <f>OR(Tabla51215[[#This Row],[Tiempo_normal (ns)]]&gt;$M$508,Tabla51215[[#This Row],[Tiempo_normal (ns)]]&lt;$M$509)</f>
        <v>0</v>
      </c>
      <c r="AD300" s="6">
        <v>297</v>
      </c>
      <c r="AE300" t="b">
        <f>OR(Tabla61316[[#This Row],[Tiempo_lineal (ns)]]&gt;$O$508,Tabla61316[[#This Row],[Tiempo_lineal (ns)]]&lt;$O$509)</f>
        <v>1</v>
      </c>
      <c r="AF300" s="7" t="b">
        <f>OR(Tabla61316[[#This Row],[Tiempo_normal (ns)]]&gt;$P$508,Tabla61316[[#This Row],[Tiempo_normal (ns)]]&lt;$P$509)</f>
        <v>0</v>
      </c>
    </row>
    <row r="301" spans="2:32" x14ac:dyDescent="0.3">
      <c r="B301">
        <v>298</v>
      </c>
      <c r="C301">
        <v>209</v>
      </c>
      <c r="D301">
        <v>214</v>
      </c>
      <c r="E301">
        <v>298</v>
      </c>
      <c r="F301">
        <v>2233</v>
      </c>
      <c r="G301">
        <v>2230</v>
      </c>
      <c r="H301">
        <v>298</v>
      </c>
      <c r="I301">
        <v>22081</v>
      </c>
      <c r="J301">
        <v>36567</v>
      </c>
      <c r="K301">
        <v>298</v>
      </c>
      <c r="L301">
        <v>878328</v>
      </c>
      <c r="M301">
        <v>742469</v>
      </c>
      <c r="N301">
        <v>298</v>
      </c>
      <c r="O301" s="5">
        <v>23409300</v>
      </c>
      <c r="P301" s="5">
        <v>30986300</v>
      </c>
      <c r="R301" s="8">
        <v>298</v>
      </c>
      <c r="S301" t="b">
        <f>OR(Tabla1912[[#This Row],[Tiempo_lineal (ns)]]&gt;$C$508,Tabla1912[[#This Row],[Tiempo_lineal (ns)]]&lt;$C$509)</f>
        <v>0</v>
      </c>
      <c r="T301" t="b">
        <f>OR(Tabla1912[[#This Row],[Tiempo_normal (ns)]]&gt;$D$508,Tabla1912[[#This Row],[Tiempo_normal (ns)]]&lt;$D$509)</f>
        <v>0</v>
      </c>
      <c r="U301" s="8">
        <v>298</v>
      </c>
      <c r="V301" t="b">
        <f>OR(Tabla31013[[#This Row],[Tiempo_lineal (ns)]]&gt;$F$508,Tabla31013[[#This Row],[Tiempo_lineal (ns)]]&lt;$F$509)</f>
        <v>0</v>
      </c>
      <c r="W301" t="b">
        <f>OR(Tabla31013[[#This Row],[Tiempo_normal (ns)]]&gt;$G$508,Tabla31013[[#This Row],[Tiempo_normal (ns)]]&lt;$G$509)</f>
        <v>0</v>
      </c>
      <c r="X301" s="8">
        <v>298</v>
      </c>
      <c r="Y301" t="b">
        <f>OR(Tabla41114[[#This Row],[Tiempo_lineal (ns)]]&gt;$I$508,Tabla41114[[#This Row],[Tiempo_lineal (ns)]]&lt;$I$509)</f>
        <v>0</v>
      </c>
      <c r="Z301" t="b">
        <f>OR(Tabla41114[[#This Row],[Tiempo_normal (ns)]]&gt;$J$508,Tabla41114[[#This Row],[Tiempo_normal (ns)]]&lt;$J$509)</f>
        <v>0</v>
      </c>
      <c r="AA301" s="8">
        <v>298</v>
      </c>
      <c r="AB301" t="b">
        <f>OR(Tabla51215[[#This Row],[Tiempo_lineal (ns)]]&gt;$L$508,Tabla51215[[#This Row],[Tiempo_lineal (ns)]]&lt;$L$509)</f>
        <v>0</v>
      </c>
      <c r="AC301" t="b">
        <f>OR(Tabla51215[[#This Row],[Tiempo_normal (ns)]]&gt;$M$508,Tabla51215[[#This Row],[Tiempo_normal (ns)]]&lt;$M$509)</f>
        <v>0</v>
      </c>
      <c r="AD301" s="8">
        <v>298</v>
      </c>
      <c r="AE301" t="b">
        <f>OR(Tabla61316[[#This Row],[Tiempo_lineal (ns)]]&gt;$O$508,Tabla61316[[#This Row],[Tiempo_lineal (ns)]]&lt;$O$509)</f>
        <v>0</v>
      </c>
      <c r="AF301" s="7" t="b">
        <f>OR(Tabla61316[[#This Row],[Tiempo_normal (ns)]]&gt;$P$508,Tabla61316[[#This Row],[Tiempo_normal (ns)]]&lt;$P$509)</f>
        <v>0</v>
      </c>
    </row>
    <row r="302" spans="2:32" x14ac:dyDescent="0.3">
      <c r="B302">
        <v>299</v>
      </c>
      <c r="C302">
        <v>198</v>
      </c>
      <c r="D302">
        <v>221</v>
      </c>
      <c r="E302">
        <v>299</v>
      </c>
      <c r="F302">
        <v>2063</v>
      </c>
      <c r="G302">
        <v>1811</v>
      </c>
      <c r="H302">
        <v>299</v>
      </c>
      <c r="I302">
        <v>22424</v>
      </c>
      <c r="J302">
        <v>54990</v>
      </c>
      <c r="K302">
        <v>299</v>
      </c>
      <c r="L302">
        <v>876462</v>
      </c>
      <c r="M302">
        <v>523207</v>
      </c>
      <c r="N302">
        <v>299</v>
      </c>
      <c r="O302" s="5">
        <v>11077900</v>
      </c>
      <c r="P302" s="5">
        <v>9451090</v>
      </c>
      <c r="R302" s="6">
        <v>299</v>
      </c>
      <c r="S302" t="b">
        <f>OR(Tabla1912[[#This Row],[Tiempo_lineal (ns)]]&gt;$C$508,Tabla1912[[#This Row],[Tiempo_lineal (ns)]]&lt;$C$509)</f>
        <v>0</v>
      </c>
      <c r="T302" t="b">
        <f>OR(Tabla1912[[#This Row],[Tiempo_normal (ns)]]&gt;$D$508,Tabla1912[[#This Row],[Tiempo_normal (ns)]]&lt;$D$509)</f>
        <v>0</v>
      </c>
      <c r="U302" s="6">
        <v>299</v>
      </c>
      <c r="V302" t="b">
        <f>OR(Tabla31013[[#This Row],[Tiempo_lineal (ns)]]&gt;$F$508,Tabla31013[[#This Row],[Tiempo_lineal (ns)]]&lt;$F$509)</f>
        <v>0</v>
      </c>
      <c r="W302" t="b">
        <f>OR(Tabla31013[[#This Row],[Tiempo_normal (ns)]]&gt;$G$508,Tabla31013[[#This Row],[Tiempo_normal (ns)]]&lt;$G$509)</f>
        <v>0</v>
      </c>
      <c r="X302" s="6">
        <v>299</v>
      </c>
      <c r="Y302" t="b">
        <f>OR(Tabla41114[[#This Row],[Tiempo_lineal (ns)]]&gt;$I$508,Tabla41114[[#This Row],[Tiempo_lineal (ns)]]&lt;$I$509)</f>
        <v>0</v>
      </c>
      <c r="Z302" t="b">
        <f>OR(Tabla41114[[#This Row],[Tiempo_normal (ns)]]&gt;$J$508,Tabla41114[[#This Row],[Tiempo_normal (ns)]]&lt;$J$509)</f>
        <v>0</v>
      </c>
      <c r="AA302" s="6">
        <v>299</v>
      </c>
      <c r="AB302" t="b">
        <f>OR(Tabla51215[[#This Row],[Tiempo_lineal (ns)]]&gt;$L$508,Tabla51215[[#This Row],[Tiempo_lineal (ns)]]&lt;$L$509)</f>
        <v>0</v>
      </c>
      <c r="AC302" t="b">
        <f>OR(Tabla51215[[#This Row],[Tiempo_normal (ns)]]&gt;$M$508,Tabla51215[[#This Row],[Tiempo_normal (ns)]]&lt;$M$509)</f>
        <v>0</v>
      </c>
      <c r="AD302" s="6">
        <v>299</v>
      </c>
      <c r="AE302" t="b">
        <f>OR(Tabla61316[[#This Row],[Tiempo_lineal (ns)]]&gt;$O$508,Tabla61316[[#This Row],[Tiempo_lineal (ns)]]&lt;$O$509)</f>
        <v>0</v>
      </c>
      <c r="AF302" s="7" t="b">
        <f>OR(Tabla61316[[#This Row],[Tiempo_normal (ns)]]&gt;$P$508,Tabla61316[[#This Row],[Tiempo_normal (ns)]]&lt;$P$509)</f>
        <v>0</v>
      </c>
    </row>
    <row r="303" spans="2:32" x14ac:dyDescent="0.3">
      <c r="B303">
        <v>300</v>
      </c>
      <c r="C303">
        <v>198</v>
      </c>
      <c r="D303">
        <v>219</v>
      </c>
      <c r="E303">
        <v>300</v>
      </c>
      <c r="F303">
        <v>2010</v>
      </c>
      <c r="G303">
        <v>2038</v>
      </c>
      <c r="H303">
        <v>300</v>
      </c>
      <c r="I303">
        <v>37615</v>
      </c>
      <c r="J303">
        <v>45804</v>
      </c>
      <c r="K303">
        <v>300</v>
      </c>
      <c r="L303">
        <v>742910</v>
      </c>
      <c r="M303">
        <v>529015</v>
      </c>
      <c r="N303">
        <v>300</v>
      </c>
      <c r="O303" s="5">
        <v>22189600</v>
      </c>
      <c r="P303" s="5">
        <v>33006400</v>
      </c>
      <c r="R303" s="8">
        <v>300</v>
      </c>
      <c r="S303" t="b">
        <f>OR(Tabla1912[[#This Row],[Tiempo_lineal (ns)]]&gt;$C$508,Tabla1912[[#This Row],[Tiempo_lineal (ns)]]&lt;$C$509)</f>
        <v>0</v>
      </c>
      <c r="T303" t="b">
        <f>OR(Tabla1912[[#This Row],[Tiempo_normal (ns)]]&gt;$D$508,Tabla1912[[#This Row],[Tiempo_normal (ns)]]&lt;$D$509)</f>
        <v>0</v>
      </c>
      <c r="U303" s="8">
        <v>300</v>
      </c>
      <c r="V303" t="b">
        <f>OR(Tabla31013[[#This Row],[Tiempo_lineal (ns)]]&gt;$F$508,Tabla31013[[#This Row],[Tiempo_lineal (ns)]]&lt;$F$509)</f>
        <v>0</v>
      </c>
      <c r="W303" t="b">
        <f>OR(Tabla31013[[#This Row],[Tiempo_normal (ns)]]&gt;$G$508,Tabla31013[[#This Row],[Tiempo_normal (ns)]]&lt;$G$509)</f>
        <v>0</v>
      </c>
      <c r="X303" s="8">
        <v>300</v>
      </c>
      <c r="Y303" t="b">
        <f>OR(Tabla41114[[#This Row],[Tiempo_lineal (ns)]]&gt;$I$508,Tabla41114[[#This Row],[Tiempo_lineal (ns)]]&lt;$I$509)</f>
        <v>0</v>
      </c>
      <c r="Z303" t="b">
        <f>OR(Tabla41114[[#This Row],[Tiempo_normal (ns)]]&gt;$J$508,Tabla41114[[#This Row],[Tiempo_normal (ns)]]&lt;$J$509)</f>
        <v>0</v>
      </c>
      <c r="AA303" s="8">
        <v>300</v>
      </c>
      <c r="AB303" t="b">
        <f>OR(Tabla51215[[#This Row],[Tiempo_lineal (ns)]]&gt;$L$508,Tabla51215[[#This Row],[Tiempo_lineal (ns)]]&lt;$L$509)</f>
        <v>0</v>
      </c>
      <c r="AC303" t="b">
        <f>OR(Tabla51215[[#This Row],[Tiempo_normal (ns)]]&gt;$M$508,Tabla51215[[#This Row],[Tiempo_normal (ns)]]&lt;$M$509)</f>
        <v>0</v>
      </c>
      <c r="AD303" s="8">
        <v>300</v>
      </c>
      <c r="AE303" t="b">
        <f>OR(Tabla61316[[#This Row],[Tiempo_lineal (ns)]]&gt;$O$508,Tabla61316[[#This Row],[Tiempo_lineal (ns)]]&lt;$O$509)</f>
        <v>0</v>
      </c>
      <c r="AF303" s="7" t="b">
        <f>OR(Tabla61316[[#This Row],[Tiempo_normal (ns)]]&gt;$P$508,Tabla61316[[#This Row],[Tiempo_normal (ns)]]&lt;$P$509)</f>
        <v>0</v>
      </c>
    </row>
    <row r="304" spans="2:32" x14ac:dyDescent="0.3">
      <c r="B304">
        <v>301</v>
      </c>
      <c r="C304">
        <v>205</v>
      </c>
      <c r="D304">
        <v>219</v>
      </c>
      <c r="E304">
        <v>301</v>
      </c>
      <c r="F304">
        <v>2016</v>
      </c>
      <c r="G304">
        <v>1812</v>
      </c>
      <c r="H304">
        <v>301</v>
      </c>
      <c r="I304">
        <v>20740</v>
      </c>
      <c r="J304">
        <v>407967</v>
      </c>
      <c r="K304">
        <v>301</v>
      </c>
      <c r="L304">
        <v>706876</v>
      </c>
      <c r="M304">
        <v>768348</v>
      </c>
      <c r="N304">
        <v>301</v>
      </c>
      <c r="O304" s="5">
        <v>15464800</v>
      </c>
      <c r="P304" s="5">
        <v>9953680</v>
      </c>
      <c r="R304" s="6">
        <v>301</v>
      </c>
      <c r="S304" t="b">
        <f>OR(Tabla1912[[#This Row],[Tiempo_lineal (ns)]]&gt;$C$508,Tabla1912[[#This Row],[Tiempo_lineal (ns)]]&lt;$C$509)</f>
        <v>0</v>
      </c>
      <c r="T304" t="b">
        <f>OR(Tabla1912[[#This Row],[Tiempo_normal (ns)]]&gt;$D$508,Tabla1912[[#This Row],[Tiempo_normal (ns)]]&lt;$D$509)</f>
        <v>0</v>
      </c>
      <c r="U304" s="6">
        <v>301</v>
      </c>
      <c r="V304" t="b">
        <f>OR(Tabla31013[[#This Row],[Tiempo_lineal (ns)]]&gt;$F$508,Tabla31013[[#This Row],[Tiempo_lineal (ns)]]&lt;$F$509)</f>
        <v>0</v>
      </c>
      <c r="W304" t="b">
        <f>OR(Tabla31013[[#This Row],[Tiempo_normal (ns)]]&gt;$G$508,Tabla31013[[#This Row],[Tiempo_normal (ns)]]&lt;$G$509)</f>
        <v>0</v>
      </c>
      <c r="X304" s="6">
        <v>301</v>
      </c>
      <c r="Y304" t="b">
        <f>OR(Tabla41114[[#This Row],[Tiempo_lineal (ns)]]&gt;$I$508,Tabla41114[[#This Row],[Tiempo_lineal (ns)]]&lt;$I$509)</f>
        <v>0</v>
      </c>
      <c r="Z304" t="b">
        <f>OR(Tabla41114[[#This Row],[Tiempo_normal (ns)]]&gt;$J$508,Tabla41114[[#This Row],[Tiempo_normal (ns)]]&lt;$J$509)</f>
        <v>1</v>
      </c>
      <c r="AA304" s="6">
        <v>301</v>
      </c>
      <c r="AB304" t="b">
        <f>OR(Tabla51215[[#This Row],[Tiempo_lineal (ns)]]&gt;$L$508,Tabla51215[[#This Row],[Tiempo_lineal (ns)]]&lt;$L$509)</f>
        <v>0</v>
      </c>
      <c r="AC304" t="b">
        <f>OR(Tabla51215[[#This Row],[Tiempo_normal (ns)]]&gt;$M$508,Tabla51215[[#This Row],[Tiempo_normal (ns)]]&lt;$M$509)</f>
        <v>0</v>
      </c>
      <c r="AD304" s="6">
        <v>301</v>
      </c>
      <c r="AE304" t="b">
        <f>OR(Tabla61316[[#This Row],[Tiempo_lineal (ns)]]&gt;$O$508,Tabla61316[[#This Row],[Tiempo_lineal (ns)]]&lt;$O$509)</f>
        <v>0</v>
      </c>
      <c r="AF304" s="7" t="b">
        <f>OR(Tabla61316[[#This Row],[Tiempo_normal (ns)]]&gt;$P$508,Tabla61316[[#This Row],[Tiempo_normal (ns)]]&lt;$P$509)</f>
        <v>0</v>
      </c>
    </row>
    <row r="305" spans="2:32" x14ac:dyDescent="0.3">
      <c r="B305">
        <v>302</v>
      </c>
      <c r="C305">
        <v>210</v>
      </c>
      <c r="D305">
        <v>219</v>
      </c>
      <c r="E305">
        <v>302</v>
      </c>
      <c r="F305">
        <v>2100</v>
      </c>
      <c r="G305">
        <v>1854</v>
      </c>
      <c r="H305">
        <v>302</v>
      </c>
      <c r="I305">
        <v>40252</v>
      </c>
      <c r="J305">
        <v>54026</v>
      </c>
      <c r="K305">
        <v>302</v>
      </c>
      <c r="L305">
        <v>870864</v>
      </c>
      <c r="M305">
        <v>642833</v>
      </c>
      <c r="N305">
        <v>302</v>
      </c>
      <c r="O305" s="5">
        <v>19989700</v>
      </c>
      <c r="P305" s="5">
        <v>47281900</v>
      </c>
      <c r="R305" s="8">
        <v>302</v>
      </c>
      <c r="S305" t="b">
        <f>OR(Tabla1912[[#This Row],[Tiempo_lineal (ns)]]&gt;$C$508,Tabla1912[[#This Row],[Tiempo_lineal (ns)]]&lt;$C$509)</f>
        <v>0</v>
      </c>
      <c r="T305" t="b">
        <f>OR(Tabla1912[[#This Row],[Tiempo_normal (ns)]]&gt;$D$508,Tabla1912[[#This Row],[Tiempo_normal (ns)]]&lt;$D$509)</f>
        <v>0</v>
      </c>
      <c r="U305" s="8">
        <v>302</v>
      </c>
      <c r="V305" t="b">
        <f>OR(Tabla31013[[#This Row],[Tiempo_lineal (ns)]]&gt;$F$508,Tabla31013[[#This Row],[Tiempo_lineal (ns)]]&lt;$F$509)</f>
        <v>0</v>
      </c>
      <c r="W305" t="b">
        <f>OR(Tabla31013[[#This Row],[Tiempo_normal (ns)]]&gt;$G$508,Tabla31013[[#This Row],[Tiempo_normal (ns)]]&lt;$G$509)</f>
        <v>0</v>
      </c>
      <c r="X305" s="8">
        <v>302</v>
      </c>
      <c r="Y305" t="b">
        <f>OR(Tabla41114[[#This Row],[Tiempo_lineal (ns)]]&gt;$I$508,Tabla41114[[#This Row],[Tiempo_lineal (ns)]]&lt;$I$509)</f>
        <v>0</v>
      </c>
      <c r="Z305" t="b">
        <f>OR(Tabla41114[[#This Row],[Tiempo_normal (ns)]]&gt;$J$508,Tabla41114[[#This Row],[Tiempo_normal (ns)]]&lt;$J$509)</f>
        <v>0</v>
      </c>
      <c r="AA305" s="8">
        <v>302</v>
      </c>
      <c r="AB305" t="b">
        <f>OR(Tabla51215[[#This Row],[Tiempo_lineal (ns)]]&gt;$L$508,Tabla51215[[#This Row],[Tiempo_lineal (ns)]]&lt;$L$509)</f>
        <v>0</v>
      </c>
      <c r="AC305" t="b">
        <f>OR(Tabla51215[[#This Row],[Tiempo_normal (ns)]]&gt;$M$508,Tabla51215[[#This Row],[Tiempo_normal (ns)]]&lt;$M$509)</f>
        <v>0</v>
      </c>
      <c r="AD305" s="8">
        <v>302</v>
      </c>
      <c r="AE305" t="b">
        <f>OR(Tabla61316[[#This Row],[Tiempo_lineal (ns)]]&gt;$O$508,Tabla61316[[#This Row],[Tiempo_lineal (ns)]]&lt;$O$509)</f>
        <v>0</v>
      </c>
      <c r="AF305" s="7" t="b">
        <f>OR(Tabla61316[[#This Row],[Tiempo_normal (ns)]]&gt;$P$508,Tabla61316[[#This Row],[Tiempo_normal (ns)]]&lt;$P$509)</f>
        <v>1</v>
      </c>
    </row>
    <row r="306" spans="2:32" x14ac:dyDescent="0.3">
      <c r="B306">
        <v>303</v>
      </c>
      <c r="C306">
        <v>212</v>
      </c>
      <c r="D306">
        <v>221</v>
      </c>
      <c r="E306">
        <v>303</v>
      </c>
      <c r="F306">
        <v>2024</v>
      </c>
      <c r="G306">
        <v>1801</v>
      </c>
      <c r="H306">
        <v>303</v>
      </c>
      <c r="I306">
        <v>22352</v>
      </c>
      <c r="J306">
        <v>40259</v>
      </c>
      <c r="K306">
        <v>303</v>
      </c>
      <c r="L306">
        <v>601177</v>
      </c>
      <c r="M306">
        <v>876562</v>
      </c>
      <c r="N306">
        <v>303</v>
      </c>
      <c r="O306" s="5">
        <v>11997200</v>
      </c>
      <c r="P306" s="5">
        <v>10986600</v>
      </c>
      <c r="R306" s="6">
        <v>303</v>
      </c>
      <c r="S306" t="b">
        <f>OR(Tabla1912[[#This Row],[Tiempo_lineal (ns)]]&gt;$C$508,Tabla1912[[#This Row],[Tiempo_lineal (ns)]]&lt;$C$509)</f>
        <v>0</v>
      </c>
      <c r="T306" t="b">
        <f>OR(Tabla1912[[#This Row],[Tiempo_normal (ns)]]&gt;$D$508,Tabla1912[[#This Row],[Tiempo_normal (ns)]]&lt;$D$509)</f>
        <v>0</v>
      </c>
      <c r="U306" s="6">
        <v>303</v>
      </c>
      <c r="V306" t="b">
        <f>OR(Tabla31013[[#This Row],[Tiempo_lineal (ns)]]&gt;$F$508,Tabla31013[[#This Row],[Tiempo_lineal (ns)]]&lt;$F$509)</f>
        <v>0</v>
      </c>
      <c r="W306" t="b">
        <f>OR(Tabla31013[[#This Row],[Tiempo_normal (ns)]]&gt;$G$508,Tabla31013[[#This Row],[Tiempo_normal (ns)]]&lt;$G$509)</f>
        <v>0</v>
      </c>
      <c r="X306" s="6">
        <v>303</v>
      </c>
      <c r="Y306" t="b">
        <f>OR(Tabla41114[[#This Row],[Tiempo_lineal (ns)]]&gt;$I$508,Tabla41114[[#This Row],[Tiempo_lineal (ns)]]&lt;$I$509)</f>
        <v>0</v>
      </c>
      <c r="Z306" t="b">
        <f>OR(Tabla41114[[#This Row],[Tiempo_normal (ns)]]&gt;$J$508,Tabla41114[[#This Row],[Tiempo_normal (ns)]]&lt;$J$509)</f>
        <v>0</v>
      </c>
      <c r="AA306" s="6">
        <v>303</v>
      </c>
      <c r="AB306" t="b">
        <f>OR(Tabla51215[[#This Row],[Tiempo_lineal (ns)]]&gt;$L$508,Tabla51215[[#This Row],[Tiempo_lineal (ns)]]&lt;$L$509)</f>
        <v>0</v>
      </c>
      <c r="AC306" t="b">
        <f>OR(Tabla51215[[#This Row],[Tiempo_normal (ns)]]&gt;$M$508,Tabla51215[[#This Row],[Tiempo_normal (ns)]]&lt;$M$509)</f>
        <v>0</v>
      </c>
      <c r="AD306" s="6">
        <v>303</v>
      </c>
      <c r="AE306" t="b">
        <f>OR(Tabla61316[[#This Row],[Tiempo_lineal (ns)]]&gt;$O$508,Tabla61316[[#This Row],[Tiempo_lineal (ns)]]&lt;$O$509)</f>
        <v>0</v>
      </c>
      <c r="AF306" s="7" t="b">
        <f>OR(Tabla61316[[#This Row],[Tiempo_normal (ns)]]&gt;$P$508,Tabla61316[[#This Row],[Tiempo_normal (ns)]]&lt;$P$509)</f>
        <v>0</v>
      </c>
    </row>
    <row r="307" spans="2:32" x14ac:dyDescent="0.3">
      <c r="B307">
        <v>304</v>
      </c>
      <c r="C307">
        <v>210</v>
      </c>
      <c r="D307">
        <v>220</v>
      </c>
      <c r="E307">
        <v>304</v>
      </c>
      <c r="F307">
        <v>2140</v>
      </c>
      <c r="G307">
        <v>1802</v>
      </c>
      <c r="H307">
        <v>304</v>
      </c>
      <c r="I307">
        <v>26039</v>
      </c>
      <c r="J307">
        <v>50930</v>
      </c>
      <c r="K307">
        <v>304</v>
      </c>
      <c r="L307">
        <v>746281</v>
      </c>
      <c r="M307">
        <v>749312</v>
      </c>
      <c r="N307">
        <v>304</v>
      </c>
      <c r="O307" s="5">
        <v>21819300</v>
      </c>
      <c r="P307" s="5">
        <v>64816500</v>
      </c>
      <c r="R307" s="8">
        <v>304</v>
      </c>
      <c r="S307" t="b">
        <f>OR(Tabla1912[[#This Row],[Tiempo_lineal (ns)]]&gt;$C$508,Tabla1912[[#This Row],[Tiempo_lineal (ns)]]&lt;$C$509)</f>
        <v>0</v>
      </c>
      <c r="T307" t="b">
        <f>OR(Tabla1912[[#This Row],[Tiempo_normal (ns)]]&gt;$D$508,Tabla1912[[#This Row],[Tiempo_normal (ns)]]&lt;$D$509)</f>
        <v>0</v>
      </c>
      <c r="U307" s="8">
        <v>304</v>
      </c>
      <c r="V307" t="b">
        <f>OR(Tabla31013[[#This Row],[Tiempo_lineal (ns)]]&gt;$F$508,Tabla31013[[#This Row],[Tiempo_lineal (ns)]]&lt;$F$509)</f>
        <v>0</v>
      </c>
      <c r="W307" t="b">
        <f>OR(Tabla31013[[#This Row],[Tiempo_normal (ns)]]&gt;$G$508,Tabla31013[[#This Row],[Tiempo_normal (ns)]]&lt;$G$509)</f>
        <v>0</v>
      </c>
      <c r="X307" s="8">
        <v>304</v>
      </c>
      <c r="Y307" t="b">
        <f>OR(Tabla41114[[#This Row],[Tiempo_lineal (ns)]]&gt;$I$508,Tabla41114[[#This Row],[Tiempo_lineal (ns)]]&lt;$I$509)</f>
        <v>0</v>
      </c>
      <c r="Z307" t="b">
        <f>OR(Tabla41114[[#This Row],[Tiempo_normal (ns)]]&gt;$J$508,Tabla41114[[#This Row],[Tiempo_normal (ns)]]&lt;$J$509)</f>
        <v>0</v>
      </c>
      <c r="AA307" s="8">
        <v>304</v>
      </c>
      <c r="AB307" t="b">
        <f>OR(Tabla51215[[#This Row],[Tiempo_lineal (ns)]]&gt;$L$508,Tabla51215[[#This Row],[Tiempo_lineal (ns)]]&lt;$L$509)</f>
        <v>0</v>
      </c>
      <c r="AC307" t="b">
        <f>OR(Tabla51215[[#This Row],[Tiempo_normal (ns)]]&gt;$M$508,Tabla51215[[#This Row],[Tiempo_normal (ns)]]&lt;$M$509)</f>
        <v>0</v>
      </c>
      <c r="AD307" s="8">
        <v>304</v>
      </c>
      <c r="AE307" t="b">
        <f>OR(Tabla61316[[#This Row],[Tiempo_lineal (ns)]]&gt;$O$508,Tabla61316[[#This Row],[Tiempo_lineal (ns)]]&lt;$O$509)</f>
        <v>0</v>
      </c>
      <c r="AF307" s="7" t="b">
        <f>OR(Tabla61316[[#This Row],[Tiempo_normal (ns)]]&gt;$P$508,Tabla61316[[#This Row],[Tiempo_normal (ns)]]&lt;$P$509)</f>
        <v>1</v>
      </c>
    </row>
    <row r="308" spans="2:32" x14ac:dyDescent="0.3">
      <c r="B308">
        <v>305</v>
      </c>
      <c r="C308">
        <v>201</v>
      </c>
      <c r="D308">
        <v>316</v>
      </c>
      <c r="E308">
        <v>305</v>
      </c>
      <c r="F308">
        <v>2049</v>
      </c>
      <c r="G308">
        <v>1818</v>
      </c>
      <c r="H308">
        <v>305</v>
      </c>
      <c r="I308">
        <v>57508</v>
      </c>
      <c r="J308">
        <v>40934</v>
      </c>
      <c r="K308">
        <v>305</v>
      </c>
      <c r="L308">
        <v>702070</v>
      </c>
      <c r="M308">
        <v>687712</v>
      </c>
      <c r="N308">
        <v>305</v>
      </c>
      <c r="O308" s="5">
        <v>9898800</v>
      </c>
      <c r="P308" s="5">
        <v>12512200</v>
      </c>
      <c r="R308" s="6">
        <v>305</v>
      </c>
      <c r="S308" t="b">
        <f>OR(Tabla1912[[#This Row],[Tiempo_lineal (ns)]]&gt;$C$508,Tabla1912[[#This Row],[Tiempo_lineal (ns)]]&lt;$C$509)</f>
        <v>0</v>
      </c>
      <c r="T308" t="b">
        <f>OR(Tabla1912[[#This Row],[Tiempo_normal (ns)]]&gt;$D$508,Tabla1912[[#This Row],[Tiempo_normal (ns)]]&lt;$D$509)</f>
        <v>0</v>
      </c>
      <c r="U308" s="6">
        <v>305</v>
      </c>
      <c r="V308" t="b">
        <f>OR(Tabla31013[[#This Row],[Tiempo_lineal (ns)]]&gt;$F$508,Tabla31013[[#This Row],[Tiempo_lineal (ns)]]&lt;$F$509)</f>
        <v>0</v>
      </c>
      <c r="W308" t="b">
        <f>OR(Tabla31013[[#This Row],[Tiempo_normal (ns)]]&gt;$G$508,Tabla31013[[#This Row],[Tiempo_normal (ns)]]&lt;$G$509)</f>
        <v>0</v>
      </c>
      <c r="X308" s="6">
        <v>305</v>
      </c>
      <c r="Y308" t="b">
        <f>OR(Tabla41114[[#This Row],[Tiempo_lineal (ns)]]&gt;$I$508,Tabla41114[[#This Row],[Tiempo_lineal (ns)]]&lt;$I$509)</f>
        <v>0</v>
      </c>
      <c r="Z308" t="b">
        <f>OR(Tabla41114[[#This Row],[Tiempo_normal (ns)]]&gt;$J$508,Tabla41114[[#This Row],[Tiempo_normal (ns)]]&lt;$J$509)</f>
        <v>0</v>
      </c>
      <c r="AA308" s="6">
        <v>305</v>
      </c>
      <c r="AB308" t="b">
        <f>OR(Tabla51215[[#This Row],[Tiempo_lineal (ns)]]&gt;$L$508,Tabla51215[[#This Row],[Tiempo_lineal (ns)]]&lt;$L$509)</f>
        <v>0</v>
      </c>
      <c r="AC308" t="b">
        <f>OR(Tabla51215[[#This Row],[Tiempo_normal (ns)]]&gt;$M$508,Tabla51215[[#This Row],[Tiempo_normal (ns)]]&lt;$M$509)</f>
        <v>0</v>
      </c>
      <c r="AD308" s="6">
        <v>305</v>
      </c>
      <c r="AE308" t="b">
        <f>OR(Tabla61316[[#This Row],[Tiempo_lineal (ns)]]&gt;$O$508,Tabla61316[[#This Row],[Tiempo_lineal (ns)]]&lt;$O$509)</f>
        <v>0</v>
      </c>
      <c r="AF308" s="7" t="b">
        <f>OR(Tabla61316[[#This Row],[Tiempo_normal (ns)]]&gt;$P$508,Tabla61316[[#This Row],[Tiempo_normal (ns)]]&lt;$P$509)</f>
        <v>0</v>
      </c>
    </row>
    <row r="309" spans="2:32" x14ac:dyDescent="0.3">
      <c r="B309">
        <v>306</v>
      </c>
      <c r="C309">
        <v>218</v>
      </c>
      <c r="D309">
        <v>211</v>
      </c>
      <c r="E309">
        <v>306</v>
      </c>
      <c r="F309">
        <v>2075</v>
      </c>
      <c r="G309">
        <v>2165</v>
      </c>
      <c r="H309">
        <v>306</v>
      </c>
      <c r="I309">
        <v>21124</v>
      </c>
      <c r="J309">
        <v>24112</v>
      </c>
      <c r="K309">
        <v>306</v>
      </c>
      <c r="L309">
        <v>639820</v>
      </c>
      <c r="M309">
        <v>658662</v>
      </c>
      <c r="N309">
        <v>306</v>
      </c>
      <c r="O309" s="5">
        <v>21399000</v>
      </c>
      <c r="P309" s="5">
        <v>49151000</v>
      </c>
      <c r="R309" s="8">
        <v>306</v>
      </c>
      <c r="S309" t="b">
        <f>OR(Tabla1912[[#This Row],[Tiempo_lineal (ns)]]&gt;$C$508,Tabla1912[[#This Row],[Tiempo_lineal (ns)]]&lt;$C$509)</f>
        <v>0</v>
      </c>
      <c r="T309" t="b">
        <f>OR(Tabla1912[[#This Row],[Tiempo_normal (ns)]]&gt;$D$508,Tabla1912[[#This Row],[Tiempo_normal (ns)]]&lt;$D$509)</f>
        <v>0</v>
      </c>
      <c r="U309" s="8">
        <v>306</v>
      </c>
      <c r="V309" t="b">
        <f>OR(Tabla31013[[#This Row],[Tiempo_lineal (ns)]]&gt;$F$508,Tabla31013[[#This Row],[Tiempo_lineal (ns)]]&lt;$F$509)</f>
        <v>0</v>
      </c>
      <c r="W309" t="b">
        <f>OR(Tabla31013[[#This Row],[Tiempo_normal (ns)]]&gt;$G$508,Tabla31013[[#This Row],[Tiempo_normal (ns)]]&lt;$G$509)</f>
        <v>0</v>
      </c>
      <c r="X309" s="8">
        <v>306</v>
      </c>
      <c r="Y309" t="b">
        <f>OR(Tabla41114[[#This Row],[Tiempo_lineal (ns)]]&gt;$I$508,Tabla41114[[#This Row],[Tiempo_lineal (ns)]]&lt;$I$509)</f>
        <v>0</v>
      </c>
      <c r="Z309" t="b">
        <f>OR(Tabla41114[[#This Row],[Tiempo_normal (ns)]]&gt;$J$508,Tabla41114[[#This Row],[Tiempo_normal (ns)]]&lt;$J$509)</f>
        <v>0</v>
      </c>
      <c r="AA309" s="8">
        <v>306</v>
      </c>
      <c r="AB309" t="b">
        <f>OR(Tabla51215[[#This Row],[Tiempo_lineal (ns)]]&gt;$L$508,Tabla51215[[#This Row],[Tiempo_lineal (ns)]]&lt;$L$509)</f>
        <v>0</v>
      </c>
      <c r="AC309" t="b">
        <f>OR(Tabla51215[[#This Row],[Tiempo_normal (ns)]]&gt;$M$508,Tabla51215[[#This Row],[Tiempo_normal (ns)]]&lt;$M$509)</f>
        <v>0</v>
      </c>
      <c r="AD309" s="8">
        <v>306</v>
      </c>
      <c r="AE309" t="b">
        <f>OR(Tabla61316[[#This Row],[Tiempo_lineal (ns)]]&gt;$O$508,Tabla61316[[#This Row],[Tiempo_lineal (ns)]]&lt;$O$509)</f>
        <v>0</v>
      </c>
      <c r="AF309" s="7" t="b">
        <f>OR(Tabla61316[[#This Row],[Tiempo_normal (ns)]]&gt;$P$508,Tabla61316[[#This Row],[Tiempo_normal (ns)]]&lt;$P$509)</f>
        <v>1</v>
      </c>
    </row>
    <row r="310" spans="2:32" x14ac:dyDescent="0.3">
      <c r="B310">
        <v>307</v>
      </c>
      <c r="C310">
        <v>189</v>
      </c>
      <c r="D310">
        <v>206</v>
      </c>
      <c r="E310">
        <v>307</v>
      </c>
      <c r="F310">
        <v>2042</v>
      </c>
      <c r="G310">
        <v>1804</v>
      </c>
      <c r="H310">
        <v>307</v>
      </c>
      <c r="I310">
        <v>33632</v>
      </c>
      <c r="J310">
        <v>75171</v>
      </c>
      <c r="K310">
        <v>307</v>
      </c>
      <c r="L310">
        <v>689689</v>
      </c>
      <c r="M310">
        <v>568141</v>
      </c>
      <c r="N310">
        <v>307</v>
      </c>
      <c r="O310" s="5">
        <v>12357200</v>
      </c>
      <c r="P310" s="5">
        <v>10090000</v>
      </c>
      <c r="R310" s="6">
        <v>307</v>
      </c>
      <c r="S310" t="b">
        <f>OR(Tabla1912[[#This Row],[Tiempo_lineal (ns)]]&gt;$C$508,Tabla1912[[#This Row],[Tiempo_lineal (ns)]]&lt;$C$509)</f>
        <v>0</v>
      </c>
      <c r="T310" t="b">
        <f>OR(Tabla1912[[#This Row],[Tiempo_normal (ns)]]&gt;$D$508,Tabla1912[[#This Row],[Tiempo_normal (ns)]]&lt;$D$509)</f>
        <v>0</v>
      </c>
      <c r="U310" s="6">
        <v>307</v>
      </c>
      <c r="V310" t="b">
        <f>OR(Tabla31013[[#This Row],[Tiempo_lineal (ns)]]&gt;$F$508,Tabla31013[[#This Row],[Tiempo_lineal (ns)]]&lt;$F$509)</f>
        <v>0</v>
      </c>
      <c r="W310" t="b">
        <f>OR(Tabla31013[[#This Row],[Tiempo_normal (ns)]]&gt;$G$508,Tabla31013[[#This Row],[Tiempo_normal (ns)]]&lt;$G$509)</f>
        <v>0</v>
      </c>
      <c r="X310" s="6">
        <v>307</v>
      </c>
      <c r="Y310" t="b">
        <f>OR(Tabla41114[[#This Row],[Tiempo_lineal (ns)]]&gt;$I$508,Tabla41114[[#This Row],[Tiempo_lineal (ns)]]&lt;$I$509)</f>
        <v>0</v>
      </c>
      <c r="Z310" t="b">
        <f>OR(Tabla41114[[#This Row],[Tiempo_normal (ns)]]&gt;$J$508,Tabla41114[[#This Row],[Tiempo_normal (ns)]]&lt;$J$509)</f>
        <v>0</v>
      </c>
      <c r="AA310" s="6">
        <v>307</v>
      </c>
      <c r="AB310" t="b">
        <f>OR(Tabla51215[[#This Row],[Tiempo_lineal (ns)]]&gt;$L$508,Tabla51215[[#This Row],[Tiempo_lineal (ns)]]&lt;$L$509)</f>
        <v>0</v>
      </c>
      <c r="AC310" t="b">
        <f>OR(Tabla51215[[#This Row],[Tiempo_normal (ns)]]&gt;$M$508,Tabla51215[[#This Row],[Tiempo_normal (ns)]]&lt;$M$509)</f>
        <v>0</v>
      </c>
      <c r="AD310" s="6">
        <v>307</v>
      </c>
      <c r="AE310" t="b">
        <f>OR(Tabla61316[[#This Row],[Tiempo_lineal (ns)]]&gt;$O$508,Tabla61316[[#This Row],[Tiempo_lineal (ns)]]&lt;$O$509)</f>
        <v>0</v>
      </c>
      <c r="AF310" s="7" t="b">
        <f>OR(Tabla61316[[#This Row],[Tiempo_normal (ns)]]&gt;$P$508,Tabla61316[[#This Row],[Tiempo_normal (ns)]]&lt;$P$509)</f>
        <v>0</v>
      </c>
    </row>
    <row r="311" spans="2:32" x14ac:dyDescent="0.3">
      <c r="B311">
        <v>308</v>
      </c>
      <c r="C311">
        <v>191</v>
      </c>
      <c r="D311">
        <v>212</v>
      </c>
      <c r="E311">
        <v>308</v>
      </c>
      <c r="F311">
        <v>2013</v>
      </c>
      <c r="G311">
        <v>1804</v>
      </c>
      <c r="H311">
        <v>308</v>
      </c>
      <c r="I311">
        <v>66726</v>
      </c>
      <c r="J311">
        <v>58704</v>
      </c>
      <c r="K311">
        <v>308</v>
      </c>
      <c r="L311">
        <v>583717</v>
      </c>
      <c r="M311">
        <v>750873</v>
      </c>
      <c r="N311">
        <v>308</v>
      </c>
      <c r="O311" s="5">
        <v>10572100</v>
      </c>
      <c r="P311" s="5">
        <v>18628700</v>
      </c>
      <c r="R311" s="8">
        <v>308</v>
      </c>
      <c r="S311" t="b">
        <f>OR(Tabla1912[[#This Row],[Tiempo_lineal (ns)]]&gt;$C$508,Tabla1912[[#This Row],[Tiempo_lineal (ns)]]&lt;$C$509)</f>
        <v>0</v>
      </c>
      <c r="T311" t="b">
        <f>OR(Tabla1912[[#This Row],[Tiempo_normal (ns)]]&gt;$D$508,Tabla1912[[#This Row],[Tiempo_normal (ns)]]&lt;$D$509)</f>
        <v>0</v>
      </c>
      <c r="U311" s="8">
        <v>308</v>
      </c>
      <c r="V311" t="b">
        <f>OR(Tabla31013[[#This Row],[Tiempo_lineal (ns)]]&gt;$F$508,Tabla31013[[#This Row],[Tiempo_lineal (ns)]]&lt;$F$509)</f>
        <v>0</v>
      </c>
      <c r="W311" t="b">
        <f>OR(Tabla31013[[#This Row],[Tiempo_normal (ns)]]&gt;$G$508,Tabla31013[[#This Row],[Tiempo_normal (ns)]]&lt;$G$509)</f>
        <v>0</v>
      </c>
      <c r="X311" s="8">
        <v>308</v>
      </c>
      <c r="Y311" t="b">
        <f>OR(Tabla41114[[#This Row],[Tiempo_lineal (ns)]]&gt;$I$508,Tabla41114[[#This Row],[Tiempo_lineal (ns)]]&lt;$I$509)</f>
        <v>0</v>
      </c>
      <c r="Z311" t="b">
        <f>OR(Tabla41114[[#This Row],[Tiempo_normal (ns)]]&gt;$J$508,Tabla41114[[#This Row],[Tiempo_normal (ns)]]&lt;$J$509)</f>
        <v>0</v>
      </c>
      <c r="AA311" s="8">
        <v>308</v>
      </c>
      <c r="AB311" t="b">
        <f>OR(Tabla51215[[#This Row],[Tiempo_lineal (ns)]]&gt;$L$508,Tabla51215[[#This Row],[Tiempo_lineal (ns)]]&lt;$L$509)</f>
        <v>0</v>
      </c>
      <c r="AC311" t="b">
        <f>OR(Tabla51215[[#This Row],[Tiempo_normal (ns)]]&gt;$M$508,Tabla51215[[#This Row],[Tiempo_normal (ns)]]&lt;$M$509)</f>
        <v>0</v>
      </c>
      <c r="AD311" s="8">
        <v>308</v>
      </c>
      <c r="AE311" t="b">
        <f>OR(Tabla61316[[#This Row],[Tiempo_lineal (ns)]]&gt;$O$508,Tabla61316[[#This Row],[Tiempo_lineal (ns)]]&lt;$O$509)</f>
        <v>0</v>
      </c>
      <c r="AF311" s="7" t="b">
        <f>OR(Tabla61316[[#This Row],[Tiempo_normal (ns)]]&gt;$P$508,Tabla61316[[#This Row],[Tiempo_normal (ns)]]&lt;$P$509)</f>
        <v>0</v>
      </c>
    </row>
    <row r="312" spans="2:32" x14ac:dyDescent="0.3">
      <c r="B312">
        <v>309</v>
      </c>
      <c r="C312">
        <v>192</v>
      </c>
      <c r="D312">
        <v>208</v>
      </c>
      <c r="E312">
        <v>309</v>
      </c>
      <c r="F312">
        <v>2032</v>
      </c>
      <c r="G312">
        <v>2024</v>
      </c>
      <c r="H312">
        <v>309</v>
      </c>
      <c r="I312">
        <v>84454</v>
      </c>
      <c r="J312">
        <v>21622</v>
      </c>
      <c r="K312">
        <v>309</v>
      </c>
      <c r="L312">
        <v>907034</v>
      </c>
      <c r="M312">
        <v>662961</v>
      </c>
      <c r="N312">
        <v>309</v>
      </c>
      <c r="O312" s="5">
        <v>11760000</v>
      </c>
      <c r="P312" s="5">
        <v>11524000</v>
      </c>
      <c r="R312" s="6">
        <v>309</v>
      </c>
      <c r="S312" t="b">
        <f>OR(Tabla1912[[#This Row],[Tiempo_lineal (ns)]]&gt;$C$508,Tabla1912[[#This Row],[Tiempo_lineal (ns)]]&lt;$C$509)</f>
        <v>0</v>
      </c>
      <c r="T312" t="b">
        <f>OR(Tabla1912[[#This Row],[Tiempo_normal (ns)]]&gt;$D$508,Tabla1912[[#This Row],[Tiempo_normal (ns)]]&lt;$D$509)</f>
        <v>0</v>
      </c>
      <c r="U312" s="6">
        <v>309</v>
      </c>
      <c r="V312" t="b">
        <f>OR(Tabla31013[[#This Row],[Tiempo_lineal (ns)]]&gt;$F$508,Tabla31013[[#This Row],[Tiempo_lineal (ns)]]&lt;$F$509)</f>
        <v>0</v>
      </c>
      <c r="W312" t="b">
        <f>OR(Tabla31013[[#This Row],[Tiempo_normal (ns)]]&gt;$G$508,Tabla31013[[#This Row],[Tiempo_normal (ns)]]&lt;$G$509)</f>
        <v>0</v>
      </c>
      <c r="X312" s="6">
        <v>309</v>
      </c>
      <c r="Y312" t="b">
        <f>OR(Tabla41114[[#This Row],[Tiempo_lineal (ns)]]&gt;$I$508,Tabla41114[[#This Row],[Tiempo_lineal (ns)]]&lt;$I$509)</f>
        <v>0</v>
      </c>
      <c r="Z312" t="b">
        <f>OR(Tabla41114[[#This Row],[Tiempo_normal (ns)]]&gt;$J$508,Tabla41114[[#This Row],[Tiempo_normal (ns)]]&lt;$J$509)</f>
        <v>0</v>
      </c>
      <c r="AA312" s="6">
        <v>309</v>
      </c>
      <c r="AB312" t="b">
        <f>OR(Tabla51215[[#This Row],[Tiempo_lineal (ns)]]&gt;$L$508,Tabla51215[[#This Row],[Tiempo_lineal (ns)]]&lt;$L$509)</f>
        <v>0</v>
      </c>
      <c r="AC312" t="b">
        <f>OR(Tabla51215[[#This Row],[Tiempo_normal (ns)]]&gt;$M$508,Tabla51215[[#This Row],[Tiempo_normal (ns)]]&lt;$M$509)</f>
        <v>0</v>
      </c>
      <c r="AD312" s="6">
        <v>309</v>
      </c>
      <c r="AE312" t="b">
        <f>OR(Tabla61316[[#This Row],[Tiempo_lineal (ns)]]&gt;$O$508,Tabla61316[[#This Row],[Tiempo_lineal (ns)]]&lt;$O$509)</f>
        <v>0</v>
      </c>
      <c r="AF312" s="7" t="b">
        <f>OR(Tabla61316[[#This Row],[Tiempo_normal (ns)]]&gt;$P$508,Tabla61316[[#This Row],[Tiempo_normal (ns)]]&lt;$P$509)</f>
        <v>0</v>
      </c>
    </row>
    <row r="313" spans="2:32" x14ac:dyDescent="0.3">
      <c r="B313">
        <v>310</v>
      </c>
      <c r="C313">
        <v>197</v>
      </c>
      <c r="D313">
        <v>212</v>
      </c>
      <c r="E313">
        <v>310</v>
      </c>
      <c r="F313">
        <v>2547</v>
      </c>
      <c r="G313">
        <v>1831</v>
      </c>
      <c r="H313">
        <v>310</v>
      </c>
      <c r="I313">
        <v>33659</v>
      </c>
      <c r="J313">
        <v>37595</v>
      </c>
      <c r="K313">
        <v>310</v>
      </c>
      <c r="L313">
        <v>664239</v>
      </c>
      <c r="M313" s="5">
        <v>1244240</v>
      </c>
      <c r="N313">
        <v>310</v>
      </c>
      <c r="O313" s="5">
        <v>9673760</v>
      </c>
      <c r="P313" s="5">
        <v>12804700</v>
      </c>
      <c r="R313" s="8">
        <v>310</v>
      </c>
      <c r="S313" t="b">
        <f>OR(Tabla1912[[#This Row],[Tiempo_lineal (ns)]]&gt;$C$508,Tabla1912[[#This Row],[Tiempo_lineal (ns)]]&lt;$C$509)</f>
        <v>0</v>
      </c>
      <c r="T313" t="b">
        <f>OR(Tabla1912[[#This Row],[Tiempo_normal (ns)]]&gt;$D$508,Tabla1912[[#This Row],[Tiempo_normal (ns)]]&lt;$D$509)</f>
        <v>0</v>
      </c>
      <c r="U313" s="8">
        <v>310</v>
      </c>
      <c r="V313" t="b">
        <f>OR(Tabla31013[[#This Row],[Tiempo_lineal (ns)]]&gt;$F$508,Tabla31013[[#This Row],[Tiempo_lineal (ns)]]&lt;$F$509)</f>
        <v>1</v>
      </c>
      <c r="W313" t="b">
        <f>OR(Tabla31013[[#This Row],[Tiempo_normal (ns)]]&gt;$G$508,Tabla31013[[#This Row],[Tiempo_normal (ns)]]&lt;$G$509)</f>
        <v>0</v>
      </c>
      <c r="X313" s="8">
        <v>310</v>
      </c>
      <c r="Y313" t="b">
        <f>OR(Tabla41114[[#This Row],[Tiempo_lineal (ns)]]&gt;$I$508,Tabla41114[[#This Row],[Tiempo_lineal (ns)]]&lt;$I$509)</f>
        <v>0</v>
      </c>
      <c r="Z313" t="b">
        <f>OR(Tabla41114[[#This Row],[Tiempo_normal (ns)]]&gt;$J$508,Tabla41114[[#This Row],[Tiempo_normal (ns)]]&lt;$J$509)</f>
        <v>0</v>
      </c>
      <c r="AA313" s="8">
        <v>310</v>
      </c>
      <c r="AB313" t="b">
        <f>OR(Tabla51215[[#This Row],[Tiempo_lineal (ns)]]&gt;$L$508,Tabla51215[[#This Row],[Tiempo_lineal (ns)]]&lt;$L$509)</f>
        <v>0</v>
      </c>
      <c r="AC313" t="b">
        <f>OR(Tabla51215[[#This Row],[Tiempo_normal (ns)]]&gt;$M$508,Tabla51215[[#This Row],[Tiempo_normal (ns)]]&lt;$M$509)</f>
        <v>1</v>
      </c>
      <c r="AD313" s="8">
        <v>310</v>
      </c>
      <c r="AE313" t="b">
        <f>OR(Tabla61316[[#This Row],[Tiempo_lineal (ns)]]&gt;$O$508,Tabla61316[[#This Row],[Tiempo_lineal (ns)]]&lt;$O$509)</f>
        <v>0</v>
      </c>
      <c r="AF313" s="7" t="b">
        <f>OR(Tabla61316[[#This Row],[Tiempo_normal (ns)]]&gt;$P$508,Tabla61316[[#This Row],[Tiempo_normal (ns)]]&lt;$P$509)</f>
        <v>0</v>
      </c>
    </row>
    <row r="314" spans="2:32" x14ac:dyDescent="0.3">
      <c r="B314">
        <v>311</v>
      </c>
      <c r="C314">
        <v>188</v>
      </c>
      <c r="D314">
        <v>204</v>
      </c>
      <c r="E314">
        <v>311</v>
      </c>
      <c r="F314">
        <v>2872</v>
      </c>
      <c r="G314">
        <v>5113</v>
      </c>
      <c r="H314">
        <v>311</v>
      </c>
      <c r="I314">
        <v>48804</v>
      </c>
      <c r="J314">
        <v>35136</v>
      </c>
      <c r="K314">
        <v>311</v>
      </c>
      <c r="L314">
        <v>849491</v>
      </c>
      <c r="M314">
        <v>917292</v>
      </c>
      <c r="N314">
        <v>311</v>
      </c>
      <c r="O314" s="5">
        <v>16885800</v>
      </c>
      <c r="P314" s="5">
        <v>18020900</v>
      </c>
      <c r="R314" s="6">
        <v>311</v>
      </c>
      <c r="S314" t="b">
        <f>OR(Tabla1912[[#This Row],[Tiempo_lineal (ns)]]&gt;$C$508,Tabla1912[[#This Row],[Tiempo_lineal (ns)]]&lt;$C$509)</f>
        <v>0</v>
      </c>
      <c r="T314" t="b">
        <f>OR(Tabla1912[[#This Row],[Tiempo_normal (ns)]]&gt;$D$508,Tabla1912[[#This Row],[Tiempo_normal (ns)]]&lt;$D$509)</f>
        <v>0</v>
      </c>
      <c r="U314" s="6">
        <v>311</v>
      </c>
      <c r="V314" t="b">
        <f>OR(Tabla31013[[#This Row],[Tiempo_lineal (ns)]]&gt;$F$508,Tabla31013[[#This Row],[Tiempo_lineal (ns)]]&lt;$F$509)</f>
        <v>1</v>
      </c>
      <c r="W314" t="b">
        <f>OR(Tabla31013[[#This Row],[Tiempo_normal (ns)]]&gt;$G$508,Tabla31013[[#This Row],[Tiempo_normal (ns)]]&lt;$G$509)</f>
        <v>1</v>
      </c>
      <c r="X314" s="6">
        <v>311</v>
      </c>
      <c r="Y314" t="b">
        <f>OR(Tabla41114[[#This Row],[Tiempo_lineal (ns)]]&gt;$I$508,Tabla41114[[#This Row],[Tiempo_lineal (ns)]]&lt;$I$509)</f>
        <v>0</v>
      </c>
      <c r="Z314" t="b">
        <f>OR(Tabla41114[[#This Row],[Tiempo_normal (ns)]]&gt;$J$508,Tabla41114[[#This Row],[Tiempo_normal (ns)]]&lt;$J$509)</f>
        <v>0</v>
      </c>
      <c r="AA314" s="6">
        <v>311</v>
      </c>
      <c r="AB314" t="b">
        <f>OR(Tabla51215[[#This Row],[Tiempo_lineal (ns)]]&gt;$L$508,Tabla51215[[#This Row],[Tiempo_lineal (ns)]]&lt;$L$509)</f>
        <v>0</v>
      </c>
      <c r="AC314" t="b">
        <f>OR(Tabla51215[[#This Row],[Tiempo_normal (ns)]]&gt;$M$508,Tabla51215[[#This Row],[Tiempo_normal (ns)]]&lt;$M$509)</f>
        <v>0</v>
      </c>
      <c r="AD314" s="6">
        <v>311</v>
      </c>
      <c r="AE314" t="b">
        <f>OR(Tabla61316[[#This Row],[Tiempo_lineal (ns)]]&gt;$O$508,Tabla61316[[#This Row],[Tiempo_lineal (ns)]]&lt;$O$509)</f>
        <v>0</v>
      </c>
      <c r="AF314" s="7" t="b">
        <f>OR(Tabla61316[[#This Row],[Tiempo_normal (ns)]]&gt;$P$508,Tabla61316[[#This Row],[Tiempo_normal (ns)]]&lt;$P$509)</f>
        <v>0</v>
      </c>
    </row>
    <row r="315" spans="2:32" x14ac:dyDescent="0.3">
      <c r="B315">
        <v>312</v>
      </c>
      <c r="C315">
        <v>212</v>
      </c>
      <c r="D315">
        <v>207</v>
      </c>
      <c r="E315">
        <v>312</v>
      </c>
      <c r="F315">
        <v>2700</v>
      </c>
      <c r="G315">
        <v>4442</v>
      </c>
      <c r="H315">
        <v>312</v>
      </c>
      <c r="I315">
        <v>65438</v>
      </c>
      <c r="J315">
        <v>35582</v>
      </c>
      <c r="K315">
        <v>312</v>
      </c>
      <c r="L315" s="5">
        <v>1155980</v>
      </c>
      <c r="M315">
        <v>559274</v>
      </c>
      <c r="N315">
        <v>312</v>
      </c>
      <c r="O315" s="5">
        <v>10758400</v>
      </c>
      <c r="P315" s="5">
        <v>10574000</v>
      </c>
      <c r="R315" s="8">
        <v>312</v>
      </c>
      <c r="S315" t="b">
        <f>OR(Tabla1912[[#This Row],[Tiempo_lineal (ns)]]&gt;$C$508,Tabla1912[[#This Row],[Tiempo_lineal (ns)]]&lt;$C$509)</f>
        <v>0</v>
      </c>
      <c r="T315" t="b">
        <f>OR(Tabla1912[[#This Row],[Tiempo_normal (ns)]]&gt;$D$508,Tabla1912[[#This Row],[Tiempo_normal (ns)]]&lt;$D$509)</f>
        <v>0</v>
      </c>
      <c r="U315" s="8">
        <v>312</v>
      </c>
      <c r="V315" t="b">
        <f>OR(Tabla31013[[#This Row],[Tiempo_lineal (ns)]]&gt;$F$508,Tabla31013[[#This Row],[Tiempo_lineal (ns)]]&lt;$F$509)</f>
        <v>1</v>
      </c>
      <c r="W315" t="b">
        <f>OR(Tabla31013[[#This Row],[Tiempo_normal (ns)]]&gt;$G$508,Tabla31013[[#This Row],[Tiempo_normal (ns)]]&lt;$G$509)</f>
        <v>1</v>
      </c>
      <c r="X315" s="8">
        <v>312</v>
      </c>
      <c r="Y315" t="b">
        <f>OR(Tabla41114[[#This Row],[Tiempo_lineal (ns)]]&gt;$I$508,Tabla41114[[#This Row],[Tiempo_lineal (ns)]]&lt;$I$509)</f>
        <v>0</v>
      </c>
      <c r="Z315" t="b">
        <f>OR(Tabla41114[[#This Row],[Tiempo_normal (ns)]]&gt;$J$508,Tabla41114[[#This Row],[Tiempo_normal (ns)]]&lt;$J$509)</f>
        <v>0</v>
      </c>
      <c r="AA315" s="8">
        <v>312</v>
      </c>
      <c r="AB315" t="b">
        <f>OR(Tabla51215[[#This Row],[Tiempo_lineal (ns)]]&gt;$L$508,Tabla51215[[#This Row],[Tiempo_lineal (ns)]]&lt;$L$509)</f>
        <v>0</v>
      </c>
      <c r="AC315" t="b">
        <f>OR(Tabla51215[[#This Row],[Tiempo_normal (ns)]]&gt;$M$508,Tabla51215[[#This Row],[Tiempo_normal (ns)]]&lt;$M$509)</f>
        <v>0</v>
      </c>
      <c r="AD315" s="8">
        <v>312</v>
      </c>
      <c r="AE315" t="b">
        <f>OR(Tabla61316[[#This Row],[Tiempo_lineal (ns)]]&gt;$O$508,Tabla61316[[#This Row],[Tiempo_lineal (ns)]]&lt;$O$509)</f>
        <v>0</v>
      </c>
      <c r="AF315" s="7" t="b">
        <f>OR(Tabla61316[[#This Row],[Tiempo_normal (ns)]]&gt;$P$508,Tabla61316[[#This Row],[Tiempo_normal (ns)]]&lt;$P$509)</f>
        <v>0</v>
      </c>
    </row>
    <row r="316" spans="2:32" x14ac:dyDescent="0.3">
      <c r="B316">
        <v>313</v>
      </c>
      <c r="C316">
        <v>200</v>
      </c>
      <c r="D316">
        <v>211</v>
      </c>
      <c r="E316">
        <v>313</v>
      </c>
      <c r="F316">
        <v>3068</v>
      </c>
      <c r="G316">
        <v>8778</v>
      </c>
      <c r="H316">
        <v>313</v>
      </c>
      <c r="I316">
        <v>21435</v>
      </c>
      <c r="J316">
        <v>51650</v>
      </c>
      <c r="K316">
        <v>313</v>
      </c>
      <c r="L316">
        <v>837633</v>
      </c>
      <c r="M316" s="5">
        <v>1059370</v>
      </c>
      <c r="N316">
        <v>313</v>
      </c>
      <c r="O316" s="5">
        <v>9389580</v>
      </c>
      <c r="P316" s="5">
        <v>30703900</v>
      </c>
      <c r="R316" s="6">
        <v>313</v>
      </c>
      <c r="S316" t="b">
        <f>OR(Tabla1912[[#This Row],[Tiempo_lineal (ns)]]&gt;$C$508,Tabla1912[[#This Row],[Tiempo_lineal (ns)]]&lt;$C$509)</f>
        <v>0</v>
      </c>
      <c r="T316" t="b">
        <f>OR(Tabla1912[[#This Row],[Tiempo_normal (ns)]]&gt;$D$508,Tabla1912[[#This Row],[Tiempo_normal (ns)]]&lt;$D$509)</f>
        <v>0</v>
      </c>
      <c r="U316" s="6">
        <v>313</v>
      </c>
      <c r="V316" t="b">
        <f>OR(Tabla31013[[#This Row],[Tiempo_lineal (ns)]]&gt;$F$508,Tabla31013[[#This Row],[Tiempo_lineal (ns)]]&lt;$F$509)</f>
        <v>1</v>
      </c>
      <c r="W316" t="b">
        <f>OR(Tabla31013[[#This Row],[Tiempo_normal (ns)]]&gt;$G$508,Tabla31013[[#This Row],[Tiempo_normal (ns)]]&lt;$G$509)</f>
        <v>1</v>
      </c>
      <c r="X316" s="6">
        <v>313</v>
      </c>
      <c r="Y316" t="b">
        <f>OR(Tabla41114[[#This Row],[Tiempo_lineal (ns)]]&gt;$I$508,Tabla41114[[#This Row],[Tiempo_lineal (ns)]]&lt;$I$509)</f>
        <v>0</v>
      </c>
      <c r="Z316" t="b">
        <f>OR(Tabla41114[[#This Row],[Tiempo_normal (ns)]]&gt;$J$508,Tabla41114[[#This Row],[Tiempo_normal (ns)]]&lt;$J$509)</f>
        <v>0</v>
      </c>
      <c r="AA316" s="6">
        <v>313</v>
      </c>
      <c r="AB316" t="b">
        <f>OR(Tabla51215[[#This Row],[Tiempo_lineal (ns)]]&gt;$L$508,Tabla51215[[#This Row],[Tiempo_lineal (ns)]]&lt;$L$509)</f>
        <v>0</v>
      </c>
      <c r="AC316" t="b">
        <f>OR(Tabla51215[[#This Row],[Tiempo_normal (ns)]]&gt;$M$508,Tabla51215[[#This Row],[Tiempo_normal (ns)]]&lt;$M$509)</f>
        <v>0</v>
      </c>
      <c r="AD316" s="6">
        <v>313</v>
      </c>
      <c r="AE316" t="b">
        <f>OR(Tabla61316[[#This Row],[Tiempo_lineal (ns)]]&gt;$O$508,Tabla61316[[#This Row],[Tiempo_lineal (ns)]]&lt;$O$509)</f>
        <v>0</v>
      </c>
      <c r="AF316" s="7" t="b">
        <f>OR(Tabla61316[[#This Row],[Tiempo_normal (ns)]]&gt;$P$508,Tabla61316[[#This Row],[Tiempo_normal (ns)]]&lt;$P$509)</f>
        <v>0</v>
      </c>
    </row>
    <row r="317" spans="2:32" x14ac:dyDescent="0.3">
      <c r="B317">
        <v>314</v>
      </c>
      <c r="C317">
        <v>201</v>
      </c>
      <c r="D317">
        <v>214</v>
      </c>
      <c r="E317">
        <v>314</v>
      </c>
      <c r="F317">
        <v>3980</v>
      </c>
      <c r="G317">
        <v>3221</v>
      </c>
      <c r="H317">
        <v>314</v>
      </c>
      <c r="I317">
        <v>21673</v>
      </c>
      <c r="J317">
        <v>70886</v>
      </c>
      <c r="K317">
        <v>314</v>
      </c>
      <c r="L317">
        <v>838761</v>
      </c>
      <c r="M317">
        <v>607054</v>
      </c>
      <c r="N317">
        <v>314</v>
      </c>
      <c r="O317" s="5">
        <v>10780400</v>
      </c>
      <c r="P317" s="5">
        <v>13295400</v>
      </c>
      <c r="R317" s="8">
        <v>314</v>
      </c>
      <c r="S317" t="b">
        <f>OR(Tabla1912[[#This Row],[Tiempo_lineal (ns)]]&gt;$C$508,Tabla1912[[#This Row],[Tiempo_lineal (ns)]]&lt;$C$509)</f>
        <v>0</v>
      </c>
      <c r="T317" t="b">
        <f>OR(Tabla1912[[#This Row],[Tiempo_normal (ns)]]&gt;$D$508,Tabla1912[[#This Row],[Tiempo_normal (ns)]]&lt;$D$509)</f>
        <v>0</v>
      </c>
      <c r="U317" s="8">
        <v>314</v>
      </c>
      <c r="V317" t="b">
        <f>OR(Tabla31013[[#This Row],[Tiempo_lineal (ns)]]&gt;$F$508,Tabla31013[[#This Row],[Tiempo_lineal (ns)]]&lt;$F$509)</f>
        <v>1</v>
      </c>
      <c r="W317" t="b">
        <f>OR(Tabla31013[[#This Row],[Tiempo_normal (ns)]]&gt;$G$508,Tabla31013[[#This Row],[Tiempo_normal (ns)]]&lt;$G$509)</f>
        <v>1</v>
      </c>
      <c r="X317" s="8">
        <v>314</v>
      </c>
      <c r="Y317" t="b">
        <f>OR(Tabla41114[[#This Row],[Tiempo_lineal (ns)]]&gt;$I$508,Tabla41114[[#This Row],[Tiempo_lineal (ns)]]&lt;$I$509)</f>
        <v>0</v>
      </c>
      <c r="Z317" t="b">
        <f>OR(Tabla41114[[#This Row],[Tiempo_normal (ns)]]&gt;$J$508,Tabla41114[[#This Row],[Tiempo_normal (ns)]]&lt;$J$509)</f>
        <v>0</v>
      </c>
      <c r="AA317" s="8">
        <v>314</v>
      </c>
      <c r="AB317" t="b">
        <f>OR(Tabla51215[[#This Row],[Tiempo_lineal (ns)]]&gt;$L$508,Tabla51215[[#This Row],[Tiempo_lineal (ns)]]&lt;$L$509)</f>
        <v>0</v>
      </c>
      <c r="AC317" t="b">
        <f>OR(Tabla51215[[#This Row],[Tiempo_normal (ns)]]&gt;$M$508,Tabla51215[[#This Row],[Tiempo_normal (ns)]]&lt;$M$509)</f>
        <v>0</v>
      </c>
      <c r="AD317" s="8">
        <v>314</v>
      </c>
      <c r="AE317" t="b">
        <f>OR(Tabla61316[[#This Row],[Tiempo_lineal (ns)]]&gt;$O$508,Tabla61316[[#This Row],[Tiempo_lineal (ns)]]&lt;$O$509)</f>
        <v>0</v>
      </c>
      <c r="AF317" s="7" t="b">
        <f>OR(Tabla61316[[#This Row],[Tiempo_normal (ns)]]&gt;$P$508,Tabla61316[[#This Row],[Tiempo_normal (ns)]]&lt;$P$509)</f>
        <v>0</v>
      </c>
    </row>
    <row r="318" spans="2:32" x14ac:dyDescent="0.3">
      <c r="B318">
        <v>315</v>
      </c>
      <c r="C318">
        <v>203</v>
      </c>
      <c r="D318">
        <v>209</v>
      </c>
      <c r="E318">
        <v>315</v>
      </c>
      <c r="F318">
        <v>2644</v>
      </c>
      <c r="G318">
        <v>2282</v>
      </c>
      <c r="H318">
        <v>315</v>
      </c>
      <c r="I318">
        <v>54255</v>
      </c>
      <c r="J318">
        <v>26297</v>
      </c>
      <c r="K318">
        <v>315</v>
      </c>
      <c r="L318">
        <v>660793</v>
      </c>
      <c r="M318">
        <v>659211</v>
      </c>
      <c r="N318">
        <v>315</v>
      </c>
      <c r="O318" s="5">
        <v>10378300</v>
      </c>
      <c r="P318" s="5">
        <v>19002900</v>
      </c>
      <c r="R318" s="6">
        <v>315</v>
      </c>
      <c r="S318" t="b">
        <f>OR(Tabla1912[[#This Row],[Tiempo_lineal (ns)]]&gt;$C$508,Tabla1912[[#This Row],[Tiempo_lineal (ns)]]&lt;$C$509)</f>
        <v>0</v>
      </c>
      <c r="T318" t="b">
        <f>OR(Tabla1912[[#This Row],[Tiempo_normal (ns)]]&gt;$D$508,Tabla1912[[#This Row],[Tiempo_normal (ns)]]&lt;$D$509)</f>
        <v>0</v>
      </c>
      <c r="U318" s="6">
        <v>315</v>
      </c>
      <c r="V318" t="b">
        <f>OR(Tabla31013[[#This Row],[Tiempo_lineal (ns)]]&gt;$F$508,Tabla31013[[#This Row],[Tiempo_lineal (ns)]]&lt;$F$509)</f>
        <v>1</v>
      </c>
      <c r="W318" t="b">
        <f>OR(Tabla31013[[#This Row],[Tiempo_normal (ns)]]&gt;$G$508,Tabla31013[[#This Row],[Tiempo_normal (ns)]]&lt;$G$509)</f>
        <v>0</v>
      </c>
      <c r="X318" s="6">
        <v>315</v>
      </c>
      <c r="Y318" t="b">
        <f>OR(Tabla41114[[#This Row],[Tiempo_lineal (ns)]]&gt;$I$508,Tabla41114[[#This Row],[Tiempo_lineal (ns)]]&lt;$I$509)</f>
        <v>0</v>
      </c>
      <c r="Z318" t="b">
        <f>OR(Tabla41114[[#This Row],[Tiempo_normal (ns)]]&gt;$J$508,Tabla41114[[#This Row],[Tiempo_normal (ns)]]&lt;$J$509)</f>
        <v>0</v>
      </c>
      <c r="AA318" s="6">
        <v>315</v>
      </c>
      <c r="AB318" t="b">
        <f>OR(Tabla51215[[#This Row],[Tiempo_lineal (ns)]]&gt;$L$508,Tabla51215[[#This Row],[Tiempo_lineal (ns)]]&lt;$L$509)</f>
        <v>0</v>
      </c>
      <c r="AC318" t="b">
        <f>OR(Tabla51215[[#This Row],[Tiempo_normal (ns)]]&gt;$M$508,Tabla51215[[#This Row],[Tiempo_normal (ns)]]&lt;$M$509)</f>
        <v>0</v>
      </c>
      <c r="AD318" s="6">
        <v>315</v>
      </c>
      <c r="AE318" t="b">
        <f>OR(Tabla61316[[#This Row],[Tiempo_lineal (ns)]]&gt;$O$508,Tabla61316[[#This Row],[Tiempo_lineal (ns)]]&lt;$O$509)</f>
        <v>0</v>
      </c>
      <c r="AF318" s="7" t="b">
        <f>OR(Tabla61316[[#This Row],[Tiempo_normal (ns)]]&gt;$P$508,Tabla61316[[#This Row],[Tiempo_normal (ns)]]&lt;$P$509)</f>
        <v>0</v>
      </c>
    </row>
    <row r="319" spans="2:32" x14ac:dyDescent="0.3">
      <c r="B319">
        <v>316</v>
      </c>
      <c r="C319">
        <v>188</v>
      </c>
      <c r="D319">
        <v>332</v>
      </c>
      <c r="E319">
        <v>316</v>
      </c>
      <c r="F319">
        <v>1992</v>
      </c>
      <c r="G319">
        <v>1799</v>
      </c>
      <c r="H319">
        <v>316</v>
      </c>
      <c r="I319">
        <v>59408</v>
      </c>
      <c r="J319">
        <v>26079</v>
      </c>
      <c r="K319">
        <v>316</v>
      </c>
      <c r="L319">
        <v>670852</v>
      </c>
      <c r="M319">
        <v>666835</v>
      </c>
      <c r="N319">
        <v>316</v>
      </c>
      <c r="O319" s="5">
        <v>12061100</v>
      </c>
      <c r="P319" s="5">
        <v>10228600</v>
      </c>
      <c r="R319" s="8">
        <v>316</v>
      </c>
      <c r="S319" t="b">
        <f>OR(Tabla1912[[#This Row],[Tiempo_lineal (ns)]]&gt;$C$508,Tabla1912[[#This Row],[Tiempo_lineal (ns)]]&lt;$C$509)</f>
        <v>0</v>
      </c>
      <c r="T319" t="b">
        <f>OR(Tabla1912[[#This Row],[Tiempo_normal (ns)]]&gt;$D$508,Tabla1912[[#This Row],[Tiempo_normal (ns)]]&lt;$D$509)</f>
        <v>0</v>
      </c>
      <c r="U319" s="8">
        <v>316</v>
      </c>
      <c r="V319" t="b">
        <f>OR(Tabla31013[[#This Row],[Tiempo_lineal (ns)]]&gt;$F$508,Tabla31013[[#This Row],[Tiempo_lineal (ns)]]&lt;$F$509)</f>
        <v>0</v>
      </c>
      <c r="W319" t="b">
        <f>OR(Tabla31013[[#This Row],[Tiempo_normal (ns)]]&gt;$G$508,Tabla31013[[#This Row],[Tiempo_normal (ns)]]&lt;$G$509)</f>
        <v>0</v>
      </c>
      <c r="X319" s="8">
        <v>316</v>
      </c>
      <c r="Y319" t="b">
        <f>OR(Tabla41114[[#This Row],[Tiempo_lineal (ns)]]&gt;$I$508,Tabla41114[[#This Row],[Tiempo_lineal (ns)]]&lt;$I$509)</f>
        <v>0</v>
      </c>
      <c r="Z319" t="b">
        <f>OR(Tabla41114[[#This Row],[Tiempo_normal (ns)]]&gt;$J$508,Tabla41114[[#This Row],[Tiempo_normal (ns)]]&lt;$J$509)</f>
        <v>0</v>
      </c>
      <c r="AA319" s="8">
        <v>316</v>
      </c>
      <c r="AB319" t="b">
        <f>OR(Tabla51215[[#This Row],[Tiempo_lineal (ns)]]&gt;$L$508,Tabla51215[[#This Row],[Tiempo_lineal (ns)]]&lt;$L$509)</f>
        <v>0</v>
      </c>
      <c r="AC319" t="b">
        <f>OR(Tabla51215[[#This Row],[Tiempo_normal (ns)]]&gt;$M$508,Tabla51215[[#This Row],[Tiempo_normal (ns)]]&lt;$M$509)</f>
        <v>0</v>
      </c>
      <c r="AD319" s="8">
        <v>316</v>
      </c>
      <c r="AE319" t="b">
        <f>OR(Tabla61316[[#This Row],[Tiempo_lineal (ns)]]&gt;$O$508,Tabla61316[[#This Row],[Tiempo_lineal (ns)]]&lt;$O$509)</f>
        <v>0</v>
      </c>
      <c r="AF319" s="7" t="b">
        <f>OR(Tabla61316[[#This Row],[Tiempo_normal (ns)]]&gt;$P$508,Tabla61316[[#This Row],[Tiempo_normal (ns)]]&lt;$P$509)</f>
        <v>0</v>
      </c>
    </row>
    <row r="320" spans="2:32" x14ac:dyDescent="0.3">
      <c r="B320">
        <v>317</v>
      </c>
      <c r="C320">
        <v>205</v>
      </c>
      <c r="D320">
        <v>220</v>
      </c>
      <c r="E320">
        <v>317</v>
      </c>
      <c r="F320">
        <v>1800</v>
      </c>
      <c r="G320">
        <v>1778</v>
      </c>
      <c r="H320">
        <v>317</v>
      </c>
      <c r="I320">
        <v>25663</v>
      </c>
      <c r="J320">
        <v>48921</v>
      </c>
      <c r="K320">
        <v>317</v>
      </c>
      <c r="L320">
        <v>597779</v>
      </c>
      <c r="M320">
        <v>585204</v>
      </c>
      <c r="N320">
        <v>317</v>
      </c>
      <c r="O320" s="5">
        <v>11096800</v>
      </c>
      <c r="P320" s="5">
        <v>10093200</v>
      </c>
      <c r="R320" s="6">
        <v>317</v>
      </c>
      <c r="S320" t="b">
        <f>OR(Tabla1912[[#This Row],[Tiempo_lineal (ns)]]&gt;$C$508,Tabla1912[[#This Row],[Tiempo_lineal (ns)]]&lt;$C$509)</f>
        <v>0</v>
      </c>
      <c r="T320" t="b">
        <f>OR(Tabla1912[[#This Row],[Tiempo_normal (ns)]]&gt;$D$508,Tabla1912[[#This Row],[Tiempo_normal (ns)]]&lt;$D$509)</f>
        <v>0</v>
      </c>
      <c r="U320" s="6">
        <v>317</v>
      </c>
      <c r="V320" t="b">
        <f>OR(Tabla31013[[#This Row],[Tiempo_lineal (ns)]]&gt;$F$508,Tabla31013[[#This Row],[Tiempo_lineal (ns)]]&lt;$F$509)</f>
        <v>0</v>
      </c>
      <c r="W320" t="b">
        <f>OR(Tabla31013[[#This Row],[Tiempo_normal (ns)]]&gt;$G$508,Tabla31013[[#This Row],[Tiempo_normal (ns)]]&lt;$G$509)</f>
        <v>0</v>
      </c>
      <c r="X320" s="6">
        <v>317</v>
      </c>
      <c r="Y320" t="b">
        <f>OR(Tabla41114[[#This Row],[Tiempo_lineal (ns)]]&gt;$I$508,Tabla41114[[#This Row],[Tiempo_lineal (ns)]]&lt;$I$509)</f>
        <v>0</v>
      </c>
      <c r="Z320" t="b">
        <f>OR(Tabla41114[[#This Row],[Tiempo_normal (ns)]]&gt;$J$508,Tabla41114[[#This Row],[Tiempo_normal (ns)]]&lt;$J$509)</f>
        <v>0</v>
      </c>
      <c r="AA320" s="6">
        <v>317</v>
      </c>
      <c r="AB320" t="b">
        <f>OR(Tabla51215[[#This Row],[Tiempo_lineal (ns)]]&gt;$L$508,Tabla51215[[#This Row],[Tiempo_lineal (ns)]]&lt;$L$509)</f>
        <v>0</v>
      </c>
      <c r="AC320" t="b">
        <f>OR(Tabla51215[[#This Row],[Tiempo_normal (ns)]]&gt;$M$508,Tabla51215[[#This Row],[Tiempo_normal (ns)]]&lt;$M$509)</f>
        <v>0</v>
      </c>
      <c r="AD320" s="6">
        <v>317</v>
      </c>
      <c r="AE320" t="b">
        <f>OR(Tabla61316[[#This Row],[Tiempo_lineal (ns)]]&gt;$O$508,Tabla61316[[#This Row],[Tiempo_lineal (ns)]]&lt;$O$509)</f>
        <v>0</v>
      </c>
      <c r="AF320" s="7" t="b">
        <f>OR(Tabla61316[[#This Row],[Tiempo_normal (ns)]]&gt;$P$508,Tabla61316[[#This Row],[Tiempo_normal (ns)]]&lt;$P$509)</f>
        <v>0</v>
      </c>
    </row>
    <row r="321" spans="2:32" x14ac:dyDescent="0.3">
      <c r="B321">
        <v>318</v>
      </c>
      <c r="C321">
        <v>201</v>
      </c>
      <c r="D321">
        <v>213</v>
      </c>
      <c r="E321">
        <v>318</v>
      </c>
      <c r="F321">
        <v>2014</v>
      </c>
      <c r="G321">
        <v>1789</v>
      </c>
      <c r="H321">
        <v>318</v>
      </c>
      <c r="I321">
        <v>31217</v>
      </c>
      <c r="J321">
        <v>40800</v>
      </c>
      <c r="K321">
        <v>318</v>
      </c>
      <c r="L321">
        <v>625325</v>
      </c>
      <c r="M321">
        <v>852573</v>
      </c>
      <c r="N321">
        <v>318</v>
      </c>
      <c r="O321" s="5">
        <v>21608500</v>
      </c>
      <c r="P321" s="5">
        <v>11161500</v>
      </c>
      <c r="R321" s="8">
        <v>318</v>
      </c>
      <c r="S321" t="b">
        <f>OR(Tabla1912[[#This Row],[Tiempo_lineal (ns)]]&gt;$C$508,Tabla1912[[#This Row],[Tiempo_lineal (ns)]]&lt;$C$509)</f>
        <v>0</v>
      </c>
      <c r="T321" t="b">
        <f>OR(Tabla1912[[#This Row],[Tiempo_normal (ns)]]&gt;$D$508,Tabla1912[[#This Row],[Tiempo_normal (ns)]]&lt;$D$509)</f>
        <v>0</v>
      </c>
      <c r="U321" s="8">
        <v>318</v>
      </c>
      <c r="V321" t="b">
        <f>OR(Tabla31013[[#This Row],[Tiempo_lineal (ns)]]&gt;$F$508,Tabla31013[[#This Row],[Tiempo_lineal (ns)]]&lt;$F$509)</f>
        <v>0</v>
      </c>
      <c r="W321" t="b">
        <f>OR(Tabla31013[[#This Row],[Tiempo_normal (ns)]]&gt;$G$508,Tabla31013[[#This Row],[Tiempo_normal (ns)]]&lt;$G$509)</f>
        <v>0</v>
      </c>
      <c r="X321" s="8">
        <v>318</v>
      </c>
      <c r="Y321" t="b">
        <f>OR(Tabla41114[[#This Row],[Tiempo_lineal (ns)]]&gt;$I$508,Tabla41114[[#This Row],[Tiempo_lineal (ns)]]&lt;$I$509)</f>
        <v>0</v>
      </c>
      <c r="Z321" t="b">
        <f>OR(Tabla41114[[#This Row],[Tiempo_normal (ns)]]&gt;$J$508,Tabla41114[[#This Row],[Tiempo_normal (ns)]]&lt;$J$509)</f>
        <v>0</v>
      </c>
      <c r="AA321" s="8">
        <v>318</v>
      </c>
      <c r="AB321" t="b">
        <f>OR(Tabla51215[[#This Row],[Tiempo_lineal (ns)]]&gt;$L$508,Tabla51215[[#This Row],[Tiempo_lineal (ns)]]&lt;$L$509)</f>
        <v>0</v>
      </c>
      <c r="AC321" t="b">
        <f>OR(Tabla51215[[#This Row],[Tiempo_normal (ns)]]&gt;$M$508,Tabla51215[[#This Row],[Tiempo_normal (ns)]]&lt;$M$509)</f>
        <v>0</v>
      </c>
      <c r="AD321" s="8">
        <v>318</v>
      </c>
      <c r="AE321" t="b">
        <f>OR(Tabla61316[[#This Row],[Tiempo_lineal (ns)]]&gt;$O$508,Tabla61316[[#This Row],[Tiempo_lineal (ns)]]&lt;$O$509)</f>
        <v>0</v>
      </c>
      <c r="AF321" s="7" t="b">
        <f>OR(Tabla61316[[#This Row],[Tiempo_normal (ns)]]&gt;$P$508,Tabla61316[[#This Row],[Tiempo_normal (ns)]]&lt;$P$509)</f>
        <v>0</v>
      </c>
    </row>
    <row r="322" spans="2:32" x14ac:dyDescent="0.3">
      <c r="B322">
        <v>319</v>
      </c>
      <c r="C322">
        <v>215</v>
      </c>
      <c r="D322">
        <v>214</v>
      </c>
      <c r="E322">
        <v>319</v>
      </c>
      <c r="F322">
        <v>2008</v>
      </c>
      <c r="G322">
        <v>1882</v>
      </c>
      <c r="H322">
        <v>319</v>
      </c>
      <c r="I322">
        <v>53152</v>
      </c>
      <c r="J322">
        <v>42445</v>
      </c>
      <c r="K322">
        <v>319</v>
      </c>
      <c r="L322">
        <v>608825</v>
      </c>
      <c r="M322">
        <v>598202</v>
      </c>
      <c r="N322">
        <v>319</v>
      </c>
      <c r="O322" s="5">
        <v>10553100</v>
      </c>
      <c r="P322" s="5">
        <v>11510400</v>
      </c>
      <c r="R322" s="6">
        <v>319</v>
      </c>
      <c r="S322" t="b">
        <f>OR(Tabla1912[[#This Row],[Tiempo_lineal (ns)]]&gt;$C$508,Tabla1912[[#This Row],[Tiempo_lineal (ns)]]&lt;$C$509)</f>
        <v>0</v>
      </c>
      <c r="T322" t="b">
        <f>OR(Tabla1912[[#This Row],[Tiempo_normal (ns)]]&gt;$D$508,Tabla1912[[#This Row],[Tiempo_normal (ns)]]&lt;$D$509)</f>
        <v>0</v>
      </c>
      <c r="U322" s="6">
        <v>319</v>
      </c>
      <c r="V322" t="b">
        <f>OR(Tabla31013[[#This Row],[Tiempo_lineal (ns)]]&gt;$F$508,Tabla31013[[#This Row],[Tiempo_lineal (ns)]]&lt;$F$509)</f>
        <v>0</v>
      </c>
      <c r="W322" t="b">
        <f>OR(Tabla31013[[#This Row],[Tiempo_normal (ns)]]&gt;$G$508,Tabla31013[[#This Row],[Tiempo_normal (ns)]]&lt;$G$509)</f>
        <v>0</v>
      </c>
      <c r="X322" s="6">
        <v>319</v>
      </c>
      <c r="Y322" t="b">
        <f>OR(Tabla41114[[#This Row],[Tiempo_lineal (ns)]]&gt;$I$508,Tabla41114[[#This Row],[Tiempo_lineal (ns)]]&lt;$I$509)</f>
        <v>0</v>
      </c>
      <c r="Z322" t="b">
        <f>OR(Tabla41114[[#This Row],[Tiempo_normal (ns)]]&gt;$J$508,Tabla41114[[#This Row],[Tiempo_normal (ns)]]&lt;$J$509)</f>
        <v>0</v>
      </c>
      <c r="AA322" s="6">
        <v>319</v>
      </c>
      <c r="AB322" t="b">
        <f>OR(Tabla51215[[#This Row],[Tiempo_lineal (ns)]]&gt;$L$508,Tabla51215[[#This Row],[Tiempo_lineal (ns)]]&lt;$L$509)</f>
        <v>0</v>
      </c>
      <c r="AC322" t="b">
        <f>OR(Tabla51215[[#This Row],[Tiempo_normal (ns)]]&gt;$M$508,Tabla51215[[#This Row],[Tiempo_normal (ns)]]&lt;$M$509)</f>
        <v>0</v>
      </c>
      <c r="AD322" s="6">
        <v>319</v>
      </c>
      <c r="AE322" t="b">
        <f>OR(Tabla61316[[#This Row],[Tiempo_lineal (ns)]]&gt;$O$508,Tabla61316[[#This Row],[Tiempo_lineal (ns)]]&lt;$O$509)</f>
        <v>0</v>
      </c>
      <c r="AF322" s="7" t="b">
        <f>OR(Tabla61316[[#This Row],[Tiempo_normal (ns)]]&gt;$P$508,Tabla61316[[#This Row],[Tiempo_normal (ns)]]&lt;$P$509)</f>
        <v>0</v>
      </c>
    </row>
    <row r="323" spans="2:32" x14ac:dyDescent="0.3">
      <c r="B323">
        <v>320</v>
      </c>
      <c r="C323">
        <v>198</v>
      </c>
      <c r="D323">
        <v>224</v>
      </c>
      <c r="E323">
        <v>320</v>
      </c>
      <c r="F323">
        <v>1820</v>
      </c>
      <c r="G323">
        <v>1829</v>
      </c>
      <c r="H323">
        <v>320</v>
      </c>
      <c r="I323">
        <v>25808</v>
      </c>
      <c r="J323">
        <v>53505</v>
      </c>
      <c r="K323">
        <v>320</v>
      </c>
      <c r="L323">
        <v>613526</v>
      </c>
      <c r="M323">
        <v>953812</v>
      </c>
      <c r="N323">
        <v>320</v>
      </c>
      <c r="O323" s="5">
        <v>20686700</v>
      </c>
      <c r="P323" s="5">
        <v>15604900</v>
      </c>
      <c r="R323" s="8">
        <v>320</v>
      </c>
      <c r="S323" t="b">
        <f>OR(Tabla1912[[#This Row],[Tiempo_lineal (ns)]]&gt;$C$508,Tabla1912[[#This Row],[Tiempo_lineal (ns)]]&lt;$C$509)</f>
        <v>0</v>
      </c>
      <c r="T323" t="b">
        <f>OR(Tabla1912[[#This Row],[Tiempo_normal (ns)]]&gt;$D$508,Tabla1912[[#This Row],[Tiempo_normal (ns)]]&lt;$D$509)</f>
        <v>0</v>
      </c>
      <c r="U323" s="8">
        <v>320</v>
      </c>
      <c r="V323" t="b">
        <f>OR(Tabla31013[[#This Row],[Tiempo_lineal (ns)]]&gt;$F$508,Tabla31013[[#This Row],[Tiempo_lineal (ns)]]&lt;$F$509)</f>
        <v>0</v>
      </c>
      <c r="W323" t="b">
        <f>OR(Tabla31013[[#This Row],[Tiempo_normal (ns)]]&gt;$G$508,Tabla31013[[#This Row],[Tiempo_normal (ns)]]&lt;$G$509)</f>
        <v>0</v>
      </c>
      <c r="X323" s="8">
        <v>320</v>
      </c>
      <c r="Y323" t="b">
        <f>OR(Tabla41114[[#This Row],[Tiempo_lineal (ns)]]&gt;$I$508,Tabla41114[[#This Row],[Tiempo_lineal (ns)]]&lt;$I$509)</f>
        <v>0</v>
      </c>
      <c r="Z323" t="b">
        <f>OR(Tabla41114[[#This Row],[Tiempo_normal (ns)]]&gt;$J$508,Tabla41114[[#This Row],[Tiempo_normal (ns)]]&lt;$J$509)</f>
        <v>0</v>
      </c>
      <c r="AA323" s="8">
        <v>320</v>
      </c>
      <c r="AB323" t="b">
        <f>OR(Tabla51215[[#This Row],[Tiempo_lineal (ns)]]&gt;$L$508,Tabla51215[[#This Row],[Tiempo_lineal (ns)]]&lt;$L$509)</f>
        <v>0</v>
      </c>
      <c r="AC323" t="b">
        <f>OR(Tabla51215[[#This Row],[Tiempo_normal (ns)]]&gt;$M$508,Tabla51215[[#This Row],[Tiempo_normal (ns)]]&lt;$M$509)</f>
        <v>0</v>
      </c>
      <c r="AD323" s="8">
        <v>320</v>
      </c>
      <c r="AE323" t="b">
        <f>OR(Tabla61316[[#This Row],[Tiempo_lineal (ns)]]&gt;$O$508,Tabla61316[[#This Row],[Tiempo_lineal (ns)]]&lt;$O$509)</f>
        <v>0</v>
      </c>
      <c r="AF323" s="7" t="b">
        <f>OR(Tabla61316[[#This Row],[Tiempo_normal (ns)]]&gt;$P$508,Tabla61316[[#This Row],[Tiempo_normal (ns)]]&lt;$P$509)</f>
        <v>0</v>
      </c>
    </row>
    <row r="324" spans="2:32" x14ac:dyDescent="0.3">
      <c r="B324">
        <v>321</v>
      </c>
      <c r="C324">
        <v>208</v>
      </c>
      <c r="D324">
        <v>552</v>
      </c>
      <c r="E324">
        <v>321</v>
      </c>
      <c r="F324">
        <v>2059</v>
      </c>
      <c r="G324">
        <v>1791</v>
      </c>
      <c r="H324">
        <v>321</v>
      </c>
      <c r="I324">
        <v>50315</v>
      </c>
      <c r="J324">
        <v>51531</v>
      </c>
      <c r="K324">
        <v>321</v>
      </c>
      <c r="L324">
        <v>807431</v>
      </c>
      <c r="M324">
        <v>548899</v>
      </c>
      <c r="N324">
        <v>321</v>
      </c>
      <c r="O324" s="5">
        <v>11242600</v>
      </c>
      <c r="P324" s="5">
        <v>13290400</v>
      </c>
      <c r="R324" s="6">
        <v>321</v>
      </c>
      <c r="S324" t="b">
        <f>OR(Tabla1912[[#This Row],[Tiempo_lineal (ns)]]&gt;$C$508,Tabla1912[[#This Row],[Tiempo_lineal (ns)]]&lt;$C$509)</f>
        <v>0</v>
      </c>
      <c r="T324" t="b">
        <f>OR(Tabla1912[[#This Row],[Tiempo_normal (ns)]]&gt;$D$508,Tabla1912[[#This Row],[Tiempo_normal (ns)]]&lt;$D$509)</f>
        <v>1</v>
      </c>
      <c r="U324" s="6">
        <v>321</v>
      </c>
      <c r="V324" t="b">
        <f>OR(Tabla31013[[#This Row],[Tiempo_lineal (ns)]]&gt;$F$508,Tabla31013[[#This Row],[Tiempo_lineal (ns)]]&lt;$F$509)</f>
        <v>0</v>
      </c>
      <c r="W324" t="b">
        <f>OR(Tabla31013[[#This Row],[Tiempo_normal (ns)]]&gt;$G$508,Tabla31013[[#This Row],[Tiempo_normal (ns)]]&lt;$G$509)</f>
        <v>0</v>
      </c>
      <c r="X324" s="6">
        <v>321</v>
      </c>
      <c r="Y324" t="b">
        <f>OR(Tabla41114[[#This Row],[Tiempo_lineal (ns)]]&gt;$I$508,Tabla41114[[#This Row],[Tiempo_lineal (ns)]]&lt;$I$509)</f>
        <v>0</v>
      </c>
      <c r="Z324" t="b">
        <f>OR(Tabla41114[[#This Row],[Tiempo_normal (ns)]]&gt;$J$508,Tabla41114[[#This Row],[Tiempo_normal (ns)]]&lt;$J$509)</f>
        <v>0</v>
      </c>
      <c r="AA324" s="6">
        <v>321</v>
      </c>
      <c r="AB324" t="b">
        <f>OR(Tabla51215[[#This Row],[Tiempo_lineal (ns)]]&gt;$L$508,Tabla51215[[#This Row],[Tiempo_lineal (ns)]]&lt;$L$509)</f>
        <v>0</v>
      </c>
      <c r="AC324" t="b">
        <f>OR(Tabla51215[[#This Row],[Tiempo_normal (ns)]]&gt;$M$508,Tabla51215[[#This Row],[Tiempo_normal (ns)]]&lt;$M$509)</f>
        <v>0</v>
      </c>
      <c r="AD324" s="6">
        <v>321</v>
      </c>
      <c r="AE324" t="b">
        <f>OR(Tabla61316[[#This Row],[Tiempo_lineal (ns)]]&gt;$O$508,Tabla61316[[#This Row],[Tiempo_lineal (ns)]]&lt;$O$509)</f>
        <v>0</v>
      </c>
      <c r="AF324" s="7" t="b">
        <f>OR(Tabla61316[[#This Row],[Tiempo_normal (ns)]]&gt;$P$508,Tabla61316[[#This Row],[Tiempo_normal (ns)]]&lt;$P$509)</f>
        <v>0</v>
      </c>
    </row>
    <row r="325" spans="2:32" x14ac:dyDescent="0.3">
      <c r="B325">
        <v>322</v>
      </c>
      <c r="C325">
        <v>201</v>
      </c>
      <c r="D325">
        <v>361</v>
      </c>
      <c r="E325">
        <v>322</v>
      </c>
      <c r="F325">
        <v>1996</v>
      </c>
      <c r="G325">
        <v>1809</v>
      </c>
      <c r="H325">
        <v>322</v>
      </c>
      <c r="I325">
        <v>56326</v>
      </c>
      <c r="J325">
        <v>58694</v>
      </c>
      <c r="K325">
        <v>322</v>
      </c>
      <c r="L325">
        <v>776161</v>
      </c>
      <c r="M325">
        <v>680049</v>
      </c>
      <c r="N325">
        <v>322</v>
      </c>
      <c r="O325" s="5">
        <v>25827600</v>
      </c>
      <c r="P325" s="5">
        <v>10346200</v>
      </c>
      <c r="R325" s="8">
        <v>322</v>
      </c>
      <c r="S325" t="b">
        <f>OR(Tabla1912[[#This Row],[Tiempo_lineal (ns)]]&gt;$C$508,Tabla1912[[#This Row],[Tiempo_lineal (ns)]]&lt;$C$509)</f>
        <v>0</v>
      </c>
      <c r="T325" t="b">
        <f>OR(Tabla1912[[#This Row],[Tiempo_normal (ns)]]&gt;$D$508,Tabla1912[[#This Row],[Tiempo_normal (ns)]]&lt;$D$509)</f>
        <v>1</v>
      </c>
      <c r="U325" s="8">
        <v>322</v>
      </c>
      <c r="V325" t="b">
        <f>OR(Tabla31013[[#This Row],[Tiempo_lineal (ns)]]&gt;$F$508,Tabla31013[[#This Row],[Tiempo_lineal (ns)]]&lt;$F$509)</f>
        <v>0</v>
      </c>
      <c r="W325" t="b">
        <f>OR(Tabla31013[[#This Row],[Tiempo_normal (ns)]]&gt;$G$508,Tabla31013[[#This Row],[Tiempo_normal (ns)]]&lt;$G$509)</f>
        <v>0</v>
      </c>
      <c r="X325" s="8">
        <v>322</v>
      </c>
      <c r="Y325" t="b">
        <f>OR(Tabla41114[[#This Row],[Tiempo_lineal (ns)]]&gt;$I$508,Tabla41114[[#This Row],[Tiempo_lineal (ns)]]&lt;$I$509)</f>
        <v>0</v>
      </c>
      <c r="Z325" t="b">
        <f>OR(Tabla41114[[#This Row],[Tiempo_normal (ns)]]&gt;$J$508,Tabla41114[[#This Row],[Tiempo_normal (ns)]]&lt;$J$509)</f>
        <v>0</v>
      </c>
      <c r="AA325" s="8">
        <v>322</v>
      </c>
      <c r="AB325" t="b">
        <f>OR(Tabla51215[[#This Row],[Tiempo_lineal (ns)]]&gt;$L$508,Tabla51215[[#This Row],[Tiempo_lineal (ns)]]&lt;$L$509)</f>
        <v>0</v>
      </c>
      <c r="AC325" t="b">
        <f>OR(Tabla51215[[#This Row],[Tiempo_normal (ns)]]&gt;$M$508,Tabla51215[[#This Row],[Tiempo_normal (ns)]]&lt;$M$509)</f>
        <v>0</v>
      </c>
      <c r="AD325" s="8">
        <v>322</v>
      </c>
      <c r="AE325" t="b">
        <f>OR(Tabla61316[[#This Row],[Tiempo_lineal (ns)]]&gt;$O$508,Tabla61316[[#This Row],[Tiempo_lineal (ns)]]&lt;$O$509)</f>
        <v>1</v>
      </c>
      <c r="AF325" s="7" t="b">
        <f>OR(Tabla61316[[#This Row],[Tiempo_normal (ns)]]&gt;$P$508,Tabla61316[[#This Row],[Tiempo_normal (ns)]]&lt;$P$509)</f>
        <v>0</v>
      </c>
    </row>
    <row r="326" spans="2:32" x14ac:dyDescent="0.3">
      <c r="B326">
        <v>323</v>
      </c>
      <c r="C326">
        <v>221</v>
      </c>
      <c r="D326">
        <v>293</v>
      </c>
      <c r="E326">
        <v>323</v>
      </c>
      <c r="F326">
        <v>2075</v>
      </c>
      <c r="G326">
        <v>1789</v>
      </c>
      <c r="H326">
        <v>323</v>
      </c>
      <c r="I326">
        <v>44889</v>
      </c>
      <c r="J326">
        <v>46936</v>
      </c>
      <c r="K326">
        <v>323</v>
      </c>
      <c r="L326">
        <v>852461</v>
      </c>
      <c r="M326">
        <v>685112</v>
      </c>
      <c r="N326">
        <v>323</v>
      </c>
      <c r="O326" s="5">
        <v>9733330</v>
      </c>
      <c r="P326" s="5">
        <v>10497900</v>
      </c>
      <c r="R326" s="6">
        <v>323</v>
      </c>
      <c r="S326" t="b">
        <f>OR(Tabla1912[[#This Row],[Tiempo_lineal (ns)]]&gt;$C$508,Tabla1912[[#This Row],[Tiempo_lineal (ns)]]&lt;$C$509)</f>
        <v>0</v>
      </c>
      <c r="T326" t="b">
        <f>OR(Tabla1912[[#This Row],[Tiempo_normal (ns)]]&gt;$D$508,Tabla1912[[#This Row],[Tiempo_normal (ns)]]&lt;$D$509)</f>
        <v>0</v>
      </c>
      <c r="U326" s="6">
        <v>323</v>
      </c>
      <c r="V326" t="b">
        <f>OR(Tabla31013[[#This Row],[Tiempo_lineal (ns)]]&gt;$F$508,Tabla31013[[#This Row],[Tiempo_lineal (ns)]]&lt;$F$509)</f>
        <v>0</v>
      </c>
      <c r="W326" t="b">
        <f>OR(Tabla31013[[#This Row],[Tiempo_normal (ns)]]&gt;$G$508,Tabla31013[[#This Row],[Tiempo_normal (ns)]]&lt;$G$509)</f>
        <v>0</v>
      </c>
      <c r="X326" s="6">
        <v>323</v>
      </c>
      <c r="Y326" t="b">
        <f>OR(Tabla41114[[#This Row],[Tiempo_lineal (ns)]]&gt;$I$508,Tabla41114[[#This Row],[Tiempo_lineal (ns)]]&lt;$I$509)</f>
        <v>0</v>
      </c>
      <c r="Z326" t="b">
        <f>OR(Tabla41114[[#This Row],[Tiempo_normal (ns)]]&gt;$J$508,Tabla41114[[#This Row],[Tiempo_normal (ns)]]&lt;$J$509)</f>
        <v>0</v>
      </c>
      <c r="AA326" s="6">
        <v>323</v>
      </c>
      <c r="AB326" t="b">
        <f>OR(Tabla51215[[#This Row],[Tiempo_lineal (ns)]]&gt;$L$508,Tabla51215[[#This Row],[Tiempo_lineal (ns)]]&lt;$L$509)</f>
        <v>0</v>
      </c>
      <c r="AC326" t="b">
        <f>OR(Tabla51215[[#This Row],[Tiempo_normal (ns)]]&gt;$M$508,Tabla51215[[#This Row],[Tiempo_normal (ns)]]&lt;$M$509)</f>
        <v>0</v>
      </c>
      <c r="AD326" s="6">
        <v>323</v>
      </c>
      <c r="AE326" t="b">
        <f>OR(Tabla61316[[#This Row],[Tiempo_lineal (ns)]]&gt;$O$508,Tabla61316[[#This Row],[Tiempo_lineal (ns)]]&lt;$O$509)</f>
        <v>0</v>
      </c>
      <c r="AF326" s="7" t="b">
        <f>OR(Tabla61316[[#This Row],[Tiempo_normal (ns)]]&gt;$P$508,Tabla61316[[#This Row],[Tiempo_normal (ns)]]&lt;$P$509)</f>
        <v>0</v>
      </c>
    </row>
    <row r="327" spans="2:32" x14ac:dyDescent="0.3">
      <c r="B327">
        <v>324</v>
      </c>
      <c r="C327">
        <v>353</v>
      </c>
      <c r="D327">
        <v>385</v>
      </c>
      <c r="E327">
        <v>324</v>
      </c>
      <c r="F327">
        <v>1998</v>
      </c>
      <c r="G327">
        <v>1797</v>
      </c>
      <c r="H327">
        <v>324</v>
      </c>
      <c r="I327">
        <v>20612</v>
      </c>
      <c r="J327">
        <v>49135</v>
      </c>
      <c r="K327">
        <v>324</v>
      </c>
      <c r="L327">
        <v>628724</v>
      </c>
      <c r="M327">
        <v>958872</v>
      </c>
      <c r="N327">
        <v>324</v>
      </c>
      <c r="O327" s="5">
        <v>10391100</v>
      </c>
      <c r="P327" s="5">
        <v>20639000</v>
      </c>
      <c r="R327" s="8">
        <v>324</v>
      </c>
      <c r="S327" t="b">
        <f>OR(Tabla1912[[#This Row],[Tiempo_lineal (ns)]]&gt;$C$508,Tabla1912[[#This Row],[Tiempo_lineal (ns)]]&lt;$C$509)</f>
        <v>1</v>
      </c>
      <c r="T327" t="b">
        <f>OR(Tabla1912[[#This Row],[Tiempo_normal (ns)]]&gt;$D$508,Tabla1912[[#This Row],[Tiempo_normal (ns)]]&lt;$D$509)</f>
        <v>1</v>
      </c>
      <c r="U327" s="8">
        <v>324</v>
      </c>
      <c r="V327" t="b">
        <f>OR(Tabla31013[[#This Row],[Tiempo_lineal (ns)]]&gt;$F$508,Tabla31013[[#This Row],[Tiempo_lineal (ns)]]&lt;$F$509)</f>
        <v>0</v>
      </c>
      <c r="W327" t="b">
        <f>OR(Tabla31013[[#This Row],[Tiempo_normal (ns)]]&gt;$G$508,Tabla31013[[#This Row],[Tiempo_normal (ns)]]&lt;$G$509)</f>
        <v>0</v>
      </c>
      <c r="X327" s="8">
        <v>324</v>
      </c>
      <c r="Y327" t="b">
        <f>OR(Tabla41114[[#This Row],[Tiempo_lineal (ns)]]&gt;$I$508,Tabla41114[[#This Row],[Tiempo_lineal (ns)]]&lt;$I$509)</f>
        <v>0</v>
      </c>
      <c r="Z327" t="b">
        <f>OR(Tabla41114[[#This Row],[Tiempo_normal (ns)]]&gt;$J$508,Tabla41114[[#This Row],[Tiempo_normal (ns)]]&lt;$J$509)</f>
        <v>0</v>
      </c>
      <c r="AA327" s="8">
        <v>324</v>
      </c>
      <c r="AB327" t="b">
        <f>OR(Tabla51215[[#This Row],[Tiempo_lineal (ns)]]&gt;$L$508,Tabla51215[[#This Row],[Tiempo_lineal (ns)]]&lt;$L$509)</f>
        <v>0</v>
      </c>
      <c r="AC327" t="b">
        <f>OR(Tabla51215[[#This Row],[Tiempo_normal (ns)]]&gt;$M$508,Tabla51215[[#This Row],[Tiempo_normal (ns)]]&lt;$M$509)</f>
        <v>0</v>
      </c>
      <c r="AD327" s="8">
        <v>324</v>
      </c>
      <c r="AE327" t="b">
        <f>OR(Tabla61316[[#This Row],[Tiempo_lineal (ns)]]&gt;$O$508,Tabla61316[[#This Row],[Tiempo_lineal (ns)]]&lt;$O$509)</f>
        <v>0</v>
      </c>
      <c r="AF327" s="7" t="b">
        <f>OR(Tabla61316[[#This Row],[Tiempo_normal (ns)]]&gt;$P$508,Tabla61316[[#This Row],[Tiempo_normal (ns)]]&lt;$P$509)</f>
        <v>0</v>
      </c>
    </row>
    <row r="328" spans="2:32" x14ac:dyDescent="0.3">
      <c r="B328">
        <v>325</v>
      </c>
      <c r="C328">
        <v>291</v>
      </c>
      <c r="D328">
        <v>323</v>
      </c>
      <c r="E328">
        <v>325</v>
      </c>
      <c r="F328">
        <v>2010</v>
      </c>
      <c r="G328">
        <v>2101</v>
      </c>
      <c r="H328">
        <v>325</v>
      </c>
      <c r="I328">
        <v>37961</v>
      </c>
      <c r="J328">
        <v>43635</v>
      </c>
      <c r="K328">
        <v>325</v>
      </c>
      <c r="L328">
        <v>673343</v>
      </c>
      <c r="M328">
        <v>659418</v>
      </c>
      <c r="N328">
        <v>325</v>
      </c>
      <c r="O328" s="5">
        <v>10456300</v>
      </c>
      <c r="P328" s="5">
        <v>12816800</v>
      </c>
      <c r="R328" s="6">
        <v>325</v>
      </c>
      <c r="S328" t="b">
        <f>OR(Tabla1912[[#This Row],[Tiempo_lineal (ns)]]&gt;$C$508,Tabla1912[[#This Row],[Tiempo_lineal (ns)]]&lt;$C$509)</f>
        <v>0</v>
      </c>
      <c r="T328" t="b">
        <f>OR(Tabla1912[[#This Row],[Tiempo_normal (ns)]]&gt;$D$508,Tabla1912[[#This Row],[Tiempo_normal (ns)]]&lt;$D$509)</f>
        <v>0</v>
      </c>
      <c r="U328" s="6">
        <v>325</v>
      </c>
      <c r="V328" t="b">
        <f>OR(Tabla31013[[#This Row],[Tiempo_lineal (ns)]]&gt;$F$508,Tabla31013[[#This Row],[Tiempo_lineal (ns)]]&lt;$F$509)</f>
        <v>0</v>
      </c>
      <c r="W328" t="b">
        <f>OR(Tabla31013[[#This Row],[Tiempo_normal (ns)]]&gt;$G$508,Tabla31013[[#This Row],[Tiempo_normal (ns)]]&lt;$G$509)</f>
        <v>0</v>
      </c>
      <c r="X328" s="6">
        <v>325</v>
      </c>
      <c r="Y328" t="b">
        <f>OR(Tabla41114[[#This Row],[Tiempo_lineal (ns)]]&gt;$I$508,Tabla41114[[#This Row],[Tiempo_lineal (ns)]]&lt;$I$509)</f>
        <v>0</v>
      </c>
      <c r="Z328" t="b">
        <f>OR(Tabla41114[[#This Row],[Tiempo_normal (ns)]]&gt;$J$508,Tabla41114[[#This Row],[Tiempo_normal (ns)]]&lt;$J$509)</f>
        <v>0</v>
      </c>
      <c r="AA328" s="6">
        <v>325</v>
      </c>
      <c r="AB328" t="b">
        <f>OR(Tabla51215[[#This Row],[Tiempo_lineal (ns)]]&gt;$L$508,Tabla51215[[#This Row],[Tiempo_lineal (ns)]]&lt;$L$509)</f>
        <v>0</v>
      </c>
      <c r="AC328" t="b">
        <f>OR(Tabla51215[[#This Row],[Tiempo_normal (ns)]]&gt;$M$508,Tabla51215[[#This Row],[Tiempo_normal (ns)]]&lt;$M$509)</f>
        <v>0</v>
      </c>
      <c r="AD328" s="6">
        <v>325</v>
      </c>
      <c r="AE328" t="b">
        <f>OR(Tabla61316[[#This Row],[Tiempo_lineal (ns)]]&gt;$O$508,Tabla61316[[#This Row],[Tiempo_lineal (ns)]]&lt;$O$509)</f>
        <v>0</v>
      </c>
      <c r="AF328" s="7" t="b">
        <f>OR(Tabla61316[[#This Row],[Tiempo_normal (ns)]]&gt;$P$508,Tabla61316[[#This Row],[Tiempo_normal (ns)]]&lt;$P$509)</f>
        <v>0</v>
      </c>
    </row>
    <row r="329" spans="2:32" x14ac:dyDescent="0.3">
      <c r="B329">
        <v>326</v>
      </c>
      <c r="C329">
        <v>297</v>
      </c>
      <c r="D329">
        <v>286</v>
      </c>
      <c r="E329">
        <v>326</v>
      </c>
      <c r="F329">
        <v>2098</v>
      </c>
      <c r="G329">
        <v>1793</v>
      </c>
      <c r="H329">
        <v>326</v>
      </c>
      <c r="I329">
        <v>22478</v>
      </c>
      <c r="J329">
        <v>34353</v>
      </c>
      <c r="K329">
        <v>326</v>
      </c>
      <c r="L329">
        <v>935500</v>
      </c>
      <c r="M329">
        <v>832573</v>
      </c>
      <c r="N329">
        <v>326</v>
      </c>
      <c r="O329" s="5">
        <v>20274000</v>
      </c>
      <c r="P329" s="5">
        <v>10698500</v>
      </c>
      <c r="R329" s="8">
        <v>326</v>
      </c>
      <c r="S329" t="b">
        <f>OR(Tabla1912[[#This Row],[Tiempo_lineal (ns)]]&gt;$C$508,Tabla1912[[#This Row],[Tiempo_lineal (ns)]]&lt;$C$509)</f>
        <v>0</v>
      </c>
      <c r="T329" t="b">
        <f>OR(Tabla1912[[#This Row],[Tiempo_normal (ns)]]&gt;$D$508,Tabla1912[[#This Row],[Tiempo_normal (ns)]]&lt;$D$509)</f>
        <v>0</v>
      </c>
      <c r="U329" s="8">
        <v>326</v>
      </c>
      <c r="V329" t="b">
        <f>OR(Tabla31013[[#This Row],[Tiempo_lineal (ns)]]&gt;$F$508,Tabla31013[[#This Row],[Tiempo_lineal (ns)]]&lt;$F$509)</f>
        <v>0</v>
      </c>
      <c r="W329" t="b">
        <f>OR(Tabla31013[[#This Row],[Tiempo_normal (ns)]]&gt;$G$508,Tabla31013[[#This Row],[Tiempo_normal (ns)]]&lt;$G$509)</f>
        <v>0</v>
      </c>
      <c r="X329" s="8">
        <v>326</v>
      </c>
      <c r="Y329" t="b">
        <f>OR(Tabla41114[[#This Row],[Tiempo_lineal (ns)]]&gt;$I$508,Tabla41114[[#This Row],[Tiempo_lineal (ns)]]&lt;$I$509)</f>
        <v>0</v>
      </c>
      <c r="Z329" t="b">
        <f>OR(Tabla41114[[#This Row],[Tiempo_normal (ns)]]&gt;$J$508,Tabla41114[[#This Row],[Tiempo_normal (ns)]]&lt;$J$509)</f>
        <v>0</v>
      </c>
      <c r="AA329" s="8">
        <v>326</v>
      </c>
      <c r="AB329" t="b">
        <f>OR(Tabla51215[[#This Row],[Tiempo_lineal (ns)]]&gt;$L$508,Tabla51215[[#This Row],[Tiempo_lineal (ns)]]&lt;$L$509)</f>
        <v>0</v>
      </c>
      <c r="AC329" t="b">
        <f>OR(Tabla51215[[#This Row],[Tiempo_normal (ns)]]&gt;$M$508,Tabla51215[[#This Row],[Tiempo_normal (ns)]]&lt;$M$509)</f>
        <v>0</v>
      </c>
      <c r="AD329" s="8">
        <v>326</v>
      </c>
      <c r="AE329" t="b">
        <f>OR(Tabla61316[[#This Row],[Tiempo_lineal (ns)]]&gt;$O$508,Tabla61316[[#This Row],[Tiempo_lineal (ns)]]&lt;$O$509)</f>
        <v>0</v>
      </c>
      <c r="AF329" s="7" t="b">
        <f>OR(Tabla61316[[#This Row],[Tiempo_normal (ns)]]&gt;$P$508,Tabla61316[[#This Row],[Tiempo_normal (ns)]]&lt;$P$509)</f>
        <v>0</v>
      </c>
    </row>
    <row r="330" spans="2:32" x14ac:dyDescent="0.3">
      <c r="B330">
        <v>327</v>
      </c>
      <c r="C330">
        <v>288</v>
      </c>
      <c r="D330">
        <v>219</v>
      </c>
      <c r="E330">
        <v>327</v>
      </c>
      <c r="F330">
        <v>2030</v>
      </c>
      <c r="G330">
        <v>1862</v>
      </c>
      <c r="H330">
        <v>327</v>
      </c>
      <c r="I330">
        <v>21244</v>
      </c>
      <c r="J330">
        <v>32845</v>
      </c>
      <c r="K330">
        <v>327</v>
      </c>
      <c r="L330">
        <v>598834</v>
      </c>
      <c r="M330">
        <v>583674</v>
      </c>
      <c r="N330">
        <v>327</v>
      </c>
      <c r="O330" s="5">
        <v>11658400</v>
      </c>
      <c r="P330" s="5">
        <v>10413200</v>
      </c>
      <c r="R330" s="6">
        <v>327</v>
      </c>
      <c r="S330" t="b">
        <f>OR(Tabla1912[[#This Row],[Tiempo_lineal (ns)]]&gt;$C$508,Tabla1912[[#This Row],[Tiempo_lineal (ns)]]&lt;$C$509)</f>
        <v>0</v>
      </c>
      <c r="T330" t="b">
        <f>OR(Tabla1912[[#This Row],[Tiempo_normal (ns)]]&gt;$D$508,Tabla1912[[#This Row],[Tiempo_normal (ns)]]&lt;$D$509)</f>
        <v>0</v>
      </c>
      <c r="U330" s="6">
        <v>327</v>
      </c>
      <c r="V330" t="b">
        <f>OR(Tabla31013[[#This Row],[Tiempo_lineal (ns)]]&gt;$F$508,Tabla31013[[#This Row],[Tiempo_lineal (ns)]]&lt;$F$509)</f>
        <v>0</v>
      </c>
      <c r="W330" t="b">
        <f>OR(Tabla31013[[#This Row],[Tiempo_normal (ns)]]&gt;$G$508,Tabla31013[[#This Row],[Tiempo_normal (ns)]]&lt;$G$509)</f>
        <v>0</v>
      </c>
      <c r="X330" s="6">
        <v>327</v>
      </c>
      <c r="Y330" t="b">
        <f>OR(Tabla41114[[#This Row],[Tiempo_lineal (ns)]]&gt;$I$508,Tabla41114[[#This Row],[Tiempo_lineal (ns)]]&lt;$I$509)</f>
        <v>0</v>
      </c>
      <c r="Z330" t="b">
        <f>OR(Tabla41114[[#This Row],[Tiempo_normal (ns)]]&gt;$J$508,Tabla41114[[#This Row],[Tiempo_normal (ns)]]&lt;$J$509)</f>
        <v>0</v>
      </c>
      <c r="AA330" s="6">
        <v>327</v>
      </c>
      <c r="AB330" t="b">
        <f>OR(Tabla51215[[#This Row],[Tiempo_lineal (ns)]]&gt;$L$508,Tabla51215[[#This Row],[Tiempo_lineal (ns)]]&lt;$L$509)</f>
        <v>0</v>
      </c>
      <c r="AC330" t="b">
        <f>OR(Tabla51215[[#This Row],[Tiempo_normal (ns)]]&gt;$M$508,Tabla51215[[#This Row],[Tiempo_normal (ns)]]&lt;$M$509)</f>
        <v>0</v>
      </c>
      <c r="AD330" s="6">
        <v>327</v>
      </c>
      <c r="AE330" t="b">
        <f>OR(Tabla61316[[#This Row],[Tiempo_lineal (ns)]]&gt;$O$508,Tabla61316[[#This Row],[Tiempo_lineal (ns)]]&lt;$O$509)</f>
        <v>0</v>
      </c>
      <c r="AF330" s="7" t="b">
        <f>OR(Tabla61316[[#This Row],[Tiempo_normal (ns)]]&gt;$P$508,Tabla61316[[#This Row],[Tiempo_normal (ns)]]&lt;$P$509)</f>
        <v>0</v>
      </c>
    </row>
    <row r="331" spans="2:32" x14ac:dyDescent="0.3">
      <c r="B331">
        <v>328</v>
      </c>
      <c r="C331">
        <v>184</v>
      </c>
      <c r="D331">
        <v>211</v>
      </c>
      <c r="E331">
        <v>328</v>
      </c>
      <c r="F331">
        <v>1823</v>
      </c>
      <c r="G331">
        <v>1792</v>
      </c>
      <c r="H331">
        <v>328</v>
      </c>
      <c r="I331">
        <v>63153</v>
      </c>
      <c r="J331">
        <v>36407</v>
      </c>
      <c r="K331">
        <v>328</v>
      </c>
      <c r="L331">
        <v>859770</v>
      </c>
      <c r="M331">
        <v>566575</v>
      </c>
      <c r="N331">
        <v>328</v>
      </c>
      <c r="O331" s="5">
        <v>10476800</v>
      </c>
      <c r="P331" s="5">
        <v>46911900</v>
      </c>
      <c r="R331" s="8">
        <v>328</v>
      </c>
      <c r="S331" t="b">
        <f>OR(Tabla1912[[#This Row],[Tiempo_lineal (ns)]]&gt;$C$508,Tabla1912[[#This Row],[Tiempo_lineal (ns)]]&lt;$C$509)</f>
        <v>0</v>
      </c>
      <c r="T331" t="b">
        <f>OR(Tabla1912[[#This Row],[Tiempo_normal (ns)]]&gt;$D$508,Tabla1912[[#This Row],[Tiempo_normal (ns)]]&lt;$D$509)</f>
        <v>0</v>
      </c>
      <c r="U331" s="8">
        <v>328</v>
      </c>
      <c r="V331" t="b">
        <f>OR(Tabla31013[[#This Row],[Tiempo_lineal (ns)]]&gt;$F$508,Tabla31013[[#This Row],[Tiempo_lineal (ns)]]&lt;$F$509)</f>
        <v>0</v>
      </c>
      <c r="W331" t="b">
        <f>OR(Tabla31013[[#This Row],[Tiempo_normal (ns)]]&gt;$G$508,Tabla31013[[#This Row],[Tiempo_normal (ns)]]&lt;$G$509)</f>
        <v>0</v>
      </c>
      <c r="X331" s="8">
        <v>328</v>
      </c>
      <c r="Y331" t="b">
        <f>OR(Tabla41114[[#This Row],[Tiempo_lineal (ns)]]&gt;$I$508,Tabla41114[[#This Row],[Tiempo_lineal (ns)]]&lt;$I$509)</f>
        <v>0</v>
      </c>
      <c r="Z331" t="b">
        <f>OR(Tabla41114[[#This Row],[Tiempo_normal (ns)]]&gt;$J$508,Tabla41114[[#This Row],[Tiempo_normal (ns)]]&lt;$J$509)</f>
        <v>0</v>
      </c>
      <c r="AA331" s="8">
        <v>328</v>
      </c>
      <c r="AB331" t="b">
        <f>OR(Tabla51215[[#This Row],[Tiempo_lineal (ns)]]&gt;$L$508,Tabla51215[[#This Row],[Tiempo_lineal (ns)]]&lt;$L$509)</f>
        <v>0</v>
      </c>
      <c r="AC331" t="b">
        <f>OR(Tabla51215[[#This Row],[Tiempo_normal (ns)]]&gt;$M$508,Tabla51215[[#This Row],[Tiempo_normal (ns)]]&lt;$M$509)</f>
        <v>0</v>
      </c>
      <c r="AD331" s="8">
        <v>328</v>
      </c>
      <c r="AE331" t="b">
        <f>OR(Tabla61316[[#This Row],[Tiempo_lineal (ns)]]&gt;$O$508,Tabla61316[[#This Row],[Tiempo_lineal (ns)]]&lt;$O$509)</f>
        <v>0</v>
      </c>
      <c r="AF331" s="7" t="b">
        <f>OR(Tabla61316[[#This Row],[Tiempo_normal (ns)]]&gt;$P$508,Tabla61316[[#This Row],[Tiempo_normal (ns)]]&lt;$P$509)</f>
        <v>1</v>
      </c>
    </row>
    <row r="332" spans="2:32" x14ac:dyDescent="0.3">
      <c r="B332">
        <v>329</v>
      </c>
      <c r="C332">
        <v>195</v>
      </c>
      <c r="D332">
        <v>203</v>
      </c>
      <c r="E332">
        <v>329</v>
      </c>
      <c r="F332">
        <v>1811</v>
      </c>
      <c r="G332">
        <v>2069</v>
      </c>
      <c r="H332">
        <v>329</v>
      </c>
      <c r="I332">
        <v>25593</v>
      </c>
      <c r="J332">
        <v>50429</v>
      </c>
      <c r="K332">
        <v>329</v>
      </c>
      <c r="L332">
        <v>685484</v>
      </c>
      <c r="M332">
        <v>821631</v>
      </c>
      <c r="N332">
        <v>329</v>
      </c>
      <c r="O332" s="5">
        <v>12189300</v>
      </c>
      <c r="P332" s="5">
        <v>13962000</v>
      </c>
      <c r="R332" s="6">
        <v>329</v>
      </c>
      <c r="S332" t="b">
        <f>OR(Tabla1912[[#This Row],[Tiempo_lineal (ns)]]&gt;$C$508,Tabla1912[[#This Row],[Tiempo_lineal (ns)]]&lt;$C$509)</f>
        <v>0</v>
      </c>
      <c r="T332" t="b">
        <f>OR(Tabla1912[[#This Row],[Tiempo_normal (ns)]]&gt;$D$508,Tabla1912[[#This Row],[Tiempo_normal (ns)]]&lt;$D$509)</f>
        <v>0</v>
      </c>
      <c r="U332" s="6">
        <v>329</v>
      </c>
      <c r="V332" t="b">
        <f>OR(Tabla31013[[#This Row],[Tiempo_lineal (ns)]]&gt;$F$508,Tabla31013[[#This Row],[Tiempo_lineal (ns)]]&lt;$F$509)</f>
        <v>0</v>
      </c>
      <c r="W332" t="b">
        <f>OR(Tabla31013[[#This Row],[Tiempo_normal (ns)]]&gt;$G$508,Tabla31013[[#This Row],[Tiempo_normal (ns)]]&lt;$G$509)</f>
        <v>0</v>
      </c>
      <c r="X332" s="6">
        <v>329</v>
      </c>
      <c r="Y332" t="b">
        <f>OR(Tabla41114[[#This Row],[Tiempo_lineal (ns)]]&gt;$I$508,Tabla41114[[#This Row],[Tiempo_lineal (ns)]]&lt;$I$509)</f>
        <v>0</v>
      </c>
      <c r="Z332" t="b">
        <f>OR(Tabla41114[[#This Row],[Tiempo_normal (ns)]]&gt;$J$508,Tabla41114[[#This Row],[Tiempo_normal (ns)]]&lt;$J$509)</f>
        <v>0</v>
      </c>
      <c r="AA332" s="6">
        <v>329</v>
      </c>
      <c r="AB332" t="b">
        <f>OR(Tabla51215[[#This Row],[Tiempo_lineal (ns)]]&gt;$L$508,Tabla51215[[#This Row],[Tiempo_lineal (ns)]]&lt;$L$509)</f>
        <v>0</v>
      </c>
      <c r="AC332" t="b">
        <f>OR(Tabla51215[[#This Row],[Tiempo_normal (ns)]]&gt;$M$508,Tabla51215[[#This Row],[Tiempo_normal (ns)]]&lt;$M$509)</f>
        <v>0</v>
      </c>
      <c r="AD332" s="6">
        <v>329</v>
      </c>
      <c r="AE332" t="b">
        <f>OR(Tabla61316[[#This Row],[Tiempo_lineal (ns)]]&gt;$O$508,Tabla61316[[#This Row],[Tiempo_lineal (ns)]]&lt;$O$509)</f>
        <v>0</v>
      </c>
      <c r="AF332" s="7" t="b">
        <f>OR(Tabla61316[[#This Row],[Tiempo_normal (ns)]]&gt;$P$508,Tabla61316[[#This Row],[Tiempo_normal (ns)]]&lt;$P$509)</f>
        <v>0</v>
      </c>
    </row>
    <row r="333" spans="2:32" x14ac:dyDescent="0.3">
      <c r="B333">
        <v>330</v>
      </c>
      <c r="C333">
        <v>188</v>
      </c>
      <c r="D333">
        <v>232</v>
      </c>
      <c r="E333">
        <v>330</v>
      </c>
      <c r="F333">
        <v>2042</v>
      </c>
      <c r="G333">
        <v>1840</v>
      </c>
      <c r="H333">
        <v>330</v>
      </c>
      <c r="I333">
        <v>25289</v>
      </c>
      <c r="J333">
        <v>60562</v>
      </c>
      <c r="K333">
        <v>330</v>
      </c>
      <c r="L333" s="5">
        <v>1311120</v>
      </c>
      <c r="M333">
        <v>972820</v>
      </c>
      <c r="N333">
        <v>330</v>
      </c>
      <c r="O333" s="5">
        <v>9840360</v>
      </c>
      <c r="P333" s="5">
        <v>23272700</v>
      </c>
      <c r="R333" s="8">
        <v>330</v>
      </c>
      <c r="S333" t="b">
        <f>OR(Tabla1912[[#This Row],[Tiempo_lineal (ns)]]&gt;$C$508,Tabla1912[[#This Row],[Tiempo_lineal (ns)]]&lt;$C$509)</f>
        <v>0</v>
      </c>
      <c r="T333" t="b">
        <f>OR(Tabla1912[[#This Row],[Tiempo_normal (ns)]]&gt;$D$508,Tabla1912[[#This Row],[Tiempo_normal (ns)]]&lt;$D$509)</f>
        <v>0</v>
      </c>
      <c r="U333" s="8">
        <v>330</v>
      </c>
      <c r="V333" t="b">
        <f>OR(Tabla31013[[#This Row],[Tiempo_lineal (ns)]]&gt;$F$508,Tabla31013[[#This Row],[Tiempo_lineal (ns)]]&lt;$F$509)</f>
        <v>0</v>
      </c>
      <c r="W333" t="b">
        <f>OR(Tabla31013[[#This Row],[Tiempo_normal (ns)]]&gt;$G$508,Tabla31013[[#This Row],[Tiempo_normal (ns)]]&lt;$G$509)</f>
        <v>0</v>
      </c>
      <c r="X333" s="8">
        <v>330</v>
      </c>
      <c r="Y333" t="b">
        <f>OR(Tabla41114[[#This Row],[Tiempo_lineal (ns)]]&gt;$I$508,Tabla41114[[#This Row],[Tiempo_lineal (ns)]]&lt;$I$509)</f>
        <v>0</v>
      </c>
      <c r="Z333" t="b">
        <f>OR(Tabla41114[[#This Row],[Tiempo_normal (ns)]]&gt;$J$508,Tabla41114[[#This Row],[Tiempo_normal (ns)]]&lt;$J$509)</f>
        <v>0</v>
      </c>
      <c r="AA333" s="8">
        <v>330</v>
      </c>
      <c r="AB333" t="b">
        <f>OR(Tabla51215[[#This Row],[Tiempo_lineal (ns)]]&gt;$L$508,Tabla51215[[#This Row],[Tiempo_lineal (ns)]]&lt;$L$509)</f>
        <v>1</v>
      </c>
      <c r="AC333" t="b">
        <f>OR(Tabla51215[[#This Row],[Tiempo_normal (ns)]]&gt;$M$508,Tabla51215[[#This Row],[Tiempo_normal (ns)]]&lt;$M$509)</f>
        <v>0</v>
      </c>
      <c r="AD333" s="8">
        <v>330</v>
      </c>
      <c r="AE333" t="b">
        <f>OR(Tabla61316[[#This Row],[Tiempo_lineal (ns)]]&gt;$O$508,Tabla61316[[#This Row],[Tiempo_lineal (ns)]]&lt;$O$509)</f>
        <v>0</v>
      </c>
      <c r="AF333" s="7" t="b">
        <f>OR(Tabla61316[[#This Row],[Tiempo_normal (ns)]]&gt;$P$508,Tabla61316[[#This Row],[Tiempo_normal (ns)]]&lt;$P$509)</f>
        <v>0</v>
      </c>
    </row>
    <row r="334" spans="2:32" x14ac:dyDescent="0.3">
      <c r="B334">
        <v>331</v>
      </c>
      <c r="C334">
        <v>248</v>
      </c>
      <c r="D334">
        <v>263</v>
      </c>
      <c r="E334">
        <v>331</v>
      </c>
      <c r="F334">
        <v>2043</v>
      </c>
      <c r="G334">
        <v>1829</v>
      </c>
      <c r="H334">
        <v>331</v>
      </c>
      <c r="I334">
        <v>45726</v>
      </c>
      <c r="J334">
        <v>51117</v>
      </c>
      <c r="K334">
        <v>331</v>
      </c>
      <c r="L334">
        <v>600192</v>
      </c>
      <c r="M334">
        <v>588505</v>
      </c>
      <c r="N334">
        <v>331</v>
      </c>
      <c r="O334" s="5">
        <v>10156500</v>
      </c>
      <c r="P334" s="5">
        <v>10527600</v>
      </c>
      <c r="R334" s="6">
        <v>331</v>
      </c>
      <c r="S334" t="b">
        <f>OR(Tabla1912[[#This Row],[Tiempo_lineal (ns)]]&gt;$C$508,Tabla1912[[#This Row],[Tiempo_lineal (ns)]]&lt;$C$509)</f>
        <v>0</v>
      </c>
      <c r="T334" t="b">
        <f>OR(Tabla1912[[#This Row],[Tiempo_normal (ns)]]&gt;$D$508,Tabla1912[[#This Row],[Tiempo_normal (ns)]]&lt;$D$509)</f>
        <v>0</v>
      </c>
      <c r="U334" s="6">
        <v>331</v>
      </c>
      <c r="V334" t="b">
        <f>OR(Tabla31013[[#This Row],[Tiempo_lineal (ns)]]&gt;$F$508,Tabla31013[[#This Row],[Tiempo_lineal (ns)]]&lt;$F$509)</f>
        <v>0</v>
      </c>
      <c r="W334" t="b">
        <f>OR(Tabla31013[[#This Row],[Tiempo_normal (ns)]]&gt;$G$508,Tabla31013[[#This Row],[Tiempo_normal (ns)]]&lt;$G$509)</f>
        <v>0</v>
      </c>
      <c r="X334" s="6">
        <v>331</v>
      </c>
      <c r="Y334" t="b">
        <f>OR(Tabla41114[[#This Row],[Tiempo_lineal (ns)]]&gt;$I$508,Tabla41114[[#This Row],[Tiempo_lineal (ns)]]&lt;$I$509)</f>
        <v>0</v>
      </c>
      <c r="Z334" t="b">
        <f>OR(Tabla41114[[#This Row],[Tiempo_normal (ns)]]&gt;$J$508,Tabla41114[[#This Row],[Tiempo_normal (ns)]]&lt;$J$509)</f>
        <v>0</v>
      </c>
      <c r="AA334" s="6">
        <v>331</v>
      </c>
      <c r="AB334" t="b">
        <f>OR(Tabla51215[[#This Row],[Tiempo_lineal (ns)]]&gt;$L$508,Tabla51215[[#This Row],[Tiempo_lineal (ns)]]&lt;$L$509)</f>
        <v>0</v>
      </c>
      <c r="AC334" t="b">
        <f>OR(Tabla51215[[#This Row],[Tiempo_normal (ns)]]&gt;$M$508,Tabla51215[[#This Row],[Tiempo_normal (ns)]]&lt;$M$509)</f>
        <v>0</v>
      </c>
      <c r="AD334" s="6">
        <v>331</v>
      </c>
      <c r="AE334" t="b">
        <f>OR(Tabla61316[[#This Row],[Tiempo_lineal (ns)]]&gt;$O$508,Tabla61316[[#This Row],[Tiempo_lineal (ns)]]&lt;$O$509)</f>
        <v>0</v>
      </c>
      <c r="AF334" s="7" t="b">
        <f>OR(Tabla61316[[#This Row],[Tiempo_normal (ns)]]&gt;$P$508,Tabla61316[[#This Row],[Tiempo_normal (ns)]]&lt;$P$509)</f>
        <v>0</v>
      </c>
    </row>
    <row r="335" spans="2:32" x14ac:dyDescent="0.3">
      <c r="B335">
        <v>332</v>
      </c>
      <c r="C335">
        <v>205</v>
      </c>
      <c r="D335">
        <v>300</v>
      </c>
      <c r="E335">
        <v>332</v>
      </c>
      <c r="F335">
        <v>2093</v>
      </c>
      <c r="G335">
        <v>2122</v>
      </c>
      <c r="H335">
        <v>332</v>
      </c>
      <c r="I335">
        <v>20854</v>
      </c>
      <c r="J335">
        <v>66119</v>
      </c>
      <c r="K335">
        <v>332</v>
      </c>
      <c r="L335">
        <v>908759</v>
      </c>
      <c r="M335">
        <v>656392</v>
      </c>
      <c r="N335">
        <v>332</v>
      </c>
      <c r="O335" s="5">
        <v>11638200</v>
      </c>
      <c r="P335" s="5">
        <v>28901000</v>
      </c>
      <c r="R335" s="8">
        <v>332</v>
      </c>
      <c r="S335" t="b">
        <f>OR(Tabla1912[[#This Row],[Tiempo_lineal (ns)]]&gt;$C$508,Tabla1912[[#This Row],[Tiempo_lineal (ns)]]&lt;$C$509)</f>
        <v>0</v>
      </c>
      <c r="T335" t="b">
        <f>OR(Tabla1912[[#This Row],[Tiempo_normal (ns)]]&gt;$D$508,Tabla1912[[#This Row],[Tiempo_normal (ns)]]&lt;$D$509)</f>
        <v>0</v>
      </c>
      <c r="U335" s="8">
        <v>332</v>
      </c>
      <c r="V335" t="b">
        <f>OR(Tabla31013[[#This Row],[Tiempo_lineal (ns)]]&gt;$F$508,Tabla31013[[#This Row],[Tiempo_lineal (ns)]]&lt;$F$509)</f>
        <v>0</v>
      </c>
      <c r="W335" t="b">
        <f>OR(Tabla31013[[#This Row],[Tiempo_normal (ns)]]&gt;$G$508,Tabla31013[[#This Row],[Tiempo_normal (ns)]]&lt;$G$509)</f>
        <v>0</v>
      </c>
      <c r="X335" s="8">
        <v>332</v>
      </c>
      <c r="Y335" t="b">
        <f>OR(Tabla41114[[#This Row],[Tiempo_lineal (ns)]]&gt;$I$508,Tabla41114[[#This Row],[Tiempo_lineal (ns)]]&lt;$I$509)</f>
        <v>0</v>
      </c>
      <c r="Z335" t="b">
        <f>OR(Tabla41114[[#This Row],[Tiempo_normal (ns)]]&gt;$J$508,Tabla41114[[#This Row],[Tiempo_normal (ns)]]&lt;$J$509)</f>
        <v>0</v>
      </c>
      <c r="AA335" s="8">
        <v>332</v>
      </c>
      <c r="AB335" t="b">
        <f>OR(Tabla51215[[#This Row],[Tiempo_lineal (ns)]]&gt;$L$508,Tabla51215[[#This Row],[Tiempo_lineal (ns)]]&lt;$L$509)</f>
        <v>0</v>
      </c>
      <c r="AC335" t="b">
        <f>OR(Tabla51215[[#This Row],[Tiempo_normal (ns)]]&gt;$M$508,Tabla51215[[#This Row],[Tiempo_normal (ns)]]&lt;$M$509)</f>
        <v>0</v>
      </c>
      <c r="AD335" s="8">
        <v>332</v>
      </c>
      <c r="AE335" t="b">
        <f>OR(Tabla61316[[#This Row],[Tiempo_lineal (ns)]]&gt;$O$508,Tabla61316[[#This Row],[Tiempo_lineal (ns)]]&lt;$O$509)</f>
        <v>0</v>
      </c>
      <c r="AF335" s="7" t="b">
        <f>OR(Tabla61316[[#This Row],[Tiempo_normal (ns)]]&gt;$P$508,Tabla61316[[#This Row],[Tiempo_normal (ns)]]&lt;$P$509)</f>
        <v>0</v>
      </c>
    </row>
    <row r="336" spans="2:32" x14ac:dyDescent="0.3">
      <c r="B336">
        <v>333</v>
      </c>
      <c r="C336">
        <v>275</v>
      </c>
      <c r="D336">
        <v>521</v>
      </c>
      <c r="E336">
        <v>333</v>
      </c>
      <c r="F336">
        <v>2015</v>
      </c>
      <c r="G336">
        <v>1807</v>
      </c>
      <c r="H336">
        <v>333</v>
      </c>
      <c r="I336">
        <v>34305</v>
      </c>
      <c r="J336">
        <v>27107</v>
      </c>
      <c r="K336">
        <v>333</v>
      </c>
      <c r="L336">
        <v>879441</v>
      </c>
      <c r="M336">
        <v>607279</v>
      </c>
      <c r="N336">
        <v>333</v>
      </c>
      <c r="O336" s="5">
        <v>10076600</v>
      </c>
      <c r="P336" s="5">
        <v>10756700</v>
      </c>
      <c r="R336" s="6">
        <v>333</v>
      </c>
      <c r="S336" t="b">
        <f>OR(Tabla1912[[#This Row],[Tiempo_lineal (ns)]]&gt;$C$508,Tabla1912[[#This Row],[Tiempo_lineal (ns)]]&lt;$C$509)</f>
        <v>0</v>
      </c>
      <c r="T336" t="b">
        <f>OR(Tabla1912[[#This Row],[Tiempo_normal (ns)]]&gt;$D$508,Tabla1912[[#This Row],[Tiempo_normal (ns)]]&lt;$D$509)</f>
        <v>1</v>
      </c>
      <c r="U336" s="6">
        <v>333</v>
      </c>
      <c r="V336" t="b">
        <f>OR(Tabla31013[[#This Row],[Tiempo_lineal (ns)]]&gt;$F$508,Tabla31013[[#This Row],[Tiempo_lineal (ns)]]&lt;$F$509)</f>
        <v>0</v>
      </c>
      <c r="W336" t="b">
        <f>OR(Tabla31013[[#This Row],[Tiempo_normal (ns)]]&gt;$G$508,Tabla31013[[#This Row],[Tiempo_normal (ns)]]&lt;$G$509)</f>
        <v>0</v>
      </c>
      <c r="X336" s="6">
        <v>333</v>
      </c>
      <c r="Y336" t="b">
        <f>OR(Tabla41114[[#This Row],[Tiempo_lineal (ns)]]&gt;$I$508,Tabla41114[[#This Row],[Tiempo_lineal (ns)]]&lt;$I$509)</f>
        <v>0</v>
      </c>
      <c r="Z336" t="b">
        <f>OR(Tabla41114[[#This Row],[Tiempo_normal (ns)]]&gt;$J$508,Tabla41114[[#This Row],[Tiempo_normal (ns)]]&lt;$J$509)</f>
        <v>0</v>
      </c>
      <c r="AA336" s="6">
        <v>333</v>
      </c>
      <c r="AB336" t="b">
        <f>OR(Tabla51215[[#This Row],[Tiempo_lineal (ns)]]&gt;$L$508,Tabla51215[[#This Row],[Tiempo_lineal (ns)]]&lt;$L$509)</f>
        <v>0</v>
      </c>
      <c r="AC336" t="b">
        <f>OR(Tabla51215[[#This Row],[Tiempo_normal (ns)]]&gt;$M$508,Tabla51215[[#This Row],[Tiempo_normal (ns)]]&lt;$M$509)</f>
        <v>0</v>
      </c>
      <c r="AD336" s="6">
        <v>333</v>
      </c>
      <c r="AE336" t="b">
        <f>OR(Tabla61316[[#This Row],[Tiempo_lineal (ns)]]&gt;$O$508,Tabla61316[[#This Row],[Tiempo_lineal (ns)]]&lt;$O$509)</f>
        <v>0</v>
      </c>
      <c r="AF336" s="7" t="b">
        <f>OR(Tabla61316[[#This Row],[Tiempo_normal (ns)]]&gt;$P$508,Tabla61316[[#This Row],[Tiempo_normal (ns)]]&lt;$P$509)</f>
        <v>0</v>
      </c>
    </row>
    <row r="337" spans="2:32" x14ac:dyDescent="0.3">
      <c r="B337">
        <v>334</v>
      </c>
      <c r="C337">
        <v>379</v>
      </c>
      <c r="D337">
        <v>393</v>
      </c>
      <c r="E337">
        <v>334</v>
      </c>
      <c r="F337">
        <v>2054</v>
      </c>
      <c r="G337">
        <v>1810</v>
      </c>
      <c r="H337">
        <v>334</v>
      </c>
      <c r="I337">
        <v>20552</v>
      </c>
      <c r="J337">
        <v>61705</v>
      </c>
      <c r="K337">
        <v>334</v>
      </c>
      <c r="L337" s="5">
        <v>1027170</v>
      </c>
      <c r="M337">
        <v>688011</v>
      </c>
      <c r="N337">
        <v>334</v>
      </c>
      <c r="O337" s="5">
        <v>10673500</v>
      </c>
      <c r="P337" s="5">
        <v>10365200</v>
      </c>
      <c r="R337" s="8">
        <v>334</v>
      </c>
      <c r="S337" t="b">
        <f>OR(Tabla1912[[#This Row],[Tiempo_lineal (ns)]]&gt;$C$508,Tabla1912[[#This Row],[Tiempo_lineal (ns)]]&lt;$C$509)</f>
        <v>1</v>
      </c>
      <c r="T337" t="b">
        <f>OR(Tabla1912[[#This Row],[Tiempo_normal (ns)]]&gt;$D$508,Tabla1912[[#This Row],[Tiempo_normal (ns)]]&lt;$D$509)</f>
        <v>1</v>
      </c>
      <c r="U337" s="8">
        <v>334</v>
      </c>
      <c r="V337" t="b">
        <f>OR(Tabla31013[[#This Row],[Tiempo_lineal (ns)]]&gt;$F$508,Tabla31013[[#This Row],[Tiempo_lineal (ns)]]&lt;$F$509)</f>
        <v>0</v>
      </c>
      <c r="W337" t="b">
        <f>OR(Tabla31013[[#This Row],[Tiempo_normal (ns)]]&gt;$G$508,Tabla31013[[#This Row],[Tiempo_normal (ns)]]&lt;$G$509)</f>
        <v>0</v>
      </c>
      <c r="X337" s="8">
        <v>334</v>
      </c>
      <c r="Y337" t="b">
        <f>OR(Tabla41114[[#This Row],[Tiempo_lineal (ns)]]&gt;$I$508,Tabla41114[[#This Row],[Tiempo_lineal (ns)]]&lt;$I$509)</f>
        <v>0</v>
      </c>
      <c r="Z337" t="b">
        <f>OR(Tabla41114[[#This Row],[Tiempo_normal (ns)]]&gt;$J$508,Tabla41114[[#This Row],[Tiempo_normal (ns)]]&lt;$J$509)</f>
        <v>0</v>
      </c>
      <c r="AA337" s="8">
        <v>334</v>
      </c>
      <c r="AB337" t="b">
        <f>OR(Tabla51215[[#This Row],[Tiempo_lineal (ns)]]&gt;$L$508,Tabla51215[[#This Row],[Tiempo_lineal (ns)]]&lt;$L$509)</f>
        <v>0</v>
      </c>
      <c r="AC337" t="b">
        <f>OR(Tabla51215[[#This Row],[Tiempo_normal (ns)]]&gt;$M$508,Tabla51215[[#This Row],[Tiempo_normal (ns)]]&lt;$M$509)</f>
        <v>0</v>
      </c>
      <c r="AD337" s="8">
        <v>334</v>
      </c>
      <c r="AE337" t="b">
        <f>OR(Tabla61316[[#This Row],[Tiempo_lineal (ns)]]&gt;$O$508,Tabla61316[[#This Row],[Tiempo_lineal (ns)]]&lt;$O$509)</f>
        <v>0</v>
      </c>
      <c r="AF337" s="7" t="b">
        <f>OR(Tabla61316[[#This Row],[Tiempo_normal (ns)]]&gt;$P$508,Tabla61316[[#This Row],[Tiempo_normal (ns)]]&lt;$P$509)</f>
        <v>0</v>
      </c>
    </row>
    <row r="338" spans="2:32" x14ac:dyDescent="0.3">
      <c r="B338">
        <v>335</v>
      </c>
      <c r="C338">
        <v>319</v>
      </c>
      <c r="D338">
        <v>297</v>
      </c>
      <c r="E338">
        <v>335</v>
      </c>
      <c r="F338">
        <v>2019</v>
      </c>
      <c r="G338">
        <v>1833</v>
      </c>
      <c r="H338">
        <v>335</v>
      </c>
      <c r="I338">
        <v>26732</v>
      </c>
      <c r="J338">
        <v>47517</v>
      </c>
      <c r="K338">
        <v>335</v>
      </c>
      <c r="L338">
        <v>759059</v>
      </c>
      <c r="M338" s="5">
        <v>1022790</v>
      </c>
      <c r="N338">
        <v>335</v>
      </c>
      <c r="O338" s="5">
        <v>20710500</v>
      </c>
      <c r="P338" s="5">
        <v>9818320</v>
      </c>
      <c r="R338" s="6">
        <v>335</v>
      </c>
      <c r="S338" t="b">
        <f>OR(Tabla1912[[#This Row],[Tiempo_lineal (ns)]]&gt;$C$508,Tabla1912[[#This Row],[Tiempo_lineal (ns)]]&lt;$C$509)</f>
        <v>0</v>
      </c>
      <c r="T338" t="b">
        <f>OR(Tabla1912[[#This Row],[Tiempo_normal (ns)]]&gt;$D$508,Tabla1912[[#This Row],[Tiempo_normal (ns)]]&lt;$D$509)</f>
        <v>0</v>
      </c>
      <c r="U338" s="6">
        <v>335</v>
      </c>
      <c r="V338" t="b">
        <f>OR(Tabla31013[[#This Row],[Tiempo_lineal (ns)]]&gt;$F$508,Tabla31013[[#This Row],[Tiempo_lineal (ns)]]&lt;$F$509)</f>
        <v>0</v>
      </c>
      <c r="W338" t="b">
        <f>OR(Tabla31013[[#This Row],[Tiempo_normal (ns)]]&gt;$G$508,Tabla31013[[#This Row],[Tiempo_normal (ns)]]&lt;$G$509)</f>
        <v>0</v>
      </c>
      <c r="X338" s="6">
        <v>335</v>
      </c>
      <c r="Y338" t="b">
        <f>OR(Tabla41114[[#This Row],[Tiempo_lineal (ns)]]&gt;$I$508,Tabla41114[[#This Row],[Tiempo_lineal (ns)]]&lt;$I$509)</f>
        <v>0</v>
      </c>
      <c r="Z338" t="b">
        <f>OR(Tabla41114[[#This Row],[Tiempo_normal (ns)]]&gt;$J$508,Tabla41114[[#This Row],[Tiempo_normal (ns)]]&lt;$J$509)</f>
        <v>0</v>
      </c>
      <c r="AA338" s="6">
        <v>335</v>
      </c>
      <c r="AB338" t="b">
        <f>OR(Tabla51215[[#This Row],[Tiempo_lineal (ns)]]&gt;$L$508,Tabla51215[[#This Row],[Tiempo_lineal (ns)]]&lt;$L$509)</f>
        <v>0</v>
      </c>
      <c r="AC338" t="b">
        <f>OR(Tabla51215[[#This Row],[Tiempo_normal (ns)]]&gt;$M$508,Tabla51215[[#This Row],[Tiempo_normal (ns)]]&lt;$M$509)</f>
        <v>0</v>
      </c>
      <c r="AD338" s="6">
        <v>335</v>
      </c>
      <c r="AE338" t="b">
        <f>OR(Tabla61316[[#This Row],[Tiempo_lineal (ns)]]&gt;$O$508,Tabla61316[[#This Row],[Tiempo_lineal (ns)]]&lt;$O$509)</f>
        <v>0</v>
      </c>
      <c r="AF338" s="7" t="b">
        <f>OR(Tabla61316[[#This Row],[Tiempo_normal (ns)]]&gt;$P$508,Tabla61316[[#This Row],[Tiempo_normal (ns)]]&lt;$P$509)</f>
        <v>0</v>
      </c>
    </row>
    <row r="339" spans="2:32" x14ac:dyDescent="0.3">
      <c r="B339">
        <v>336</v>
      </c>
      <c r="C339">
        <v>283</v>
      </c>
      <c r="D339">
        <v>743</v>
      </c>
      <c r="E339">
        <v>336</v>
      </c>
      <c r="F339">
        <v>2012</v>
      </c>
      <c r="G339">
        <v>1791</v>
      </c>
      <c r="H339">
        <v>336</v>
      </c>
      <c r="I339">
        <v>79760</v>
      </c>
      <c r="J339">
        <v>58078</v>
      </c>
      <c r="K339">
        <v>336</v>
      </c>
      <c r="L339">
        <v>596015</v>
      </c>
      <c r="M339" s="5">
        <v>1509020</v>
      </c>
      <c r="N339">
        <v>336</v>
      </c>
      <c r="O339" s="5">
        <v>9969600</v>
      </c>
      <c r="P339" s="5">
        <v>36866200</v>
      </c>
      <c r="R339" s="8">
        <v>336</v>
      </c>
      <c r="S339" t="b">
        <f>OR(Tabla1912[[#This Row],[Tiempo_lineal (ns)]]&gt;$C$508,Tabla1912[[#This Row],[Tiempo_lineal (ns)]]&lt;$C$509)</f>
        <v>0</v>
      </c>
      <c r="T339" t="b">
        <f>OR(Tabla1912[[#This Row],[Tiempo_normal (ns)]]&gt;$D$508,Tabla1912[[#This Row],[Tiempo_normal (ns)]]&lt;$D$509)</f>
        <v>1</v>
      </c>
      <c r="U339" s="8">
        <v>336</v>
      </c>
      <c r="V339" t="b">
        <f>OR(Tabla31013[[#This Row],[Tiempo_lineal (ns)]]&gt;$F$508,Tabla31013[[#This Row],[Tiempo_lineal (ns)]]&lt;$F$509)</f>
        <v>0</v>
      </c>
      <c r="W339" t="b">
        <f>OR(Tabla31013[[#This Row],[Tiempo_normal (ns)]]&gt;$G$508,Tabla31013[[#This Row],[Tiempo_normal (ns)]]&lt;$G$509)</f>
        <v>0</v>
      </c>
      <c r="X339" s="8">
        <v>336</v>
      </c>
      <c r="Y339" t="b">
        <f>OR(Tabla41114[[#This Row],[Tiempo_lineal (ns)]]&gt;$I$508,Tabla41114[[#This Row],[Tiempo_lineal (ns)]]&lt;$I$509)</f>
        <v>0</v>
      </c>
      <c r="Z339" t="b">
        <f>OR(Tabla41114[[#This Row],[Tiempo_normal (ns)]]&gt;$J$508,Tabla41114[[#This Row],[Tiempo_normal (ns)]]&lt;$J$509)</f>
        <v>0</v>
      </c>
      <c r="AA339" s="8">
        <v>336</v>
      </c>
      <c r="AB339" t="b">
        <f>OR(Tabla51215[[#This Row],[Tiempo_lineal (ns)]]&gt;$L$508,Tabla51215[[#This Row],[Tiempo_lineal (ns)]]&lt;$L$509)</f>
        <v>0</v>
      </c>
      <c r="AC339" t="b">
        <f>OR(Tabla51215[[#This Row],[Tiempo_normal (ns)]]&gt;$M$508,Tabla51215[[#This Row],[Tiempo_normal (ns)]]&lt;$M$509)</f>
        <v>1</v>
      </c>
      <c r="AD339" s="8">
        <v>336</v>
      </c>
      <c r="AE339" t="b">
        <f>OR(Tabla61316[[#This Row],[Tiempo_lineal (ns)]]&gt;$O$508,Tabla61316[[#This Row],[Tiempo_lineal (ns)]]&lt;$O$509)</f>
        <v>0</v>
      </c>
      <c r="AF339" s="7" t="b">
        <f>OR(Tabla61316[[#This Row],[Tiempo_normal (ns)]]&gt;$P$508,Tabla61316[[#This Row],[Tiempo_normal (ns)]]&lt;$P$509)</f>
        <v>0</v>
      </c>
    </row>
    <row r="340" spans="2:32" x14ac:dyDescent="0.3">
      <c r="B340">
        <v>337</v>
      </c>
      <c r="C340">
        <v>307</v>
      </c>
      <c r="D340">
        <v>257</v>
      </c>
      <c r="E340">
        <v>337</v>
      </c>
      <c r="F340">
        <v>2223</v>
      </c>
      <c r="G340">
        <v>1905</v>
      </c>
      <c r="H340">
        <v>337</v>
      </c>
      <c r="I340">
        <v>21901</v>
      </c>
      <c r="J340">
        <v>39877</v>
      </c>
      <c r="K340">
        <v>337</v>
      </c>
      <c r="L340">
        <v>886589</v>
      </c>
      <c r="M340">
        <v>582363</v>
      </c>
      <c r="N340">
        <v>337</v>
      </c>
      <c r="O340" s="5">
        <v>11771200</v>
      </c>
      <c r="P340" s="5">
        <v>15457200</v>
      </c>
      <c r="R340" s="6">
        <v>337</v>
      </c>
      <c r="S340" t="b">
        <f>OR(Tabla1912[[#This Row],[Tiempo_lineal (ns)]]&gt;$C$508,Tabla1912[[#This Row],[Tiempo_lineal (ns)]]&lt;$C$509)</f>
        <v>0</v>
      </c>
      <c r="T340" t="b">
        <f>OR(Tabla1912[[#This Row],[Tiempo_normal (ns)]]&gt;$D$508,Tabla1912[[#This Row],[Tiempo_normal (ns)]]&lt;$D$509)</f>
        <v>0</v>
      </c>
      <c r="U340" s="6">
        <v>337</v>
      </c>
      <c r="V340" t="b">
        <f>OR(Tabla31013[[#This Row],[Tiempo_lineal (ns)]]&gt;$F$508,Tabla31013[[#This Row],[Tiempo_lineal (ns)]]&lt;$F$509)</f>
        <v>0</v>
      </c>
      <c r="W340" t="b">
        <f>OR(Tabla31013[[#This Row],[Tiempo_normal (ns)]]&gt;$G$508,Tabla31013[[#This Row],[Tiempo_normal (ns)]]&lt;$G$509)</f>
        <v>0</v>
      </c>
      <c r="X340" s="6">
        <v>337</v>
      </c>
      <c r="Y340" t="b">
        <f>OR(Tabla41114[[#This Row],[Tiempo_lineal (ns)]]&gt;$I$508,Tabla41114[[#This Row],[Tiempo_lineal (ns)]]&lt;$I$509)</f>
        <v>0</v>
      </c>
      <c r="Z340" t="b">
        <f>OR(Tabla41114[[#This Row],[Tiempo_normal (ns)]]&gt;$J$508,Tabla41114[[#This Row],[Tiempo_normal (ns)]]&lt;$J$509)</f>
        <v>0</v>
      </c>
      <c r="AA340" s="6">
        <v>337</v>
      </c>
      <c r="AB340" t="b">
        <f>OR(Tabla51215[[#This Row],[Tiempo_lineal (ns)]]&gt;$L$508,Tabla51215[[#This Row],[Tiempo_lineal (ns)]]&lt;$L$509)</f>
        <v>0</v>
      </c>
      <c r="AC340" t="b">
        <f>OR(Tabla51215[[#This Row],[Tiempo_normal (ns)]]&gt;$M$508,Tabla51215[[#This Row],[Tiempo_normal (ns)]]&lt;$M$509)</f>
        <v>0</v>
      </c>
      <c r="AD340" s="6">
        <v>337</v>
      </c>
      <c r="AE340" t="b">
        <f>OR(Tabla61316[[#This Row],[Tiempo_lineal (ns)]]&gt;$O$508,Tabla61316[[#This Row],[Tiempo_lineal (ns)]]&lt;$O$509)</f>
        <v>0</v>
      </c>
      <c r="AF340" s="7" t="b">
        <f>OR(Tabla61316[[#This Row],[Tiempo_normal (ns)]]&gt;$P$508,Tabla61316[[#This Row],[Tiempo_normal (ns)]]&lt;$P$509)</f>
        <v>0</v>
      </c>
    </row>
    <row r="341" spans="2:32" x14ac:dyDescent="0.3">
      <c r="B341">
        <v>338</v>
      </c>
      <c r="C341">
        <v>278</v>
      </c>
      <c r="D341">
        <v>263</v>
      </c>
      <c r="E341">
        <v>338</v>
      </c>
      <c r="F341">
        <v>1805</v>
      </c>
      <c r="G341">
        <v>1816</v>
      </c>
      <c r="H341">
        <v>338</v>
      </c>
      <c r="I341">
        <v>22171</v>
      </c>
      <c r="J341">
        <v>31304</v>
      </c>
      <c r="K341">
        <v>338</v>
      </c>
      <c r="L341" s="5">
        <v>1018300</v>
      </c>
      <c r="M341">
        <v>616661</v>
      </c>
      <c r="N341">
        <v>338</v>
      </c>
      <c r="O341" s="5">
        <v>11632000</v>
      </c>
      <c r="P341" s="5">
        <v>10568200</v>
      </c>
      <c r="R341" s="8">
        <v>338</v>
      </c>
      <c r="S341" t="b">
        <f>OR(Tabla1912[[#This Row],[Tiempo_lineal (ns)]]&gt;$C$508,Tabla1912[[#This Row],[Tiempo_lineal (ns)]]&lt;$C$509)</f>
        <v>0</v>
      </c>
      <c r="T341" t="b">
        <f>OR(Tabla1912[[#This Row],[Tiempo_normal (ns)]]&gt;$D$508,Tabla1912[[#This Row],[Tiempo_normal (ns)]]&lt;$D$509)</f>
        <v>0</v>
      </c>
      <c r="U341" s="8">
        <v>338</v>
      </c>
      <c r="V341" t="b">
        <f>OR(Tabla31013[[#This Row],[Tiempo_lineal (ns)]]&gt;$F$508,Tabla31013[[#This Row],[Tiempo_lineal (ns)]]&lt;$F$509)</f>
        <v>0</v>
      </c>
      <c r="W341" t="b">
        <f>OR(Tabla31013[[#This Row],[Tiempo_normal (ns)]]&gt;$G$508,Tabla31013[[#This Row],[Tiempo_normal (ns)]]&lt;$G$509)</f>
        <v>0</v>
      </c>
      <c r="X341" s="8">
        <v>338</v>
      </c>
      <c r="Y341" t="b">
        <f>OR(Tabla41114[[#This Row],[Tiempo_lineal (ns)]]&gt;$I$508,Tabla41114[[#This Row],[Tiempo_lineal (ns)]]&lt;$I$509)</f>
        <v>0</v>
      </c>
      <c r="Z341" t="b">
        <f>OR(Tabla41114[[#This Row],[Tiempo_normal (ns)]]&gt;$J$508,Tabla41114[[#This Row],[Tiempo_normal (ns)]]&lt;$J$509)</f>
        <v>0</v>
      </c>
      <c r="AA341" s="8">
        <v>338</v>
      </c>
      <c r="AB341" t="b">
        <f>OR(Tabla51215[[#This Row],[Tiempo_lineal (ns)]]&gt;$L$508,Tabla51215[[#This Row],[Tiempo_lineal (ns)]]&lt;$L$509)</f>
        <v>0</v>
      </c>
      <c r="AC341" t="b">
        <f>OR(Tabla51215[[#This Row],[Tiempo_normal (ns)]]&gt;$M$508,Tabla51215[[#This Row],[Tiempo_normal (ns)]]&lt;$M$509)</f>
        <v>0</v>
      </c>
      <c r="AD341" s="8">
        <v>338</v>
      </c>
      <c r="AE341" t="b">
        <f>OR(Tabla61316[[#This Row],[Tiempo_lineal (ns)]]&gt;$O$508,Tabla61316[[#This Row],[Tiempo_lineal (ns)]]&lt;$O$509)</f>
        <v>0</v>
      </c>
      <c r="AF341" s="7" t="b">
        <f>OR(Tabla61316[[#This Row],[Tiempo_normal (ns)]]&gt;$P$508,Tabla61316[[#This Row],[Tiempo_normal (ns)]]&lt;$P$509)</f>
        <v>0</v>
      </c>
    </row>
    <row r="342" spans="2:32" x14ac:dyDescent="0.3">
      <c r="B342">
        <v>339</v>
      </c>
      <c r="C342">
        <v>204</v>
      </c>
      <c r="D342">
        <v>209</v>
      </c>
      <c r="E342">
        <v>339</v>
      </c>
      <c r="F342">
        <v>2052</v>
      </c>
      <c r="G342">
        <v>1801</v>
      </c>
      <c r="H342">
        <v>339</v>
      </c>
      <c r="I342">
        <v>28996</v>
      </c>
      <c r="J342">
        <v>22112</v>
      </c>
      <c r="K342">
        <v>339</v>
      </c>
      <c r="L342">
        <v>986428</v>
      </c>
      <c r="M342">
        <v>914556</v>
      </c>
      <c r="N342">
        <v>339</v>
      </c>
      <c r="O342" s="5">
        <v>9390610</v>
      </c>
      <c r="P342" s="5">
        <v>20389400</v>
      </c>
      <c r="R342" s="6">
        <v>339</v>
      </c>
      <c r="S342" t="b">
        <f>OR(Tabla1912[[#This Row],[Tiempo_lineal (ns)]]&gt;$C$508,Tabla1912[[#This Row],[Tiempo_lineal (ns)]]&lt;$C$509)</f>
        <v>0</v>
      </c>
      <c r="T342" t="b">
        <f>OR(Tabla1912[[#This Row],[Tiempo_normal (ns)]]&gt;$D$508,Tabla1912[[#This Row],[Tiempo_normal (ns)]]&lt;$D$509)</f>
        <v>0</v>
      </c>
      <c r="U342" s="6">
        <v>339</v>
      </c>
      <c r="V342" t="b">
        <f>OR(Tabla31013[[#This Row],[Tiempo_lineal (ns)]]&gt;$F$508,Tabla31013[[#This Row],[Tiempo_lineal (ns)]]&lt;$F$509)</f>
        <v>0</v>
      </c>
      <c r="W342" t="b">
        <f>OR(Tabla31013[[#This Row],[Tiempo_normal (ns)]]&gt;$G$508,Tabla31013[[#This Row],[Tiempo_normal (ns)]]&lt;$G$509)</f>
        <v>0</v>
      </c>
      <c r="X342" s="6">
        <v>339</v>
      </c>
      <c r="Y342" t="b">
        <f>OR(Tabla41114[[#This Row],[Tiempo_lineal (ns)]]&gt;$I$508,Tabla41114[[#This Row],[Tiempo_lineal (ns)]]&lt;$I$509)</f>
        <v>0</v>
      </c>
      <c r="Z342" t="b">
        <f>OR(Tabla41114[[#This Row],[Tiempo_normal (ns)]]&gt;$J$508,Tabla41114[[#This Row],[Tiempo_normal (ns)]]&lt;$J$509)</f>
        <v>0</v>
      </c>
      <c r="AA342" s="6">
        <v>339</v>
      </c>
      <c r="AB342" t="b">
        <f>OR(Tabla51215[[#This Row],[Tiempo_lineal (ns)]]&gt;$L$508,Tabla51215[[#This Row],[Tiempo_lineal (ns)]]&lt;$L$509)</f>
        <v>0</v>
      </c>
      <c r="AC342" t="b">
        <f>OR(Tabla51215[[#This Row],[Tiempo_normal (ns)]]&gt;$M$508,Tabla51215[[#This Row],[Tiempo_normal (ns)]]&lt;$M$509)</f>
        <v>0</v>
      </c>
      <c r="AD342" s="6">
        <v>339</v>
      </c>
      <c r="AE342" t="b">
        <f>OR(Tabla61316[[#This Row],[Tiempo_lineal (ns)]]&gt;$O$508,Tabla61316[[#This Row],[Tiempo_lineal (ns)]]&lt;$O$509)</f>
        <v>0</v>
      </c>
      <c r="AF342" s="7" t="b">
        <f>OR(Tabla61316[[#This Row],[Tiempo_normal (ns)]]&gt;$P$508,Tabla61316[[#This Row],[Tiempo_normal (ns)]]&lt;$P$509)</f>
        <v>0</v>
      </c>
    </row>
    <row r="343" spans="2:32" x14ac:dyDescent="0.3">
      <c r="B343">
        <v>340</v>
      </c>
      <c r="C343">
        <v>189</v>
      </c>
      <c r="D343">
        <v>206</v>
      </c>
      <c r="E343">
        <v>340</v>
      </c>
      <c r="F343">
        <v>2013</v>
      </c>
      <c r="G343">
        <v>1781</v>
      </c>
      <c r="H343">
        <v>340</v>
      </c>
      <c r="I343">
        <v>39098</v>
      </c>
      <c r="J343">
        <v>19414</v>
      </c>
      <c r="K343">
        <v>340</v>
      </c>
      <c r="L343">
        <v>931863</v>
      </c>
      <c r="M343">
        <v>649971</v>
      </c>
      <c r="N343">
        <v>340</v>
      </c>
      <c r="O343" s="5">
        <v>10211300</v>
      </c>
      <c r="P343" s="5">
        <v>11078800</v>
      </c>
      <c r="R343" s="8">
        <v>340</v>
      </c>
      <c r="S343" t="b">
        <f>OR(Tabla1912[[#This Row],[Tiempo_lineal (ns)]]&gt;$C$508,Tabla1912[[#This Row],[Tiempo_lineal (ns)]]&lt;$C$509)</f>
        <v>0</v>
      </c>
      <c r="T343" t="b">
        <f>OR(Tabla1912[[#This Row],[Tiempo_normal (ns)]]&gt;$D$508,Tabla1912[[#This Row],[Tiempo_normal (ns)]]&lt;$D$509)</f>
        <v>0</v>
      </c>
      <c r="U343" s="8">
        <v>340</v>
      </c>
      <c r="V343" t="b">
        <f>OR(Tabla31013[[#This Row],[Tiempo_lineal (ns)]]&gt;$F$508,Tabla31013[[#This Row],[Tiempo_lineal (ns)]]&lt;$F$509)</f>
        <v>0</v>
      </c>
      <c r="W343" t="b">
        <f>OR(Tabla31013[[#This Row],[Tiempo_normal (ns)]]&gt;$G$508,Tabla31013[[#This Row],[Tiempo_normal (ns)]]&lt;$G$509)</f>
        <v>0</v>
      </c>
      <c r="X343" s="8">
        <v>340</v>
      </c>
      <c r="Y343" t="b">
        <f>OR(Tabla41114[[#This Row],[Tiempo_lineal (ns)]]&gt;$I$508,Tabla41114[[#This Row],[Tiempo_lineal (ns)]]&lt;$I$509)</f>
        <v>0</v>
      </c>
      <c r="Z343" t="b">
        <f>OR(Tabla41114[[#This Row],[Tiempo_normal (ns)]]&gt;$J$508,Tabla41114[[#This Row],[Tiempo_normal (ns)]]&lt;$J$509)</f>
        <v>0</v>
      </c>
      <c r="AA343" s="8">
        <v>340</v>
      </c>
      <c r="AB343" t="b">
        <f>OR(Tabla51215[[#This Row],[Tiempo_lineal (ns)]]&gt;$L$508,Tabla51215[[#This Row],[Tiempo_lineal (ns)]]&lt;$L$509)</f>
        <v>0</v>
      </c>
      <c r="AC343" t="b">
        <f>OR(Tabla51215[[#This Row],[Tiempo_normal (ns)]]&gt;$M$508,Tabla51215[[#This Row],[Tiempo_normal (ns)]]&lt;$M$509)</f>
        <v>0</v>
      </c>
      <c r="AD343" s="8">
        <v>340</v>
      </c>
      <c r="AE343" t="b">
        <f>OR(Tabla61316[[#This Row],[Tiempo_lineal (ns)]]&gt;$O$508,Tabla61316[[#This Row],[Tiempo_lineal (ns)]]&lt;$O$509)</f>
        <v>0</v>
      </c>
      <c r="AF343" s="7" t="b">
        <f>OR(Tabla61316[[#This Row],[Tiempo_normal (ns)]]&gt;$P$508,Tabla61316[[#This Row],[Tiempo_normal (ns)]]&lt;$P$509)</f>
        <v>0</v>
      </c>
    </row>
    <row r="344" spans="2:32" x14ac:dyDescent="0.3">
      <c r="B344">
        <v>341</v>
      </c>
      <c r="C344">
        <v>187</v>
      </c>
      <c r="D344">
        <v>204</v>
      </c>
      <c r="E344">
        <v>341</v>
      </c>
      <c r="F344">
        <v>1984</v>
      </c>
      <c r="G344">
        <v>1797</v>
      </c>
      <c r="H344">
        <v>341</v>
      </c>
      <c r="I344">
        <v>28846</v>
      </c>
      <c r="J344">
        <v>41687</v>
      </c>
      <c r="K344">
        <v>341</v>
      </c>
      <c r="L344">
        <v>781336</v>
      </c>
      <c r="M344">
        <v>599870</v>
      </c>
      <c r="N344">
        <v>341</v>
      </c>
      <c r="O344" s="5">
        <v>10548600</v>
      </c>
      <c r="P344" s="5">
        <v>11143500</v>
      </c>
      <c r="R344" s="6">
        <v>341</v>
      </c>
      <c r="S344" t="b">
        <f>OR(Tabla1912[[#This Row],[Tiempo_lineal (ns)]]&gt;$C$508,Tabla1912[[#This Row],[Tiempo_lineal (ns)]]&lt;$C$509)</f>
        <v>0</v>
      </c>
      <c r="T344" t="b">
        <f>OR(Tabla1912[[#This Row],[Tiempo_normal (ns)]]&gt;$D$508,Tabla1912[[#This Row],[Tiempo_normal (ns)]]&lt;$D$509)</f>
        <v>0</v>
      </c>
      <c r="U344" s="6">
        <v>341</v>
      </c>
      <c r="V344" t="b">
        <f>OR(Tabla31013[[#This Row],[Tiempo_lineal (ns)]]&gt;$F$508,Tabla31013[[#This Row],[Tiempo_lineal (ns)]]&lt;$F$509)</f>
        <v>0</v>
      </c>
      <c r="W344" t="b">
        <f>OR(Tabla31013[[#This Row],[Tiempo_normal (ns)]]&gt;$G$508,Tabla31013[[#This Row],[Tiempo_normal (ns)]]&lt;$G$509)</f>
        <v>0</v>
      </c>
      <c r="X344" s="6">
        <v>341</v>
      </c>
      <c r="Y344" t="b">
        <f>OR(Tabla41114[[#This Row],[Tiempo_lineal (ns)]]&gt;$I$508,Tabla41114[[#This Row],[Tiempo_lineal (ns)]]&lt;$I$509)</f>
        <v>0</v>
      </c>
      <c r="Z344" t="b">
        <f>OR(Tabla41114[[#This Row],[Tiempo_normal (ns)]]&gt;$J$508,Tabla41114[[#This Row],[Tiempo_normal (ns)]]&lt;$J$509)</f>
        <v>0</v>
      </c>
      <c r="AA344" s="6">
        <v>341</v>
      </c>
      <c r="AB344" t="b">
        <f>OR(Tabla51215[[#This Row],[Tiempo_lineal (ns)]]&gt;$L$508,Tabla51215[[#This Row],[Tiempo_lineal (ns)]]&lt;$L$509)</f>
        <v>0</v>
      </c>
      <c r="AC344" t="b">
        <f>OR(Tabla51215[[#This Row],[Tiempo_normal (ns)]]&gt;$M$508,Tabla51215[[#This Row],[Tiempo_normal (ns)]]&lt;$M$509)</f>
        <v>0</v>
      </c>
      <c r="AD344" s="6">
        <v>341</v>
      </c>
      <c r="AE344" t="b">
        <f>OR(Tabla61316[[#This Row],[Tiempo_lineal (ns)]]&gt;$O$508,Tabla61316[[#This Row],[Tiempo_lineal (ns)]]&lt;$O$509)</f>
        <v>0</v>
      </c>
      <c r="AF344" s="7" t="b">
        <f>OR(Tabla61316[[#This Row],[Tiempo_normal (ns)]]&gt;$P$508,Tabla61316[[#This Row],[Tiempo_normal (ns)]]&lt;$P$509)</f>
        <v>0</v>
      </c>
    </row>
    <row r="345" spans="2:32" x14ac:dyDescent="0.3">
      <c r="B345">
        <v>342</v>
      </c>
      <c r="C345">
        <v>189</v>
      </c>
      <c r="D345">
        <v>210</v>
      </c>
      <c r="E345">
        <v>342</v>
      </c>
      <c r="F345">
        <v>1998</v>
      </c>
      <c r="G345">
        <v>2057</v>
      </c>
      <c r="H345">
        <v>342</v>
      </c>
      <c r="I345">
        <v>50043</v>
      </c>
      <c r="J345">
        <v>62102</v>
      </c>
      <c r="K345">
        <v>342</v>
      </c>
      <c r="L345">
        <v>605312</v>
      </c>
      <c r="M345">
        <v>608076</v>
      </c>
      <c r="N345">
        <v>342</v>
      </c>
      <c r="O345" s="5">
        <v>35873900</v>
      </c>
      <c r="P345" s="5">
        <v>9948880</v>
      </c>
      <c r="R345" s="8">
        <v>342</v>
      </c>
      <c r="S345" t="b">
        <f>OR(Tabla1912[[#This Row],[Tiempo_lineal (ns)]]&gt;$C$508,Tabla1912[[#This Row],[Tiempo_lineal (ns)]]&lt;$C$509)</f>
        <v>0</v>
      </c>
      <c r="T345" t="b">
        <f>OR(Tabla1912[[#This Row],[Tiempo_normal (ns)]]&gt;$D$508,Tabla1912[[#This Row],[Tiempo_normal (ns)]]&lt;$D$509)</f>
        <v>0</v>
      </c>
      <c r="U345" s="8">
        <v>342</v>
      </c>
      <c r="V345" t="b">
        <f>OR(Tabla31013[[#This Row],[Tiempo_lineal (ns)]]&gt;$F$508,Tabla31013[[#This Row],[Tiempo_lineal (ns)]]&lt;$F$509)</f>
        <v>0</v>
      </c>
      <c r="W345" t="b">
        <f>OR(Tabla31013[[#This Row],[Tiempo_normal (ns)]]&gt;$G$508,Tabla31013[[#This Row],[Tiempo_normal (ns)]]&lt;$G$509)</f>
        <v>0</v>
      </c>
      <c r="X345" s="8">
        <v>342</v>
      </c>
      <c r="Y345" t="b">
        <f>OR(Tabla41114[[#This Row],[Tiempo_lineal (ns)]]&gt;$I$508,Tabla41114[[#This Row],[Tiempo_lineal (ns)]]&lt;$I$509)</f>
        <v>0</v>
      </c>
      <c r="Z345" t="b">
        <f>OR(Tabla41114[[#This Row],[Tiempo_normal (ns)]]&gt;$J$508,Tabla41114[[#This Row],[Tiempo_normal (ns)]]&lt;$J$509)</f>
        <v>0</v>
      </c>
      <c r="AA345" s="8">
        <v>342</v>
      </c>
      <c r="AB345" t="b">
        <f>OR(Tabla51215[[#This Row],[Tiempo_lineal (ns)]]&gt;$L$508,Tabla51215[[#This Row],[Tiempo_lineal (ns)]]&lt;$L$509)</f>
        <v>0</v>
      </c>
      <c r="AC345" t="b">
        <f>OR(Tabla51215[[#This Row],[Tiempo_normal (ns)]]&gt;$M$508,Tabla51215[[#This Row],[Tiempo_normal (ns)]]&lt;$M$509)</f>
        <v>0</v>
      </c>
      <c r="AD345" s="8">
        <v>342</v>
      </c>
      <c r="AE345" t="b">
        <f>OR(Tabla61316[[#This Row],[Tiempo_lineal (ns)]]&gt;$O$508,Tabla61316[[#This Row],[Tiempo_lineal (ns)]]&lt;$O$509)</f>
        <v>1</v>
      </c>
      <c r="AF345" s="7" t="b">
        <f>OR(Tabla61316[[#This Row],[Tiempo_normal (ns)]]&gt;$P$508,Tabla61316[[#This Row],[Tiempo_normal (ns)]]&lt;$P$509)</f>
        <v>0</v>
      </c>
    </row>
    <row r="346" spans="2:32" x14ac:dyDescent="0.3">
      <c r="B346">
        <v>343</v>
      </c>
      <c r="C346">
        <v>188</v>
      </c>
      <c r="D346">
        <v>214</v>
      </c>
      <c r="E346">
        <v>343</v>
      </c>
      <c r="F346">
        <v>2122</v>
      </c>
      <c r="G346">
        <v>1830</v>
      </c>
      <c r="H346">
        <v>343</v>
      </c>
      <c r="I346">
        <v>35720</v>
      </c>
      <c r="J346">
        <v>65098</v>
      </c>
      <c r="K346">
        <v>343</v>
      </c>
      <c r="L346">
        <v>835434</v>
      </c>
      <c r="M346">
        <v>814088</v>
      </c>
      <c r="N346">
        <v>343</v>
      </c>
      <c r="O346" s="5">
        <v>10310500</v>
      </c>
      <c r="P346" s="5">
        <v>11535600</v>
      </c>
      <c r="R346" s="6">
        <v>343</v>
      </c>
      <c r="S346" t="b">
        <f>OR(Tabla1912[[#This Row],[Tiempo_lineal (ns)]]&gt;$C$508,Tabla1912[[#This Row],[Tiempo_lineal (ns)]]&lt;$C$509)</f>
        <v>0</v>
      </c>
      <c r="T346" t="b">
        <f>OR(Tabla1912[[#This Row],[Tiempo_normal (ns)]]&gt;$D$508,Tabla1912[[#This Row],[Tiempo_normal (ns)]]&lt;$D$509)</f>
        <v>0</v>
      </c>
      <c r="U346" s="6">
        <v>343</v>
      </c>
      <c r="V346" t="b">
        <f>OR(Tabla31013[[#This Row],[Tiempo_lineal (ns)]]&gt;$F$508,Tabla31013[[#This Row],[Tiempo_lineal (ns)]]&lt;$F$509)</f>
        <v>0</v>
      </c>
      <c r="W346" t="b">
        <f>OR(Tabla31013[[#This Row],[Tiempo_normal (ns)]]&gt;$G$508,Tabla31013[[#This Row],[Tiempo_normal (ns)]]&lt;$G$509)</f>
        <v>0</v>
      </c>
      <c r="X346" s="6">
        <v>343</v>
      </c>
      <c r="Y346" t="b">
        <f>OR(Tabla41114[[#This Row],[Tiempo_lineal (ns)]]&gt;$I$508,Tabla41114[[#This Row],[Tiempo_lineal (ns)]]&lt;$I$509)</f>
        <v>0</v>
      </c>
      <c r="Z346" t="b">
        <f>OR(Tabla41114[[#This Row],[Tiempo_normal (ns)]]&gt;$J$508,Tabla41114[[#This Row],[Tiempo_normal (ns)]]&lt;$J$509)</f>
        <v>0</v>
      </c>
      <c r="AA346" s="6">
        <v>343</v>
      </c>
      <c r="AB346" t="b">
        <f>OR(Tabla51215[[#This Row],[Tiempo_lineal (ns)]]&gt;$L$508,Tabla51215[[#This Row],[Tiempo_lineal (ns)]]&lt;$L$509)</f>
        <v>0</v>
      </c>
      <c r="AC346" t="b">
        <f>OR(Tabla51215[[#This Row],[Tiempo_normal (ns)]]&gt;$M$508,Tabla51215[[#This Row],[Tiempo_normal (ns)]]&lt;$M$509)</f>
        <v>0</v>
      </c>
      <c r="AD346" s="6">
        <v>343</v>
      </c>
      <c r="AE346" t="b">
        <f>OR(Tabla61316[[#This Row],[Tiempo_lineal (ns)]]&gt;$O$508,Tabla61316[[#This Row],[Tiempo_lineal (ns)]]&lt;$O$509)</f>
        <v>0</v>
      </c>
      <c r="AF346" s="7" t="b">
        <f>OR(Tabla61316[[#This Row],[Tiempo_normal (ns)]]&gt;$P$508,Tabla61316[[#This Row],[Tiempo_normal (ns)]]&lt;$P$509)</f>
        <v>0</v>
      </c>
    </row>
    <row r="347" spans="2:32" x14ac:dyDescent="0.3">
      <c r="B347">
        <v>344</v>
      </c>
      <c r="C347">
        <v>194</v>
      </c>
      <c r="D347">
        <v>207</v>
      </c>
      <c r="E347">
        <v>344</v>
      </c>
      <c r="F347">
        <v>2025</v>
      </c>
      <c r="G347">
        <v>1780</v>
      </c>
      <c r="H347">
        <v>344</v>
      </c>
      <c r="I347">
        <v>47241</v>
      </c>
      <c r="J347">
        <v>32512</v>
      </c>
      <c r="K347">
        <v>344</v>
      </c>
      <c r="L347">
        <v>623085</v>
      </c>
      <c r="M347">
        <v>584680</v>
      </c>
      <c r="N347">
        <v>344</v>
      </c>
      <c r="O347" s="5">
        <v>10303300</v>
      </c>
      <c r="P347" s="5">
        <v>21117200</v>
      </c>
      <c r="R347" s="8">
        <v>344</v>
      </c>
      <c r="S347" t="b">
        <f>OR(Tabla1912[[#This Row],[Tiempo_lineal (ns)]]&gt;$C$508,Tabla1912[[#This Row],[Tiempo_lineal (ns)]]&lt;$C$509)</f>
        <v>0</v>
      </c>
      <c r="T347" t="b">
        <f>OR(Tabla1912[[#This Row],[Tiempo_normal (ns)]]&gt;$D$508,Tabla1912[[#This Row],[Tiempo_normal (ns)]]&lt;$D$509)</f>
        <v>0</v>
      </c>
      <c r="U347" s="8">
        <v>344</v>
      </c>
      <c r="V347" t="b">
        <f>OR(Tabla31013[[#This Row],[Tiempo_lineal (ns)]]&gt;$F$508,Tabla31013[[#This Row],[Tiempo_lineal (ns)]]&lt;$F$509)</f>
        <v>0</v>
      </c>
      <c r="W347" t="b">
        <f>OR(Tabla31013[[#This Row],[Tiempo_normal (ns)]]&gt;$G$508,Tabla31013[[#This Row],[Tiempo_normal (ns)]]&lt;$G$509)</f>
        <v>0</v>
      </c>
      <c r="X347" s="8">
        <v>344</v>
      </c>
      <c r="Y347" t="b">
        <f>OR(Tabla41114[[#This Row],[Tiempo_lineal (ns)]]&gt;$I$508,Tabla41114[[#This Row],[Tiempo_lineal (ns)]]&lt;$I$509)</f>
        <v>0</v>
      </c>
      <c r="Z347" t="b">
        <f>OR(Tabla41114[[#This Row],[Tiempo_normal (ns)]]&gt;$J$508,Tabla41114[[#This Row],[Tiempo_normal (ns)]]&lt;$J$509)</f>
        <v>0</v>
      </c>
      <c r="AA347" s="8">
        <v>344</v>
      </c>
      <c r="AB347" t="b">
        <f>OR(Tabla51215[[#This Row],[Tiempo_lineal (ns)]]&gt;$L$508,Tabla51215[[#This Row],[Tiempo_lineal (ns)]]&lt;$L$509)</f>
        <v>0</v>
      </c>
      <c r="AC347" t="b">
        <f>OR(Tabla51215[[#This Row],[Tiempo_normal (ns)]]&gt;$M$508,Tabla51215[[#This Row],[Tiempo_normal (ns)]]&lt;$M$509)</f>
        <v>0</v>
      </c>
      <c r="AD347" s="8">
        <v>344</v>
      </c>
      <c r="AE347" t="b">
        <f>OR(Tabla61316[[#This Row],[Tiempo_lineal (ns)]]&gt;$O$508,Tabla61316[[#This Row],[Tiempo_lineal (ns)]]&lt;$O$509)</f>
        <v>0</v>
      </c>
      <c r="AF347" s="7" t="b">
        <f>OR(Tabla61316[[#This Row],[Tiempo_normal (ns)]]&gt;$P$508,Tabla61316[[#This Row],[Tiempo_normal (ns)]]&lt;$P$509)</f>
        <v>0</v>
      </c>
    </row>
    <row r="348" spans="2:32" x14ac:dyDescent="0.3">
      <c r="B348">
        <v>345</v>
      </c>
      <c r="C348">
        <v>188</v>
      </c>
      <c r="D348">
        <v>212</v>
      </c>
      <c r="E348">
        <v>345</v>
      </c>
      <c r="F348">
        <v>2470</v>
      </c>
      <c r="G348">
        <v>1856</v>
      </c>
      <c r="H348">
        <v>345</v>
      </c>
      <c r="I348">
        <v>30901</v>
      </c>
      <c r="J348">
        <v>218844</v>
      </c>
      <c r="K348">
        <v>345</v>
      </c>
      <c r="L348">
        <v>916644</v>
      </c>
      <c r="M348" s="5">
        <v>1041620</v>
      </c>
      <c r="N348">
        <v>345</v>
      </c>
      <c r="O348" s="5">
        <v>11002900</v>
      </c>
      <c r="P348" s="5">
        <v>9208400</v>
      </c>
      <c r="R348" s="6">
        <v>345</v>
      </c>
      <c r="S348" t="b">
        <f>OR(Tabla1912[[#This Row],[Tiempo_lineal (ns)]]&gt;$C$508,Tabla1912[[#This Row],[Tiempo_lineal (ns)]]&lt;$C$509)</f>
        <v>0</v>
      </c>
      <c r="T348" t="b">
        <f>OR(Tabla1912[[#This Row],[Tiempo_normal (ns)]]&gt;$D$508,Tabla1912[[#This Row],[Tiempo_normal (ns)]]&lt;$D$509)</f>
        <v>0</v>
      </c>
      <c r="U348" s="6">
        <v>345</v>
      </c>
      <c r="V348" t="b">
        <f>OR(Tabla31013[[#This Row],[Tiempo_lineal (ns)]]&gt;$F$508,Tabla31013[[#This Row],[Tiempo_lineal (ns)]]&lt;$F$509)</f>
        <v>1</v>
      </c>
      <c r="W348" t="b">
        <f>OR(Tabla31013[[#This Row],[Tiempo_normal (ns)]]&gt;$G$508,Tabla31013[[#This Row],[Tiempo_normal (ns)]]&lt;$G$509)</f>
        <v>0</v>
      </c>
      <c r="X348" s="6">
        <v>345</v>
      </c>
      <c r="Y348" t="b">
        <f>OR(Tabla41114[[#This Row],[Tiempo_lineal (ns)]]&gt;$I$508,Tabla41114[[#This Row],[Tiempo_lineal (ns)]]&lt;$I$509)</f>
        <v>0</v>
      </c>
      <c r="Z348" t="b">
        <f>OR(Tabla41114[[#This Row],[Tiempo_normal (ns)]]&gt;$J$508,Tabla41114[[#This Row],[Tiempo_normal (ns)]]&lt;$J$509)</f>
        <v>1</v>
      </c>
      <c r="AA348" s="6">
        <v>345</v>
      </c>
      <c r="AB348" t="b">
        <f>OR(Tabla51215[[#This Row],[Tiempo_lineal (ns)]]&gt;$L$508,Tabla51215[[#This Row],[Tiempo_lineal (ns)]]&lt;$L$509)</f>
        <v>0</v>
      </c>
      <c r="AC348" t="b">
        <f>OR(Tabla51215[[#This Row],[Tiempo_normal (ns)]]&gt;$M$508,Tabla51215[[#This Row],[Tiempo_normal (ns)]]&lt;$M$509)</f>
        <v>0</v>
      </c>
      <c r="AD348" s="6">
        <v>345</v>
      </c>
      <c r="AE348" t="b">
        <f>OR(Tabla61316[[#This Row],[Tiempo_lineal (ns)]]&gt;$O$508,Tabla61316[[#This Row],[Tiempo_lineal (ns)]]&lt;$O$509)</f>
        <v>0</v>
      </c>
      <c r="AF348" s="7" t="b">
        <f>OR(Tabla61316[[#This Row],[Tiempo_normal (ns)]]&gt;$P$508,Tabla61316[[#This Row],[Tiempo_normal (ns)]]&lt;$P$509)</f>
        <v>0</v>
      </c>
    </row>
    <row r="349" spans="2:32" x14ac:dyDescent="0.3">
      <c r="B349">
        <v>346</v>
      </c>
      <c r="C349">
        <v>190</v>
      </c>
      <c r="D349">
        <v>208</v>
      </c>
      <c r="E349">
        <v>346</v>
      </c>
      <c r="F349">
        <v>2023</v>
      </c>
      <c r="G349">
        <v>1811</v>
      </c>
      <c r="H349">
        <v>346</v>
      </c>
      <c r="I349">
        <v>55380</v>
      </c>
      <c r="J349">
        <v>48464</v>
      </c>
      <c r="K349">
        <v>346</v>
      </c>
      <c r="L349">
        <v>592722</v>
      </c>
      <c r="M349">
        <v>706589</v>
      </c>
      <c r="N349">
        <v>346</v>
      </c>
      <c r="O349" s="5">
        <v>21284900</v>
      </c>
      <c r="P349" s="5">
        <v>11283700</v>
      </c>
      <c r="R349" s="8">
        <v>346</v>
      </c>
      <c r="S349" t="b">
        <f>OR(Tabla1912[[#This Row],[Tiempo_lineal (ns)]]&gt;$C$508,Tabla1912[[#This Row],[Tiempo_lineal (ns)]]&lt;$C$509)</f>
        <v>0</v>
      </c>
      <c r="T349" t="b">
        <f>OR(Tabla1912[[#This Row],[Tiempo_normal (ns)]]&gt;$D$508,Tabla1912[[#This Row],[Tiempo_normal (ns)]]&lt;$D$509)</f>
        <v>0</v>
      </c>
      <c r="U349" s="8">
        <v>346</v>
      </c>
      <c r="V349" t="b">
        <f>OR(Tabla31013[[#This Row],[Tiempo_lineal (ns)]]&gt;$F$508,Tabla31013[[#This Row],[Tiempo_lineal (ns)]]&lt;$F$509)</f>
        <v>0</v>
      </c>
      <c r="W349" t="b">
        <f>OR(Tabla31013[[#This Row],[Tiempo_normal (ns)]]&gt;$G$508,Tabla31013[[#This Row],[Tiempo_normal (ns)]]&lt;$G$509)</f>
        <v>0</v>
      </c>
      <c r="X349" s="8">
        <v>346</v>
      </c>
      <c r="Y349" t="b">
        <f>OR(Tabla41114[[#This Row],[Tiempo_lineal (ns)]]&gt;$I$508,Tabla41114[[#This Row],[Tiempo_lineal (ns)]]&lt;$I$509)</f>
        <v>0</v>
      </c>
      <c r="Z349" t="b">
        <f>OR(Tabla41114[[#This Row],[Tiempo_normal (ns)]]&gt;$J$508,Tabla41114[[#This Row],[Tiempo_normal (ns)]]&lt;$J$509)</f>
        <v>0</v>
      </c>
      <c r="AA349" s="8">
        <v>346</v>
      </c>
      <c r="AB349" t="b">
        <f>OR(Tabla51215[[#This Row],[Tiempo_lineal (ns)]]&gt;$L$508,Tabla51215[[#This Row],[Tiempo_lineal (ns)]]&lt;$L$509)</f>
        <v>0</v>
      </c>
      <c r="AC349" t="b">
        <f>OR(Tabla51215[[#This Row],[Tiempo_normal (ns)]]&gt;$M$508,Tabla51215[[#This Row],[Tiempo_normal (ns)]]&lt;$M$509)</f>
        <v>0</v>
      </c>
      <c r="AD349" s="8">
        <v>346</v>
      </c>
      <c r="AE349" t="b">
        <f>OR(Tabla61316[[#This Row],[Tiempo_lineal (ns)]]&gt;$O$508,Tabla61316[[#This Row],[Tiempo_lineal (ns)]]&lt;$O$509)</f>
        <v>0</v>
      </c>
      <c r="AF349" s="7" t="b">
        <f>OR(Tabla61316[[#This Row],[Tiempo_normal (ns)]]&gt;$P$508,Tabla61316[[#This Row],[Tiempo_normal (ns)]]&lt;$P$509)</f>
        <v>0</v>
      </c>
    </row>
    <row r="350" spans="2:32" x14ac:dyDescent="0.3">
      <c r="B350">
        <v>347</v>
      </c>
      <c r="C350">
        <v>189</v>
      </c>
      <c r="D350">
        <v>206</v>
      </c>
      <c r="E350">
        <v>347</v>
      </c>
      <c r="F350">
        <v>2066</v>
      </c>
      <c r="G350">
        <v>2190</v>
      </c>
      <c r="H350">
        <v>347</v>
      </c>
      <c r="I350">
        <v>30240</v>
      </c>
      <c r="J350">
        <v>41898</v>
      </c>
      <c r="K350">
        <v>347</v>
      </c>
      <c r="L350">
        <v>618631</v>
      </c>
      <c r="M350">
        <v>581468</v>
      </c>
      <c r="N350">
        <v>347</v>
      </c>
      <c r="O350" s="5">
        <v>10043900</v>
      </c>
      <c r="P350" s="5">
        <v>11397400</v>
      </c>
      <c r="R350" s="6">
        <v>347</v>
      </c>
      <c r="S350" t="b">
        <f>OR(Tabla1912[[#This Row],[Tiempo_lineal (ns)]]&gt;$C$508,Tabla1912[[#This Row],[Tiempo_lineal (ns)]]&lt;$C$509)</f>
        <v>0</v>
      </c>
      <c r="T350" t="b">
        <f>OR(Tabla1912[[#This Row],[Tiempo_normal (ns)]]&gt;$D$508,Tabla1912[[#This Row],[Tiempo_normal (ns)]]&lt;$D$509)</f>
        <v>0</v>
      </c>
      <c r="U350" s="6">
        <v>347</v>
      </c>
      <c r="V350" t="b">
        <f>OR(Tabla31013[[#This Row],[Tiempo_lineal (ns)]]&gt;$F$508,Tabla31013[[#This Row],[Tiempo_lineal (ns)]]&lt;$F$509)</f>
        <v>0</v>
      </c>
      <c r="W350" t="b">
        <f>OR(Tabla31013[[#This Row],[Tiempo_normal (ns)]]&gt;$G$508,Tabla31013[[#This Row],[Tiempo_normal (ns)]]&lt;$G$509)</f>
        <v>0</v>
      </c>
      <c r="X350" s="6">
        <v>347</v>
      </c>
      <c r="Y350" t="b">
        <f>OR(Tabla41114[[#This Row],[Tiempo_lineal (ns)]]&gt;$I$508,Tabla41114[[#This Row],[Tiempo_lineal (ns)]]&lt;$I$509)</f>
        <v>0</v>
      </c>
      <c r="Z350" t="b">
        <f>OR(Tabla41114[[#This Row],[Tiempo_normal (ns)]]&gt;$J$508,Tabla41114[[#This Row],[Tiempo_normal (ns)]]&lt;$J$509)</f>
        <v>0</v>
      </c>
      <c r="AA350" s="6">
        <v>347</v>
      </c>
      <c r="AB350" t="b">
        <f>OR(Tabla51215[[#This Row],[Tiempo_lineal (ns)]]&gt;$L$508,Tabla51215[[#This Row],[Tiempo_lineal (ns)]]&lt;$L$509)</f>
        <v>0</v>
      </c>
      <c r="AC350" t="b">
        <f>OR(Tabla51215[[#This Row],[Tiempo_normal (ns)]]&gt;$M$508,Tabla51215[[#This Row],[Tiempo_normal (ns)]]&lt;$M$509)</f>
        <v>0</v>
      </c>
      <c r="AD350" s="6">
        <v>347</v>
      </c>
      <c r="AE350" t="b">
        <f>OR(Tabla61316[[#This Row],[Tiempo_lineal (ns)]]&gt;$O$508,Tabla61316[[#This Row],[Tiempo_lineal (ns)]]&lt;$O$509)</f>
        <v>0</v>
      </c>
      <c r="AF350" s="7" t="b">
        <f>OR(Tabla61316[[#This Row],[Tiempo_normal (ns)]]&gt;$P$508,Tabla61316[[#This Row],[Tiempo_normal (ns)]]&lt;$P$509)</f>
        <v>0</v>
      </c>
    </row>
    <row r="351" spans="2:32" x14ac:dyDescent="0.3">
      <c r="B351">
        <v>348</v>
      </c>
      <c r="C351">
        <v>187</v>
      </c>
      <c r="D351">
        <v>209</v>
      </c>
      <c r="E351">
        <v>348</v>
      </c>
      <c r="F351">
        <v>2252</v>
      </c>
      <c r="G351">
        <v>2091</v>
      </c>
      <c r="H351">
        <v>348</v>
      </c>
      <c r="I351">
        <v>44856</v>
      </c>
      <c r="J351">
        <v>73695</v>
      </c>
      <c r="K351">
        <v>348</v>
      </c>
      <c r="L351">
        <v>605632</v>
      </c>
      <c r="M351">
        <v>586229</v>
      </c>
      <c r="N351">
        <v>348</v>
      </c>
      <c r="O351" s="5">
        <v>26190700</v>
      </c>
      <c r="P351" s="5">
        <v>11470400</v>
      </c>
      <c r="R351" s="8">
        <v>348</v>
      </c>
      <c r="S351" t="b">
        <f>OR(Tabla1912[[#This Row],[Tiempo_lineal (ns)]]&gt;$C$508,Tabla1912[[#This Row],[Tiempo_lineal (ns)]]&lt;$C$509)</f>
        <v>0</v>
      </c>
      <c r="T351" t="b">
        <f>OR(Tabla1912[[#This Row],[Tiempo_normal (ns)]]&gt;$D$508,Tabla1912[[#This Row],[Tiempo_normal (ns)]]&lt;$D$509)</f>
        <v>0</v>
      </c>
      <c r="U351" s="8">
        <v>348</v>
      </c>
      <c r="V351" t="b">
        <f>OR(Tabla31013[[#This Row],[Tiempo_lineal (ns)]]&gt;$F$508,Tabla31013[[#This Row],[Tiempo_lineal (ns)]]&lt;$F$509)</f>
        <v>0</v>
      </c>
      <c r="W351" t="b">
        <f>OR(Tabla31013[[#This Row],[Tiempo_normal (ns)]]&gt;$G$508,Tabla31013[[#This Row],[Tiempo_normal (ns)]]&lt;$G$509)</f>
        <v>0</v>
      </c>
      <c r="X351" s="8">
        <v>348</v>
      </c>
      <c r="Y351" t="b">
        <f>OR(Tabla41114[[#This Row],[Tiempo_lineal (ns)]]&gt;$I$508,Tabla41114[[#This Row],[Tiempo_lineal (ns)]]&lt;$I$509)</f>
        <v>0</v>
      </c>
      <c r="Z351" t="b">
        <f>OR(Tabla41114[[#This Row],[Tiempo_normal (ns)]]&gt;$J$508,Tabla41114[[#This Row],[Tiempo_normal (ns)]]&lt;$J$509)</f>
        <v>0</v>
      </c>
      <c r="AA351" s="8">
        <v>348</v>
      </c>
      <c r="AB351" t="b">
        <f>OR(Tabla51215[[#This Row],[Tiempo_lineal (ns)]]&gt;$L$508,Tabla51215[[#This Row],[Tiempo_lineal (ns)]]&lt;$L$509)</f>
        <v>0</v>
      </c>
      <c r="AC351" t="b">
        <f>OR(Tabla51215[[#This Row],[Tiempo_normal (ns)]]&gt;$M$508,Tabla51215[[#This Row],[Tiempo_normal (ns)]]&lt;$M$509)</f>
        <v>0</v>
      </c>
      <c r="AD351" s="8">
        <v>348</v>
      </c>
      <c r="AE351" t="b">
        <f>OR(Tabla61316[[#This Row],[Tiempo_lineal (ns)]]&gt;$O$508,Tabla61316[[#This Row],[Tiempo_lineal (ns)]]&lt;$O$509)</f>
        <v>1</v>
      </c>
      <c r="AF351" s="7" t="b">
        <f>OR(Tabla61316[[#This Row],[Tiempo_normal (ns)]]&gt;$P$508,Tabla61316[[#This Row],[Tiempo_normal (ns)]]&lt;$P$509)</f>
        <v>0</v>
      </c>
    </row>
    <row r="352" spans="2:32" x14ac:dyDescent="0.3">
      <c r="B352">
        <v>349</v>
      </c>
      <c r="C352">
        <v>191</v>
      </c>
      <c r="D352">
        <v>208</v>
      </c>
      <c r="E352">
        <v>349</v>
      </c>
      <c r="F352">
        <v>2000</v>
      </c>
      <c r="G352">
        <v>1820</v>
      </c>
      <c r="H352">
        <v>349</v>
      </c>
      <c r="I352">
        <v>96456</v>
      </c>
      <c r="J352">
        <v>56156</v>
      </c>
      <c r="K352">
        <v>349</v>
      </c>
      <c r="L352">
        <v>655766</v>
      </c>
      <c r="M352">
        <v>530445</v>
      </c>
      <c r="N352">
        <v>349</v>
      </c>
      <c r="O352" s="5">
        <v>9526180</v>
      </c>
      <c r="P352" s="5">
        <v>13933300</v>
      </c>
      <c r="R352" s="6">
        <v>349</v>
      </c>
      <c r="S352" t="b">
        <f>OR(Tabla1912[[#This Row],[Tiempo_lineal (ns)]]&gt;$C$508,Tabla1912[[#This Row],[Tiempo_lineal (ns)]]&lt;$C$509)</f>
        <v>0</v>
      </c>
      <c r="T352" t="b">
        <f>OR(Tabla1912[[#This Row],[Tiempo_normal (ns)]]&gt;$D$508,Tabla1912[[#This Row],[Tiempo_normal (ns)]]&lt;$D$509)</f>
        <v>0</v>
      </c>
      <c r="U352" s="6">
        <v>349</v>
      </c>
      <c r="V352" t="b">
        <f>OR(Tabla31013[[#This Row],[Tiempo_lineal (ns)]]&gt;$F$508,Tabla31013[[#This Row],[Tiempo_lineal (ns)]]&lt;$F$509)</f>
        <v>0</v>
      </c>
      <c r="W352" t="b">
        <f>OR(Tabla31013[[#This Row],[Tiempo_normal (ns)]]&gt;$G$508,Tabla31013[[#This Row],[Tiempo_normal (ns)]]&lt;$G$509)</f>
        <v>0</v>
      </c>
      <c r="X352" s="6">
        <v>349</v>
      </c>
      <c r="Y352" t="b">
        <f>OR(Tabla41114[[#This Row],[Tiempo_lineal (ns)]]&gt;$I$508,Tabla41114[[#This Row],[Tiempo_lineal (ns)]]&lt;$I$509)</f>
        <v>0</v>
      </c>
      <c r="Z352" t="b">
        <f>OR(Tabla41114[[#This Row],[Tiempo_normal (ns)]]&gt;$J$508,Tabla41114[[#This Row],[Tiempo_normal (ns)]]&lt;$J$509)</f>
        <v>0</v>
      </c>
      <c r="AA352" s="6">
        <v>349</v>
      </c>
      <c r="AB352" t="b">
        <f>OR(Tabla51215[[#This Row],[Tiempo_lineal (ns)]]&gt;$L$508,Tabla51215[[#This Row],[Tiempo_lineal (ns)]]&lt;$L$509)</f>
        <v>0</v>
      </c>
      <c r="AC352" t="b">
        <f>OR(Tabla51215[[#This Row],[Tiempo_normal (ns)]]&gt;$M$508,Tabla51215[[#This Row],[Tiempo_normal (ns)]]&lt;$M$509)</f>
        <v>0</v>
      </c>
      <c r="AD352" s="6">
        <v>349</v>
      </c>
      <c r="AE352" t="b">
        <f>OR(Tabla61316[[#This Row],[Tiempo_lineal (ns)]]&gt;$O$508,Tabla61316[[#This Row],[Tiempo_lineal (ns)]]&lt;$O$509)</f>
        <v>0</v>
      </c>
      <c r="AF352" s="7" t="b">
        <f>OR(Tabla61316[[#This Row],[Tiempo_normal (ns)]]&gt;$P$508,Tabla61316[[#This Row],[Tiempo_normal (ns)]]&lt;$P$509)</f>
        <v>0</v>
      </c>
    </row>
    <row r="353" spans="2:32" x14ac:dyDescent="0.3">
      <c r="B353">
        <v>350</v>
      </c>
      <c r="C353">
        <v>192</v>
      </c>
      <c r="D353">
        <v>209</v>
      </c>
      <c r="E353">
        <v>350</v>
      </c>
      <c r="F353">
        <v>1796</v>
      </c>
      <c r="G353">
        <v>1872</v>
      </c>
      <c r="H353">
        <v>350</v>
      </c>
      <c r="I353">
        <v>36945</v>
      </c>
      <c r="J353">
        <v>33713</v>
      </c>
      <c r="K353">
        <v>350</v>
      </c>
      <c r="L353">
        <v>594818</v>
      </c>
      <c r="M353">
        <v>543237</v>
      </c>
      <c r="N353">
        <v>350</v>
      </c>
      <c r="O353" s="5">
        <v>11693000</v>
      </c>
      <c r="P353" s="5">
        <v>27020900</v>
      </c>
      <c r="R353" s="8">
        <v>350</v>
      </c>
      <c r="S353" t="b">
        <f>OR(Tabla1912[[#This Row],[Tiempo_lineal (ns)]]&gt;$C$508,Tabla1912[[#This Row],[Tiempo_lineal (ns)]]&lt;$C$509)</f>
        <v>0</v>
      </c>
      <c r="T353" t="b">
        <f>OR(Tabla1912[[#This Row],[Tiempo_normal (ns)]]&gt;$D$508,Tabla1912[[#This Row],[Tiempo_normal (ns)]]&lt;$D$509)</f>
        <v>0</v>
      </c>
      <c r="U353" s="8">
        <v>350</v>
      </c>
      <c r="V353" t="b">
        <f>OR(Tabla31013[[#This Row],[Tiempo_lineal (ns)]]&gt;$F$508,Tabla31013[[#This Row],[Tiempo_lineal (ns)]]&lt;$F$509)</f>
        <v>0</v>
      </c>
      <c r="W353" t="b">
        <f>OR(Tabla31013[[#This Row],[Tiempo_normal (ns)]]&gt;$G$508,Tabla31013[[#This Row],[Tiempo_normal (ns)]]&lt;$G$509)</f>
        <v>0</v>
      </c>
      <c r="X353" s="8">
        <v>350</v>
      </c>
      <c r="Y353" t="b">
        <f>OR(Tabla41114[[#This Row],[Tiempo_lineal (ns)]]&gt;$I$508,Tabla41114[[#This Row],[Tiempo_lineal (ns)]]&lt;$I$509)</f>
        <v>0</v>
      </c>
      <c r="Z353" t="b">
        <f>OR(Tabla41114[[#This Row],[Tiempo_normal (ns)]]&gt;$J$508,Tabla41114[[#This Row],[Tiempo_normal (ns)]]&lt;$J$509)</f>
        <v>0</v>
      </c>
      <c r="AA353" s="8">
        <v>350</v>
      </c>
      <c r="AB353" t="b">
        <f>OR(Tabla51215[[#This Row],[Tiempo_lineal (ns)]]&gt;$L$508,Tabla51215[[#This Row],[Tiempo_lineal (ns)]]&lt;$L$509)</f>
        <v>0</v>
      </c>
      <c r="AC353" t="b">
        <f>OR(Tabla51215[[#This Row],[Tiempo_normal (ns)]]&gt;$M$508,Tabla51215[[#This Row],[Tiempo_normal (ns)]]&lt;$M$509)</f>
        <v>0</v>
      </c>
      <c r="AD353" s="8">
        <v>350</v>
      </c>
      <c r="AE353" t="b">
        <f>OR(Tabla61316[[#This Row],[Tiempo_lineal (ns)]]&gt;$O$508,Tabla61316[[#This Row],[Tiempo_lineal (ns)]]&lt;$O$509)</f>
        <v>0</v>
      </c>
      <c r="AF353" s="7" t="b">
        <f>OR(Tabla61316[[#This Row],[Tiempo_normal (ns)]]&gt;$P$508,Tabla61316[[#This Row],[Tiempo_normal (ns)]]&lt;$P$509)</f>
        <v>0</v>
      </c>
    </row>
    <row r="354" spans="2:32" x14ac:dyDescent="0.3">
      <c r="B354">
        <v>351</v>
      </c>
      <c r="C354">
        <v>251</v>
      </c>
      <c r="D354">
        <v>307</v>
      </c>
      <c r="E354">
        <v>351</v>
      </c>
      <c r="F354">
        <v>1804</v>
      </c>
      <c r="G354">
        <v>1989</v>
      </c>
      <c r="H354">
        <v>351</v>
      </c>
      <c r="I354">
        <v>21880</v>
      </c>
      <c r="J354">
        <v>32799</v>
      </c>
      <c r="K354">
        <v>351</v>
      </c>
      <c r="L354">
        <v>694351</v>
      </c>
      <c r="M354">
        <v>522845</v>
      </c>
      <c r="N354">
        <v>351</v>
      </c>
      <c r="O354" s="5">
        <v>11981000</v>
      </c>
      <c r="P354" s="5">
        <v>9497060</v>
      </c>
      <c r="R354" s="6">
        <v>351</v>
      </c>
      <c r="S354" t="b">
        <f>OR(Tabla1912[[#This Row],[Tiempo_lineal (ns)]]&gt;$C$508,Tabla1912[[#This Row],[Tiempo_lineal (ns)]]&lt;$C$509)</f>
        <v>0</v>
      </c>
      <c r="T354" t="b">
        <f>OR(Tabla1912[[#This Row],[Tiempo_normal (ns)]]&gt;$D$508,Tabla1912[[#This Row],[Tiempo_normal (ns)]]&lt;$D$509)</f>
        <v>0</v>
      </c>
      <c r="U354" s="6">
        <v>351</v>
      </c>
      <c r="V354" t="b">
        <f>OR(Tabla31013[[#This Row],[Tiempo_lineal (ns)]]&gt;$F$508,Tabla31013[[#This Row],[Tiempo_lineal (ns)]]&lt;$F$509)</f>
        <v>0</v>
      </c>
      <c r="W354" t="b">
        <f>OR(Tabla31013[[#This Row],[Tiempo_normal (ns)]]&gt;$G$508,Tabla31013[[#This Row],[Tiempo_normal (ns)]]&lt;$G$509)</f>
        <v>0</v>
      </c>
      <c r="X354" s="6">
        <v>351</v>
      </c>
      <c r="Y354" t="b">
        <f>OR(Tabla41114[[#This Row],[Tiempo_lineal (ns)]]&gt;$I$508,Tabla41114[[#This Row],[Tiempo_lineal (ns)]]&lt;$I$509)</f>
        <v>0</v>
      </c>
      <c r="Z354" t="b">
        <f>OR(Tabla41114[[#This Row],[Tiempo_normal (ns)]]&gt;$J$508,Tabla41114[[#This Row],[Tiempo_normal (ns)]]&lt;$J$509)</f>
        <v>0</v>
      </c>
      <c r="AA354" s="6">
        <v>351</v>
      </c>
      <c r="AB354" t="b">
        <f>OR(Tabla51215[[#This Row],[Tiempo_lineal (ns)]]&gt;$L$508,Tabla51215[[#This Row],[Tiempo_lineal (ns)]]&lt;$L$509)</f>
        <v>0</v>
      </c>
      <c r="AC354" t="b">
        <f>OR(Tabla51215[[#This Row],[Tiempo_normal (ns)]]&gt;$M$508,Tabla51215[[#This Row],[Tiempo_normal (ns)]]&lt;$M$509)</f>
        <v>0</v>
      </c>
      <c r="AD354" s="6">
        <v>351</v>
      </c>
      <c r="AE354" t="b">
        <f>OR(Tabla61316[[#This Row],[Tiempo_lineal (ns)]]&gt;$O$508,Tabla61316[[#This Row],[Tiempo_lineal (ns)]]&lt;$O$509)</f>
        <v>0</v>
      </c>
      <c r="AF354" s="7" t="b">
        <f>OR(Tabla61316[[#This Row],[Tiempo_normal (ns)]]&gt;$P$508,Tabla61316[[#This Row],[Tiempo_normal (ns)]]&lt;$P$509)</f>
        <v>0</v>
      </c>
    </row>
    <row r="355" spans="2:32" x14ac:dyDescent="0.3">
      <c r="B355">
        <v>352</v>
      </c>
      <c r="C355">
        <v>286</v>
      </c>
      <c r="D355">
        <v>242</v>
      </c>
      <c r="E355">
        <v>352</v>
      </c>
      <c r="F355">
        <v>1992</v>
      </c>
      <c r="G355">
        <v>2133</v>
      </c>
      <c r="H355">
        <v>352</v>
      </c>
      <c r="I355">
        <v>32627</v>
      </c>
      <c r="J355">
        <v>46363</v>
      </c>
      <c r="K355">
        <v>352</v>
      </c>
      <c r="L355">
        <v>932888</v>
      </c>
      <c r="M355">
        <v>558372</v>
      </c>
      <c r="N355">
        <v>352</v>
      </c>
      <c r="O355" s="5">
        <v>18094100</v>
      </c>
      <c r="P355" s="5">
        <v>9916690</v>
      </c>
      <c r="R355" s="8">
        <v>352</v>
      </c>
      <c r="S355" t="b">
        <f>OR(Tabla1912[[#This Row],[Tiempo_lineal (ns)]]&gt;$C$508,Tabla1912[[#This Row],[Tiempo_lineal (ns)]]&lt;$C$509)</f>
        <v>0</v>
      </c>
      <c r="T355" t="b">
        <f>OR(Tabla1912[[#This Row],[Tiempo_normal (ns)]]&gt;$D$508,Tabla1912[[#This Row],[Tiempo_normal (ns)]]&lt;$D$509)</f>
        <v>0</v>
      </c>
      <c r="U355" s="8">
        <v>352</v>
      </c>
      <c r="V355" t="b">
        <f>OR(Tabla31013[[#This Row],[Tiempo_lineal (ns)]]&gt;$F$508,Tabla31013[[#This Row],[Tiempo_lineal (ns)]]&lt;$F$509)</f>
        <v>0</v>
      </c>
      <c r="W355" t="b">
        <f>OR(Tabla31013[[#This Row],[Tiempo_normal (ns)]]&gt;$G$508,Tabla31013[[#This Row],[Tiempo_normal (ns)]]&lt;$G$509)</f>
        <v>0</v>
      </c>
      <c r="X355" s="8">
        <v>352</v>
      </c>
      <c r="Y355" t="b">
        <f>OR(Tabla41114[[#This Row],[Tiempo_lineal (ns)]]&gt;$I$508,Tabla41114[[#This Row],[Tiempo_lineal (ns)]]&lt;$I$509)</f>
        <v>0</v>
      </c>
      <c r="Z355" t="b">
        <f>OR(Tabla41114[[#This Row],[Tiempo_normal (ns)]]&gt;$J$508,Tabla41114[[#This Row],[Tiempo_normal (ns)]]&lt;$J$509)</f>
        <v>0</v>
      </c>
      <c r="AA355" s="8">
        <v>352</v>
      </c>
      <c r="AB355" t="b">
        <f>OR(Tabla51215[[#This Row],[Tiempo_lineal (ns)]]&gt;$L$508,Tabla51215[[#This Row],[Tiempo_lineal (ns)]]&lt;$L$509)</f>
        <v>0</v>
      </c>
      <c r="AC355" t="b">
        <f>OR(Tabla51215[[#This Row],[Tiempo_normal (ns)]]&gt;$M$508,Tabla51215[[#This Row],[Tiempo_normal (ns)]]&lt;$M$509)</f>
        <v>0</v>
      </c>
      <c r="AD355" s="8">
        <v>352</v>
      </c>
      <c r="AE355" t="b">
        <f>OR(Tabla61316[[#This Row],[Tiempo_lineal (ns)]]&gt;$O$508,Tabla61316[[#This Row],[Tiempo_lineal (ns)]]&lt;$O$509)</f>
        <v>0</v>
      </c>
      <c r="AF355" s="7" t="b">
        <f>OR(Tabla61316[[#This Row],[Tiempo_normal (ns)]]&gt;$P$508,Tabla61316[[#This Row],[Tiempo_normal (ns)]]&lt;$P$509)</f>
        <v>0</v>
      </c>
    </row>
    <row r="356" spans="2:32" x14ac:dyDescent="0.3">
      <c r="B356">
        <v>353</v>
      </c>
      <c r="C356">
        <v>201</v>
      </c>
      <c r="D356">
        <v>243</v>
      </c>
      <c r="E356">
        <v>353</v>
      </c>
      <c r="F356">
        <v>1999</v>
      </c>
      <c r="G356">
        <v>1817</v>
      </c>
      <c r="H356">
        <v>353</v>
      </c>
      <c r="I356">
        <v>54905</v>
      </c>
      <c r="J356">
        <v>43724</v>
      </c>
      <c r="K356">
        <v>353</v>
      </c>
      <c r="L356">
        <v>646473</v>
      </c>
      <c r="M356">
        <v>564493</v>
      </c>
      <c r="N356">
        <v>353</v>
      </c>
      <c r="O356" s="5">
        <v>10426000</v>
      </c>
      <c r="P356" s="5">
        <v>26711300</v>
      </c>
      <c r="R356" s="6">
        <v>353</v>
      </c>
      <c r="S356" t="b">
        <f>OR(Tabla1912[[#This Row],[Tiempo_lineal (ns)]]&gt;$C$508,Tabla1912[[#This Row],[Tiempo_lineal (ns)]]&lt;$C$509)</f>
        <v>0</v>
      </c>
      <c r="T356" t="b">
        <f>OR(Tabla1912[[#This Row],[Tiempo_normal (ns)]]&gt;$D$508,Tabla1912[[#This Row],[Tiempo_normal (ns)]]&lt;$D$509)</f>
        <v>0</v>
      </c>
      <c r="U356" s="6">
        <v>353</v>
      </c>
      <c r="V356" t="b">
        <f>OR(Tabla31013[[#This Row],[Tiempo_lineal (ns)]]&gt;$F$508,Tabla31013[[#This Row],[Tiempo_lineal (ns)]]&lt;$F$509)</f>
        <v>0</v>
      </c>
      <c r="W356" t="b">
        <f>OR(Tabla31013[[#This Row],[Tiempo_normal (ns)]]&gt;$G$508,Tabla31013[[#This Row],[Tiempo_normal (ns)]]&lt;$G$509)</f>
        <v>0</v>
      </c>
      <c r="X356" s="6">
        <v>353</v>
      </c>
      <c r="Y356" t="b">
        <f>OR(Tabla41114[[#This Row],[Tiempo_lineal (ns)]]&gt;$I$508,Tabla41114[[#This Row],[Tiempo_lineal (ns)]]&lt;$I$509)</f>
        <v>0</v>
      </c>
      <c r="Z356" t="b">
        <f>OR(Tabla41114[[#This Row],[Tiempo_normal (ns)]]&gt;$J$508,Tabla41114[[#This Row],[Tiempo_normal (ns)]]&lt;$J$509)</f>
        <v>0</v>
      </c>
      <c r="AA356" s="6">
        <v>353</v>
      </c>
      <c r="AB356" t="b">
        <f>OR(Tabla51215[[#This Row],[Tiempo_lineal (ns)]]&gt;$L$508,Tabla51215[[#This Row],[Tiempo_lineal (ns)]]&lt;$L$509)</f>
        <v>0</v>
      </c>
      <c r="AC356" t="b">
        <f>OR(Tabla51215[[#This Row],[Tiempo_normal (ns)]]&gt;$M$508,Tabla51215[[#This Row],[Tiempo_normal (ns)]]&lt;$M$509)</f>
        <v>0</v>
      </c>
      <c r="AD356" s="6">
        <v>353</v>
      </c>
      <c r="AE356" t="b">
        <f>OR(Tabla61316[[#This Row],[Tiempo_lineal (ns)]]&gt;$O$508,Tabla61316[[#This Row],[Tiempo_lineal (ns)]]&lt;$O$509)</f>
        <v>0</v>
      </c>
      <c r="AF356" s="7" t="b">
        <f>OR(Tabla61316[[#This Row],[Tiempo_normal (ns)]]&gt;$P$508,Tabla61316[[#This Row],[Tiempo_normal (ns)]]&lt;$P$509)</f>
        <v>0</v>
      </c>
    </row>
    <row r="357" spans="2:32" x14ac:dyDescent="0.3">
      <c r="B357">
        <v>354</v>
      </c>
      <c r="C357">
        <v>302</v>
      </c>
      <c r="D357">
        <v>330</v>
      </c>
      <c r="E357">
        <v>354</v>
      </c>
      <c r="F357">
        <v>1990</v>
      </c>
      <c r="G357">
        <v>1790</v>
      </c>
      <c r="H357">
        <v>354</v>
      </c>
      <c r="I357">
        <v>30892</v>
      </c>
      <c r="J357">
        <v>38241</v>
      </c>
      <c r="K357">
        <v>354</v>
      </c>
      <c r="L357">
        <v>791490</v>
      </c>
      <c r="M357">
        <v>615296</v>
      </c>
      <c r="N357">
        <v>354</v>
      </c>
      <c r="O357" s="5">
        <v>10872000</v>
      </c>
      <c r="P357" s="5">
        <v>21911500</v>
      </c>
      <c r="R357" s="8">
        <v>354</v>
      </c>
      <c r="S357" t="b">
        <f>OR(Tabla1912[[#This Row],[Tiempo_lineal (ns)]]&gt;$C$508,Tabla1912[[#This Row],[Tiempo_lineal (ns)]]&lt;$C$509)</f>
        <v>0</v>
      </c>
      <c r="T357" t="b">
        <f>OR(Tabla1912[[#This Row],[Tiempo_normal (ns)]]&gt;$D$508,Tabla1912[[#This Row],[Tiempo_normal (ns)]]&lt;$D$509)</f>
        <v>0</v>
      </c>
      <c r="U357" s="8">
        <v>354</v>
      </c>
      <c r="V357" t="b">
        <f>OR(Tabla31013[[#This Row],[Tiempo_lineal (ns)]]&gt;$F$508,Tabla31013[[#This Row],[Tiempo_lineal (ns)]]&lt;$F$509)</f>
        <v>0</v>
      </c>
      <c r="W357" t="b">
        <f>OR(Tabla31013[[#This Row],[Tiempo_normal (ns)]]&gt;$G$508,Tabla31013[[#This Row],[Tiempo_normal (ns)]]&lt;$G$509)</f>
        <v>0</v>
      </c>
      <c r="X357" s="8">
        <v>354</v>
      </c>
      <c r="Y357" t="b">
        <f>OR(Tabla41114[[#This Row],[Tiempo_lineal (ns)]]&gt;$I$508,Tabla41114[[#This Row],[Tiempo_lineal (ns)]]&lt;$I$509)</f>
        <v>0</v>
      </c>
      <c r="Z357" t="b">
        <f>OR(Tabla41114[[#This Row],[Tiempo_normal (ns)]]&gt;$J$508,Tabla41114[[#This Row],[Tiempo_normal (ns)]]&lt;$J$509)</f>
        <v>0</v>
      </c>
      <c r="AA357" s="8">
        <v>354</v>
      </c>
      <c r="AB357" t="b">
        <f>OR(Tabla51215[[#This Row],[Tiempo_lineal (ns)]]&gt;$L$508,Tabla51215[[#This Row],[Tiempo_lineal (ns)]]&lt;$L$509)</f>
        <v>0</v>
      </c>
      <c r="AC357" t="b">
        <f>OR(Tabla51215[[#This Row],[Tiempo_normal (ns)]]&gt;$M$508,Tabla51215[[#This Row],[Tiempo_normal (ns)]]&lt;$M$509)</f>
        <v>0</v>
      </c>
      <c r="AD357" s="8">
        <v>354</v>
      </c>
      <c r="AE357" t="b">
        <f>OR(Tabla61316[[#This Row],[Tiempo_lineal (ns)]]&gt;$O$508,Tabla61316[[#This Row],[Tiempo_lineal (ns)]]&lt;$O$509)</f>
        <v>0</v>
      </c>
      <c r="AF357" s="7" t="b">
        <f>OR(Tabla61316[[#This Row],[Tiempo_normal (ns)]]&gt;$P$508,Tabla61316[[#This Row],[Tiempo_normal (ns)]]&lt;$P$509)</f>
        <v>0</v>
      </c>
    </row>
    <row r="358" spans="2:32" x14ac:dyDescent="0.3">
      <c r="B358">
        <v>355</v>
      </c>
      <c r="C358">
        <v>304</v>
      </c>
      <c r="D358">
        <v>333</v>
      </c>
      <c r="E358">
        <v>355</v>
      </c>
      <c r="F358">
        <v>1995</v>
      </c>
      <c r="G358">
        <v>1800</v>
      </c>
      <c r="H358">
        <v>355</v>
      </c>
      <c r="I358">
        <v>47633</v>
      </c>
      <c r="J358">
        <v>60405</v>
      </c>
      <c r="K358">
        <v>355</v>
      </c>
      <c r="L358">
        <v>613304</v>
      </c>
      <c r="M358">
        <v>656169</v>
      </c>
      <c r="N358">
        <v>355</v>
      </c>
      <c r="O358" s="5">
        <v>12633500</v>
      </c>
      <c r="P358" s="5">
        <v>9671890</v>
      </c>
      <c r="R358" s="6">
        <v>355</v>
      </c>
      <c r="S358" t="b">
        <f>OR(Tabla1912[[#This Row],[Tiempo_lineal (ns)]]&gt;$C$508,Tabla1912[[#This Row],[Tiempo_lineal (ns)]]&lt;$C$509)</f>
        <v>0</v>
      </c>
      <c r="T358" t="b">
        <f>OR(Tabla1912[[#This Row],[Tiempo_normal (ns)]]&gt;$D$508,Tabla1912[[#This Row],[Tiempo_normal (ns)]]&lt;$D$509)</f>
        <v>0</v>
      </c>
      <c r="U358" s="6">
        <v>355</v>
      </c>
      <c r="V358" t="b">
        <f>OR(Tabla31013[[#This Row],[Tiempo_lineal (ns)]]&gt;$F$508,Tabla31013[[#This Row],[Tiempo_lineal (ns)]]&lt;$F$509)</f>
        <v>0</v>
      </c>
      <c r="W358" t="b">
        <f>OR(Tabla31013[[#This Row],[Tiempo_normal (ns)]]&gt;$G$508,Tabla31013[[#This Row],[Tiempo_normal (ns)]]&lt;$G$509)</f>
        <v>0</v>
      </c>
      <c r="X358" s="6">
        <v>355</v>
      </c>
      <c r="Y358" t="b">
        <f>OR(Tabla41114[[#This Row],[Tiempo_lineal (ns)]]&gt;$I$508,Tabla41114[[#This Row],[Tiempo_lineal (ns)]]&lt;$I$509)</f>
        <v>0</v>
      </c>
      <c r="Z358" t="b">
        <f>OR(Tabla41114[[#This Row],[Tiempo_normal (ns)]]&gt;$J$508,Tabla41114[[#This Row],[Tiempo_normal (ns)]]&lt;$J$509)</f>
        <v>0</v>
      </c>
      <c r="AA358" s="6">
        <v>355</v>
      </c>
      <c r="AB358" t="b">
        <f>OR(Tabla51215[[#This Row],[Tiempo_lineal (ns)]]&gt;$L$508,Tabla51215[[#This Row],[Tiempo_lineal (ns)]]&lt;$L$509)</f>
        <v>0</v>
      </c>
      <c r="AC358" t="b">
        <f>OR(Tabla51215[[#This Row],[Tiempo_normal (ns)]]&gt;$M$508,Tabla51215[[#This Row],[Tiempo_normal (ns)]]&lt;$M$509)</f>
        <v>0</v>
      </c>
      <c r="AD358" s="6">
        <v>355</v>
      </c>
      <c r="AE358" t="b">
        <f>OR(Tabla61316[[#This Row],[Tiempo_lineal (ns)]]&gt;$O$508,Tabla61316[[#This Row],[Tiempo_lineal (ns)]]&lt;$O$509)</f>
        <v>0</v>
      </c>
      <c r="AF358" s="7" t="b">
        <f>OR(Tabla61316[[#This Row],[Tiempo_normal (ns)]]&gt;$P$508,Tabla61316[[#This Row],[Tiempo_normal (ns)]]&lt;$P$509)</f>
        <v>0</v>
      </c>
    </row>
    <row r="359" spans="2:32" x14ac:dyDescent="0.3">
      <c r="B359">
        <v>356</v>
      </c>
      <c r="C359">
        <v>345</v>
      </c>
      <c r="D359">
        <v>249</v>
      </c>
      <c r="E359">
        <v>356</v>
      </c>
      <c r="F359">
        <v>2052</v>
      </c>
      <c r="G359">
        <v>1794</v>
      </c>
      <c r="H359">
        <v>356</v>
      </c>
      <c r="I359">
        <v>27959</v>
      </c>
      <c r="J359">
        <v>44456</v>
      </c>
      <c r="K359">
        <v>356</v>
      </c>
      <c r="L359">
        <v>984570</v>
      </c>
      <c r="M359">
        <v>699914</v>
      </c>
      <c r="N359">
        <v>356</v>
      </c>
      <c r="O359" s="5">
        <v>10978000</v>
      </c>
      <c r="P359" s="5">
        <v>20413700</v>
      </c>
      <c r="R359" s="8">
        <v>356</v>
      </c>
      <c r="S359" t="b">
        <f>OR(Tabla1912[[#This Row],[Tiempo_lineal (ns)]]&gt;$C$508,Tabla1912[[#This Row],[Tiempo_lineal (ns)]]&lt;$C$509)</f>
        <v>0</v>
      </c>
      <c r="T359" t="b">
        <f>OR(Tabla1912[[#This Row],[Tiempo_normal (ns)]]&gt;$D$508,Tabla1912[[#This Row],[Tiempo_normal (ns)]]&lt;$D$509)</f>
        <v>0</v>
      </c>
      <c r="U359" s="8">
        <v>356</v>
      </c>
      <c r="V359" t="b">
        <f>OR(Tabla31013[[#This Row],[Tiempo_lineal (ns)]]&gt;$F$508,Tabla31013[[#This Row],[Tiempo_lineal (ns)]]&lt;$F$509)</f>
        <v>0</v>
      </c>
      <c r="W359" t="b">
        <f>OR(Tabla31013[[#This Row],[Tiempo_normal (ns)]]&gt;$G$508,Tabla31013[[#This Row],[Tiempo_normal (ns)]]&lt;$G$509)</f>
        <v>0</v>
      </c>
      <c r="X359" s="8">
        <v>356</v>
      </c>
      <c r="Y359" t="b">
        <f>OR(Tabla41114[[#This Row],[Tiempo_lineal (ns)]]&gt;$I$508,Tabla41114[[#This Row],[Tiempo_lineal (ns)]]&lt;$I$509)</f>
        <v>0</v>
      </c>
      <c r="Z359" t="b">
        <f>OR(Tabla41114[[#This Row],[Tiempo_normal (ns)]]&gt;$J$508,Tabla41114[[#This Row],[Tiempo_normal (ns)]]&lt;$J$509)</f>
        <v>0</v>
      </c>
      <c r="AA359" s="8">
        <v>356</v>
      </c>
      <c r="AB359" t="b">
        <f>OR(Tabla51215[[#This Row],[Tiempo_lineal (ns)]]&gt;$L$508,Tabla51215[[#This Row],[Tiempo_lineal (ns)]]&lt;$L$509)</f>
        <v>0</v>
      </c>
      <c r="AC359" t="b">
        <f>OR(Tabla51215[[#This Row],[Tiempo_normal (ns)]]&gt;$M$508,Tabla51215[[#This Row],[Tiempo_normal (ns)]]&lt;$M$509)</f>
        <v>0</v>
      </c>
      <c r="AD359" s="8">
        <v>356</v>
      </c>
      <c r="AE359" t="b">
        <f>OR(Tabla61316[[#This Row],[Tiempo_lineal (ns)]]&gt;$O$508,Tabla61316[[#This Row],[Tiempo_lineal (ns)]]&lt;$O$509)</f>
        <v>0</v>
      </c>
      <c r="AF359" s="7" t="b">
        <f>OR(Tabla61316[[#This Row],[Tiempo_normal (ns)]]&gt;$P$508,Tabla61316[[#This Row],[Tiempo_normal (ns)]]&lt;$P$509)</f>
        <v>0</v>
      </c>
    </row>
    <row r="360" spans="2:32" x14ac:dyDescent="0.3">
      <c r="B360">
        <v>357</v>
      </c>
      <c r="C360">
        <v>256</v>
      </c>
      <c r="D360">
        <v>356</v>
      </c>
      <c r="E360">
        <v>357</v>
      </c>
      <c r="F360">
        <v>1807</v>
      </c>
      <c r="G360">
        <v>1804</v>
      </c>
      <c r="H360">
        <v>357</v>
      </c>
      <c r="I360">
        <v>31024</v>
      </c>
      <c r="J360">
        <v>34081</v>
      </c>
      <c r="K360">
        <v>357</v>
      </c>
      <c r="L360">
        <v>611557</v>
      </c>
      <c r="M360">
        <v>790122</v>
      </c>
      <c r="N360">
        <v>357</v>
      </c>
      <c r="O360" s="5">
        <v>11371200</v>
      </c>
      <c r="P360" s="5">
        <v>10082000</v>
      </c>
      <c r="R360" s="6">
        <v>357</v>
      </c>
      <c r="S360" t="b">
        <f>OR(Tabla1912[[#This Row],[Tiempo_lineal (ns)]]&gt;$C$508,Tabla1912[[#This Row],[Tiempo_lineal (ns)]]&lt;$C$509)</f>
        <v>0</v>
      </c>
      <c r="T360" t="b">
        <f>OR(Tabla1912[[#This Row],[Tiempo_normal (ns)]]&gt;$D$508,Tabla1912[[#This Row],[Tiempo_normal (ns)]]&lt;$D$509)</f>
        <v>1</v>
      </c>
      <c r="U360" s="6">
        <v>357</v>
      </c>
      <c r="V360" t="b">
        <f>OR(Tabla31013[[#This Row],[Tiempo_lineal (ns)]]&gt;$F$508,Tabla31013[[#This Row],[Tiempo_lineal (ns)]]&lt;$F$509)</f>
        <v>0</v>
      </c>
      <c r="W360" t="b">
        <f>OR(Tabla31013[[#This Row],[Tiempo_normal (ns)]]&gt;$G$508,Tabla31013[[#This Row],[Tiempo_normal (ns)]]&lt;$G$509)</f>
        <v>0</v>
      </c>
      <c r="X360" s="6">
        <v>357</v>
      </c>
      <c r="Y360" t="b">
        <f>OR(Tabla41114[[#This Row],[Tiempo_lineal (ns)]]&gt;$I$508,Tabla41114[[#This Row],[Tiempo_lineal (ns)]]&lt;$I$509)</f>
        <v>0</v>
      </c>
      <c r="Z360" t="b">
        <f>OR(Tabla41114[[#This Row],[Tiempo_normal (ns)]]&gt;$J$508,Tabla41114[[#This Row],[Tiempo_normal (ns)]]&lt;$J$509)</f>
        <v>0</v>
      </c>
      <c r="AA360" s="6">
        <v>357</v>
      </c>
      <c r="AB360" t="b">
        <f>OR(Tabla51215[[#This Row],[Tiempo_lineal (ns)]]&gt;$L$508,Tabla51215[[#This Row],[Tiempo_lineal (ns)]]&lt;$L$509)</f>
        <v>0</v>
      </c>
      <c r="AC360" t="b">
        <f>OR(Tabla51215[[#This Row],[Tiempo_normal (ns)]]&gt;$M$508,Tabla51215[[#This Row],[Tiempo_normal (ns)]]&lt;$M$509)</f>
        <v>0</v>
      </c>
      <c r="AD360" s="6">
        <v>357</v>
      </c>
      <c r="AE360" t="b">
        <f>OR(Tabla61316[[#This Row],[Tiempo_lineal (ns)]]&gt;$O$508,Tabla61316[[#This Row],[Tiempo_lineal (ns)]]&lt;$O$509)</f>
        <v>0</v>
      </c>
      <c r="AF360" s="7" t="b">
        <f>OR(Tabla61316[[#This Row],[Tiempo_normal (ns)]]&gt;$P$508,Tabla61316[[#This Row],[Tiempo_normal (ns)]]&lt;$P$509)</f>
        <v>0</v>
      </c>
    </row>
    <row r="361" spans="2:32" x14ac:dyDescent="0.3">
      <c r="B361">
        <v>358</v>
      </c>
      <c r="C361">
        <v>433</v>
      </c>
      <c r="D361">
        <v>226</v>
      </c>
      <c r="E361">
        <v>358</v>
      </c>
      <c r="F361">
        <v>2036</v>
      </c>
      <c r="G361">
        <v>1913</v>
      </c>
      <c r="H361">
        <v>358</v>
      </c>
      <c r="I361">
        <v>20780</v>
      </c>
      <c r="J361">
        <v>47003</v>
      </c>
      <c r="K361">
        <v>358</v>
      </c>
      <c r="L361">
        <v>685006</v>
      </c>
      <c r="M361">
        <v>629781</v>
      </c>
      <c r="N361">
        <v>358</v>
      </c>
      <c r="O361" s="5">
        <v>9988330</v>
      </c>
      <c r="P361" s="5">
        <v>12987200</v>
      </c>
      <c r="R361" s="8">
        <v>358</v>
      </c>
      <c r="S361" t="b">
        <f>OR(Tabla1912[[#This Row],[Tiempo_lineal (ns)]]&gt;$C$508,Tabla1912[[#This Row],[Tiempo_lineal (ns)]]&lt;$C$509)</f>
        <v>1</v>
      </c>
      <c r="T361" t="b">
        <f>OR(Tabla1912[[#This Row],[Tiempo_normal (ns)]]&gt;$D$508,Tabla1912[[#This Row],[Tiempo_normal (ns)]]&lt;$D$509)</f>
        <v>0</v>
      </c>
      <c r="U361" s="8">
        <v>358</v>
      </c>
      <c r="V361" t="b">
        <f>OR(Tabla31013[[#This Row],[Tiempo_lineal (ns)]]&gt;$F$508,Tabla31013[[#This Row],[Tiempo_lineal (ns)]]&lt;$F$509)</f>
        <v>0</v>
      </c>
      <c r="W361" t="b">
        <f>OR(Tabla31013[[#This Row],[Tiempo_normal (ns)]]&gt;$G$508,Tabla31013[[#This Row],[Tiempo_normal (ns)]]&lt;$G$509)</f>
        <v>0</v>
      </c>
      <c r="X361" s="8">
        <v>358</v>
      </c>
      <c r="Y361" t="b">
        <f>OR(Tabla41114[[#This Row],[Tiempo_lineal (ns)]]&gt;$I$508,Tabla41114[[#This Row],[Tiempo_lineal (ns)]]&lt;$I$509)</f>
        <v>0</v>
      </c>
      <c r="Z361" t="b">
        <f>OR(Tabla41114[[#This Row],[Tiempo_normal (ns)]]&gt;$J$508,Tabla41114[[#This Row],[Tiempo_normal (ns)]]&lt;$J$509)</f>
        <v>0</v>
      </c>
      <c r="AA361" s="8">
        <v>358</v>
      </c>
      <c r="AB361" t="b">
        <f>OR(Tabla51215[[#This Row],[Tiempo_lineal (ns)]]&gt;$L$508,Tabla51215[[#This Row],[Tiempo_lineal (ns)]]&lt;$L$509)</f>
        <v>0</v>
      </c>
      <c r="AC361" t="b">
        <f>OR(Tabla51215[[#This Row],[Tiempo_normal (ns)]]&gt;$M$508,Tabla51215[[#This Row],[Tiempo_normal (ns)]]&lt;$M$509)</f>
        <v>0</v>
      </c>
      <c r="AD361" s="8">
        <v>358</v>
      </c>
      <c r="AE361" t="b">
        <f>OR(Tabla61316[[#This Row],[Tiempo_lineal (ns)]]&gt;$O$508,Tabla61316[[#This Row],[Tiempo_lineal (ns)]]&lt;$O$509)</f>
        <v>0</v>
      </c>
      <c r="AF361" s="7" t="b">
        <f>OR(Tabla61316[[#This Row],[Tiempo_normal (ns)]]&gt;$P$508,Tabla61316[[#This Row],[Tiempo_normal (ns)]]&lt;$P$509)</f>
        <v>0</v>
      </c>
    </row>
    <row r="362" spans="2:32" x14ac:dyDescent="0.3">
      <c r="B362">
        <v>359</v>
      </c>
      <c r="C362">
        <v>186</v>
      </c>
      <c r="D362">
        <v>206</v>
      </c>
      <c r="E362">
        <v>359</v>
      </c>
      <c r="F362">
        <v>2030</v>
      </c>
      <c r="G362">
        <v>2129</v>
      </c>
      <c r="H362">
        <v>359</v>
      </c>
      <c r="I362">
        <v>56300</v>
      </c>
      <c r="J362">
        <v>53913</v>
      </c>
      <c r="K362">
        <v>359</v>
      </c>
      <c r="L362">
        <v>621215</v>
      </c>
      <c r="M362">
        <v>847454</v>
      </c>
      <c r="N362">
        <v>359</v>
      </c>
      <c r="O362" s="5">
        <v>53000800</v>
      </c>
      <c r="P362" s="5">
        <v>16157900</v>
      </c>
      <c r="R362" s="6">
        <v>359</v>
      </c>
      <c r="S362" t="b">
        <f>OR(Tabla1912[[#This Row],[Tiempo_lineal (ns)]]&gt;$C$508,Tabla1912[[#This Row],[Tiempo_lineal (ns)]]&lt;$C$509)</f>
        <v>0</v>
      </c>
      <c r="T362" t="b">
        <f>OR(Tabla1912[[#This Row],[Tiempo_normal (ns)]]&gt;$D$508,Tabla1912[[#This Row],[Tiempo_normal (ns)]]&lt;$D$509)</f>
        <v>0</v>
      </c>
      <c r="U362" s="6">
        <v>359</v>
      </c>
      <c r="V362" t="b">
        <f>OR(Tabla31013[[#This Row],[Tiempo_lineal (ns)]]&gt;$F$508,Tabla31013[[#This Row],[Tiempo_lineal (ns)]]&lt;$F$509)</f>
        <v>0</v>
      </c>
      <c r="W362" t="b">
        <f>OR(Tabla31013[[#This Row],[Tiempo_normal (ns)]]&gt;$G$508,Tabla31013[[#This Row],[Tiempo_normal (ns)]]&lt;$G$509)</f>
        <v>0</v>
      </c>
      <c r="X362" s="6">
        <v>359</v>
      </c>
      <c r="Y362" t="b">
        <f>OR(Tabla41114[[#This Row],[Tiempo_lineal (ns)]]&gt;$I$508,Tabla41114[[#This Row],[Tiempo_lineal (ns)]]&lt;$I$509)</f>
        <v>0</v>
      </c>
      <c r="Z362" t="b">
        <f>OR(Tabla41114[[#This Row],[Tiempo_normal (ns)]]&gt;$J$508,Tabla41114[[#This Row],[Tiempo_normal (ns)]]&lt;$J$509)</f>
        <v>0</v>
      </c>
      <c r="AA362" s="6">
        <v>359</v>
      </c>
      <c r="AB362" t="b">
        <f>OR(Tabla51215[[#This Row],[Tiempo_lineal (ns)]]&gt;$L$508,Tabla51215[[#This Row],[Tiempo_lineal (ns)]]&lt;$L$509)</f>
        <v>0</v>
      </c>
      <c r="AC362" t="b">
        <f>OR(Tabla51215[[#This Row],[Tiempo_normal (ns)]]&gt;$M$508,Tabla51215[[#This Row],[Tiempo_normal (ns)]]&lt;$M$509)</f>
        <v>0</v>
      </c>
      <c r="AD362" s="6">
        <v>359</v>
      </c>
      <c r="AE362" t="b">
        <f>OR(Tabla61316[[#This Row],[Tiempo_lineal (ns)]]&gt;$O$508,Tabla61316[[#This Row],[Tiempo_lineal (ns)]]&lt;$O$509)</f>
        <v>1</v>
      </c>
      <c r="AF362" s="7" t="b">
        <f>OR(Tabla61316[[#This Row],[Tiempo_normal (ns)]]&gt;$P$508,Tabla61316[[#This Row],[Tiempo_normal (ns)]]&lt;$P$509)</f>
        <v>0</v>
      </c>
    </row>
    <row r="363" spans="2:32" x14ac:dyDescent="0.3">
      <c r="B363">
        <v>360</v>
      </c>
      <c r="C363">
        <v>194</v>
      </c>
      <c r="D363">
        <v>212</v>
      </c>
      <c r="E363">
        <v>360</v>
      </c>
      <c r="F363">
        <v>2071</v>
      </c>
      <c r="G363">
        <v>1816</v>
      </c>
      <c r="H363">
        <v>360</v>
      </c>
      <c r="I363">
        <v>21448</v>
      </c>
      <c r="J363">
        <v>38955</v>
      </c>
      <c r="K363">
        <v>360</v>
      </c>
      <c r="L363" s="5">
        <v>1265400</v>
      </c>
      <c r="M363">
        <v>767411</v>
      </c>
      <c r="N363">
        <v>360</v>
      </c>
      <c r="O363" s="5">
        <v>12822400</v>
      </c>
      <c r="P363" s="5">
        <v>55901100</v>
      </c>
      <c r="R363" s="8">
        <v>360</v>
      </c>
      <c r="S363" t="b">
        <f>OR(Tabla1912[[#This Row],[Tiempo_lineal (ns)]]&gt;$C$508,Tabla1912[[#This Row],[Tiempo_lineal (ns)]]&lt;$C$509)</f>
        <v>0</v>
      </c>
      <c r="T363" t="b">
        <f>OR(Tabla1912[[#This Row],[Tiempo_normal (ns)]]&gt;$D$508,Tabla1912[[#This Row],[Tiempo_normal (ns)]]&lt;$D$509)</f>
        <v>0</v>
      </c>
      <c r="U363" s="8">
        <v>360</v>
      </c>
      <c r="V363" t="b">
        <f>OR(Tabla31013[[#This Row],[Tiempo_lineal (ns)]]&gt;$F$508,Tabla31013[[#This Row],[Tiempo_lineal (ns)]]&lt;$F$509)</f>
        <v>0</v>
      </c>
      <c r="W363" t="b">
        <f>OR(Tabla31013[[#This Row],[Tiempo_normal (ns)]]&gt;$G$508,Tabla31013[[#This Row],[Tiempo_normal (ns)]]&lt;$G$509)</f>
        <v>0</v>
      </c>
      <c r="X363" s="8">
        <v>360</v>
      </c>
      <c r="Y363" t="b">
        <f>OR(Tabla41114[[#This Row],[Tiempo_lineal (ns)]]&gt;$I$508,Tabla41114[[#This Row],[Tiempo_lineal (ns)]]&lt;$I$509)</f>
        <v>0</v>
      </c>
      <c r="Z363" t="b">
        <f>OR(Tabla41114[[#This Row],[Tiempo_normal (ns)]]&gt;$J$508,Tabla41114[[#This Row],[Tiempo_normal (ns)]]&lt;$J$509)</f>
        <v>0</v>
      </c>
      <c r="AA363" s="8">
        <v>360</v>
      </c>
      <c r="AB363" t="b">
        <f>OR(Tabla51215[[#This Row],[Tiempo_lineal (ns)]]&gt;$L$508,Tabla51215[[#This Row],[Tiempo_lineal (ns)]]&lt;$L$509)</f>
        <v>1</v>
      </c>
      <c r="AC363" t="b">
        <f>OR(Tabla51215[[#This Row],[Tiempo_normal (ns)]]&gt;$M$508,Tabla51215[[#This Row],[Tiempo_normal (ns)]]&lt;$M$509)</f>
        <v>0</v>
      </c>
      <c r="AD363" s="8">
        <v>360</v>
      </c>
      <c r="AE363" t="b">
        <f>OR(Tabla61316[[#This Row],[Tiempo_lineal (ns)]]&gt;$O$508,Tabla61316[[#This Row],[Tiempo_lineal (ns)]]&lt;$O$509)</f>
        <v>0</v>
      </c>
      <c r="AF363" s="7" t="b">
        <f>OR(Tabla61316[[#This Row],[Tiempo_normal (ns)]]&gt;$P$508,Tabla61316[[#This Row],[Tiempo_normal (ns)]]&lt;$P$509)</f>
        <v>1</v>
      </c>
    </row>
    <row r="364" spans="2:32" x14ac:dyDescent="0.3">
      <c r="B364">
        <v>361</v>
      </c>
      <c r="C364">
        <v>194</v>
      </c>
      <c r="D364">
        <v>207</v>
      </c>
      <c r="E364">
        <v>361</v>
      </c>
      <c r="F364">
        <v>2019</v>
      </c>
      <c r="G364">
        <v>1806</v>
      </c>
      <c r="H364">
        <v>361</v>
      </c>
      <c r="I364">
        <v>20926</v>
      </c>
      <c r="J364">
        <v>23343</v>
      </c>
      <c r="K364">
        <v>361</v>
      </c>
      <c r="L364">
        <v>677426</v>
      </c>
      <c r="M364">
        <v>695310</v>
      </c>
      <c r="N364">
        <v>361</v>
      </c>
      <c r="O364" s="5">
        <v>13875500</v>
      </c>
      <c r="P364" s="5">
        <v>11064700</v>
      </c>
      <c r="R364" s="6">
        <v>361</v>
      </c>
      <c r="S364" t="b">
        <f>OR(Tabla1912[[#This Row],[Tiempo_lineal (ns)]]&gt;$C$508,Tabla1912[[#This Row],[Tiempo_lineal (ns)]]&lt;$C$509)</f>
        <v>0</v>
      </c>
      <c r="T364" t="b">
        <f>OR(Tabla1912[[#This Row],[Tiempo_normal (ns)]]&gt;$D$508,Tabla1912[[#This Row],[Tiempo_normal (ns)]]&lt;$D$509)</f>
        <v>0</v>
      </c>
      <c r="U364" s="6">
        <v>361</v>
      </c>
      <c r="V364" t="b">
        <f>OR(Tabla31013[[#This Row],[Tiempo_lineal (ns)]]&gt;$F$508,Tabla31013[[#This Row],[Tiempo_lineal (ns)]]&lt;$F$509)</f>
        <v>0</v>
      </c>
      <c r="W364" t="b">
        <f>OR(Tabla31013[[#This Row],[Tiempo_normal (ns)]]&gt;$G$508,Tabla31013[[#This Row],[Tiempo_normal (ns)]]&lt;$G$509)</f>
        <v>0</v>
      </c>
      <c r="X364" s="6">
        <v>361</v>
      </c>
      <c r="Y364" t="b">
        <f>OR(Tabla41114[[#This Row],[Tiempo_lineal (ns)]]&gt;$I$508,Tabla41114[[#This Row],[Tiempo_lineal (ns)]]&lt;$I$509)</f>
        <v>0</v>
      </c>
      <c r="Z364" t="b">
        <f>OR(Tabla41114[[#This Row],[Tiempo_normal (ns)]]&gt;$J$508,Tabla41114[[#This Row],[Tiempo_normal (ns)]]&lt;$J$509)</f>
        <v>0</v>
      </c>
      <c r="AA364" s="6">
        <v>361</v>
      </c>
      <c r="AB364" t="b">
        <f>OR(Tabla51215[[#This Row],[Tiempo_lineal (ns)]]&gt;$L$508,Tabla51215[[#This Row],[Tiempo_lineal (ns)]]&lt;$L$509)</f>
        <v>0</v>
      </c>
      <c r="AC364" t="b">
        <f>OR(Tabla51215[[#This Row],[Tiempo_normal (ns)]]&gt;$M$508,Tabla51215[[#This Row],[Tiempo_normal (ns)]]&lt;$M$509)</f>
        <v>0</v>
      </c>
      <c r="AD364" s="6">
        <v>361</v>
      </c>
      <c r="AE364" t="b">
        <f>OR(Tabla61316[[#This Row],[Tiempo_lineal (ns)]]&gt;$O$508,Tabla61316[[#This Row],[Tiempo_lineal (ns)]]&lt;$O$509)</f>
        <v>0</v>
      </c>
      <c r="AF364" s="7" t="b">
        <f>OR(Tabla61316[[#This Row],[Tiempo_normal (ns)]]&gt;$P$508,Tabla61316[[#This Row],[Tiempo_normal (ns)]]&lt;$P$509)</f>
        <v>0</v>
      </c>
    </row>
    <row r="365" spans="2:32" x14ac:dyDescent="0.3">
      <c r="B365">
        <v>362</v>
      </c>
      <c r="C365">
        <v>189</v>
      </c>
      <c r="D365">
        <v>206</v>
      </c>
      <c r="E365">
        <v>362</v>
      </c>
      <c r="F365">
        <v>2014</v>
      </c>
      <c r="G365">
        <v>1806</v>
      </c>
      <c r="H365">
        <v>362</v>
      </c>
      <c r="I365">
        <v>36407</v>
      </c>
      <c r="J365">
        <v>51564</v>
      </c>
      <c r="K365">
        <v>362</v>
      </c>
      <c r="L365">
        <v>771705</v>
      </c>
      <c r="M365">
        <v>587764</v>
      </c>
      <c r="N365">
        <v>362</v>
      </c>
      <c r="O365" s="5">
        <v>12618200</v>
      </c>
      <c r="P365" s="5">
        <v>24731200</v>
      </c>
      <c r="R365" s="8">
        <v>362</v>
      </c>
      <c r="S365" t="b">
        <f>OR(Tabla1912[[#This Row],[Tiempo_lineal (ns)]]&gt;$C$508,Tabla1912[[#This Row],[Tiempo_lineal (ns)]]&lt;$C$509)</f>
        <v>0</v>
      </c>
      <c r="T365" t="b">
        <f>OR(Tabla1912[[#This Row],[Tiempo_normal (ns)]]&gt;$D$508,Tabla1912[[#This Row],[Tiempo_normal (ns)]]&lt;$D$509)</f>
        <v>0</v>
      </c>
      <c r="U365" s="8">
        <v>362</v>
      </c>
      <c r="V365" t="b">
        <f>OR(Tabla31013[[#This Row],[Tiempo_lineal (ns)]]&gt;$F$508,Tabla31013[[#This Row],[Tiempo_lineal (ns)]]&lt;$F$509)</f>
        <v>0</v>
      </c>
      <c r="W365" t="b">
        <f>OR(Tabla31013[[#This Row],[Tiempo_normal (ns)]]&gt;$G$508,Tabla31013[[#This Row],[Tiempo_normal (ns)]]&lt;$G$509)</f>
        <v>0</v>
      </c>
      <c r="X365" s="8">
        <v>362</v>
      </c>
      <c r="Y365" t="b">
        <f>OR(Tabla41114[[#This Row],[Tiempo_lineal (ns)]]&gt;$I$508,Tabla41114[[#This Row],[Tiempo_lineal (ns)]]&lt;$I$509)</f>
        <v>0</v>
      </c>
      <c r="Z365" t="b">
        <f>OR(Tabla41114[[#This Row],[Tiempo_normal (ns)]]&gt;$J$508,Tabla41114[[#This Row],[Tiempo_normal (ns)]]&lt;$J$509)</f>
        <v>0</v>
      </c>
      <c r="AA365" s="8">
        <v>362</v>
      </c>
      <c r="AB365" t="b">
        <f>OR(Tabla51215[[#This Row],[Tiempo_lineal (ns)]]&gt;$L$508,Tabla51215[[#This Row],[Tiempo_lineal (ns)]]&lt;$L$509)</f>
        <v>0</v>
      </c>
      <c r="AC365" t="b">
        <f>OR(Tabla51215[[#This Row],[Tiempo_normal (ns)]]&gt;$M$508,Tabla51215[[#This Row],[Tiempo_normal (ns)]]&lt;$M$509)</f>
        <v>0</v>
      </c>
      <c r="AD365" s="8">
        <v>362</v>
      </c>
      <c r="AE365" t="b">
        <f>OR(Tabla61316[[#This Row],[Tiempo_lineal (ns)]]&gt;$O$508,Tabla61316[[#This Row],[Tiempo_lineal (ns)]]&lt;$O$509)</f>
        <v>0</v>
      </c>
      <c r="AF365" s="7" t="b">
        <f>OR(Tabla61316[[#This Row],[Tiempo_normal (ns)]]&gt;$P$508,Tabla61316[[#This Row],[Tiempo_normal (ns)]]&lt;$P$509)</f>
        <v>0</v>
      </c>
    </row>
    <row r="366" spans="2:32" x14ac:dyDescent="0.3">
      <c r="B366">
        <v>363</v>
      </c>
      <c r="C366">
        <v>197</v>
      </c>
      <c r="D366">
        <v>217</v>
      </c>
      <c r="E366">
        <v>363</v>
      </c>
      <c r="F366">
        <v>1810</v>
      </c>
      <c r="G366">
        <v>1939</v>
      </c>
      <c r="H366">
        <v>363</v>
      </c>
      <c r="I366">
        <v>22224</v>
      </c>
      <c r="J366">
        <v>47262</v>
      </c>
      <c r="K366">
        <v>363</v>
      </c>
      <c r="L366" s="5">
        <v>1052380</v>
      </c>
      <c r="M366">
        <v>707433</v>
      </c>
      <c r="N366">
        <v>363</v>
      </c>
      <c r="O366" s="5">
        <v>11224500</v>
      </c>
      <c r="P366" s="5">
        <v>12384300</v>
      </c>
      <c r="R366" s="6">
        <v>363</v>
      </c>
      <c r="S366" t="b">
        <f>OR(Tabla1912[[#This Row],[Tiempo_lineal (ns)]]&gt;$C$508,Tabla1912[[#This Row],[Tiempo_lineal (ns)]]&lt;$C$509)</f>
        <v>0</v>
      </c>
      <c r="T366" t="b">
        <f>OR(Tabla1912[[#This Row],[Tiempo_normal (ns)]]&gt;$D$508,Tabla1912[[#This Row],[Tiempo_normal (ns)]]&lt;$D$509)</f>
        <v>0</v>
      </c>
      <c r="U366" s="6">
        <v>363</v>
      </c>
      <c r="V366" t="b">
        <f>OR(Tabla31013[[#This Row],[Tiempo_lineal (ns)]]&gt;$F$508,Tabla31013[[#This Row],[Tiempo_lineal (ns)]]&lt;$F$509)</f>
        <v>0</v>
      </c>
      <c r="W366" t="b">
        <f>OR(Tabla31013[[#This Row],[Tiempo_normal (ns)]]&gt;$G$508,Tabla31013[[#This Row],[Tiempo_normal (ns)]]&lt;$G$509)</f>
        <v>0</v>
      </c>
      <c r="X366" s="6">
        <v>363</v>
      </c>
      <c r="Y366" t="b">
        <f>OR(Tabla41114[[#This Row],[Tiempo_lineal (ns)]]&gt;$I$508,Tabla41114[[#This Row],[Tiempo_lineal (ns)]]&lt;$I$509)</f>
        <v>0</v>
      </c>
      <c r="Z366" t="b">
        <f>OR(Tabla41114[[#This Row],[Tiempo_normal (ns)]]&gt;$J$508,Tabla41114[[#This Row],[Tiempo_normal (ns)]]&lt;$J$509)</f>
        <v>0</v>
      </c>
      <c r="AA366" s="6">
        <v>363</v>
      </c>
      <c r="AB366" t="b">
        <f>OR(Tabla51215[[#This Row],[Tiempo_lineal (ns)]]&gt;$L$508,Tabla51215[[#This Row],[Tiempo_lineal (ns)]]&lt;$L$509)</f>
        <v>0</v>
      </c>
      <c r="AC366" t="b">
        <f>OR(Tabla51215[[#This Row],[Tiempo_normal (ns)]]&gt;$M$508,Tabla51215[[#This Row],[Tiempo_normal (ns)]]&lt;$M$509)</f>
        <v>0</v>
      </c>
      <c r="AD366" s="6">
        <v>363</v>
      </c>
      <c r="AE366" t="b">
        <f>OR(Tabla61316[[#This Row],[Tiempo_lineal (ns)]]&gt;$O$508,Tabla61316[[#This Row],[Tiempo_lineal (ns)]]&lt;$O$509)</f>
        <v>0</v>
      </c>
      <c r="AF366" s="7" t="b">
        <f>OR(Tabla61316[[#This Row],[Tiempo_normal (ns)]]&gt;$P$508,Tabla61316[[#This Row],[Tiempo_normal (ns)]]&lt;$P$509)</f>
        <v>0</v>
      </c>
    </row>
    <row r="367" spans="2:32" x14ac:dyDescent="0.3">
      <c r="B367">
        <v>364</v>
      </c>
      <c r="C367">
        <v>187</v>
      </c>
      <c r="D367">
        <v>208</v>
      </c>
      <c r="E367">
        <v>364</v>
      </c>
      <c r="F367">
        <v>1825</v>
      </c>
      <c r="G367">
        <v>1822</v>
      </c>
      <c r="H367">
        <v>364</v>
      </c>
      <c r="I367">
        <v>63582</v>
      </c>
      <c r="J367">
        <v>30635</v>
      </c>
      <c r="K367">
        <v>364</v>
      </c>
      <c r="L367">
        <v>862846</v>
      </c>
      <c r="M367">
        <v>551682</v>
      </c>
      <c r="N367">
        <v>364</v>
      </c>
      <c r="O367" s="5">
        <v>10004600</v>
      </c>
      <c r="P367" s="5">
        <v>56239700</v>
      </c>
      <c r="R367" s="8">
        <v>364</v>
      </c>
      <c r="S367" t="b">
        <f>OR(Tabla1912[[#This Row],[Tiempo_lineal (ns)]]&gt;$C$508,Tabla1912[[#This Row],[Tiempo_lineal (ns)]]&lt;$C$509)</f>
        <v>0</v>
      </c>
      <c r="T367" t="b">
        <f>OR(Tabla1912[[#This Row],[Tiempo_normal (ns)]]&gt;$D$508,Tabla1912[[#This Row],[Tiempo_normal (ns)]]&lt;$D$509)</f>
        <v>0</v>
      </c>
      <c r="U367" s="8">
        <v>364</v>
      </c>
      <c r="V367" t="b">
        <f>OR(Tabla31013[[#This Row],[Tiempo_lineal (ns)]]&gt;$F$508,Tabla31013[[#This Row],[Tiempo_lineal (ns)]]&lt;$F$509)</f>
        <v>0</v>
      </c>
      <c r="W367" t="b">
        <f>OR(Tabla31013[[#This Row],[Tiempo_normal (ns)]]&gt;$G$508,Tabla31013[[#This Row],[Tiempo_normal (ns)]]&lt;$G$509)</f>
        <v>0</v>
      </c>
      <c r="X367" s="8">
        <v>364</v>
      </c>
      <c r="Y367" t="b">
        <f>OR(Tabla41114[[#This Row],[Tiempo_lineal (ns)]]&gt;$I$508,Tabla41114[[#This Row],[Tiempo_lineal (ns)]]&lt;$I$509)</f>
        <v>0</v>
      </c>
      <c r="Z367" t="b">
        <f>OR(Tabla41114[[#This Row],[Tiempo_normal (ns)]]&gt;$J$508,Tabla41114[[#This Row],[Tiempo_normal (ns)]]&lt;$J$509)</f>
        <v>0</v>
      </c>
      <c r="AA367" s="8">
        <v>364</v>
      </c>
      <c r="AB367" t="b">
        <f>OR(Tabla51215[[#This Row],[Tiempo_lineal (ns)]]&gt;$L$508,Tabla51215[[#This Row],[Tiempo_lineal (ns)]]&lt;$L$509)</f>
        <v>0</v>
      </c>
      <c r="AC367" t="b">
        <f>OR(Tabla51215[[#This Row],[Tiempo_normal (ns)]]&gt;$M$508,Tabla51215[[#This Row],[Tiempo_normal (ns)]]&lt;$M$509)</f>
        <v>0</v>
      </c>
      <c r="AD367" s="8">
        <v>364</v>
      </c>
      <c r="AE367" t="b">
        <f>OR(Tabla61316[[#This Row],[Tiempo_lineal (ns)]]&gt;$O$508,Tabla61316[[#This Row],[Tiempo_lineal (ns)]]&lt;$O$509)</f>
        <v>0</v>
      </c>
      <c r="AF367" s="7" t="b">
        <f>OR(Tabla61316[[#This Row],[Tiempo_normal (ns)]]&gt;$P$508,Tabla61316[[#This Row],[Tiempo_normal (ns)]]&lt;$P$509)</f>
        <v>1</v>
      </c>
    </row>
    <row r="368" spans="2:32" x14ac:dyDescent="0.3">
      <c r="B368">
        <v>365</v>
      </c>
      <c r="C368">
        <v>192</v>
      </c>
      <c r="D368">
        <v>219</v>
      </c>
      <c r="E368">
        <v>365</v>
      </c>
      <c r="F368">
        <v>1817</v>
      </c>
      <c r="G368">
        <v>1791</v>
      </c>
      <c r="H368">
        <v>365</v>
      </c>
      <c r="I368">
        <v>21157</v>
      </c>
      <c r="J368">
        <v>35221</v>
      </c>
      <c r="K368">
        <v>365</v>
      </c>
      <c r="L368">
        <v>691004</v>
      </c>
      <c r="M368">
        <v>526597</v>
      </c>
      <c r="N368">
        <v>365</v>
      </c>
      <c r="O368" s="5">
        <v>11798200</v>
      </c>
      <c r="P368" s="5">
        <v>10090000</v>
      </c>
      <c r="R368" s="6">
        <v>365</v>
      </c>
      <c r="S368" t="b">
        <f>OR(Tabla1912[[#This Row],[Tiempo_lineal (ns)]]&gt;$C$508,Tabla1912[[#This Row],[Tiempo_lineal (ns)]]&lt;$C$509)</f>
        <v>0</v>
      </c>
      <c r="T368" t="b">
        <f>OR(Tabla1912[[#This Row],[Tiempo_normal (ns)]]&gt;$D$508,Tabla1912[[#This Row],[Tiempo_normal (ns)]]&lt;$D$509)</f>
        <v>0</v>
      </c>
      <c r="U368" s="6">
        <v>365</v>
      </c>
      <c r="V368" t="b">
        <f>OR(Tabla31013[[#This Row],[Tiempo_lineal (ns)]]&gt;$F$508,Tabla31013[[#This Row],[Tiempo_lineal (ns)]]&lt;$F$509)</f>
        <v>0</v>
      </c>
      <c r="W368" t="b">
        <f>OR(Tabla31013[[#This Row],[Tiempo_normal (ns)]]&gt;$G$508,Tabla31013[[#This Row],[Tiempo_normal (ns)]]&lt;$G$509)</f>
        <v>0</v>
      </c>
      <c r="X368" s="6">
        <v>365</v>
      </c>
      <c r="Y368" t="b">
        <f>OR(Tabla41114[[#This Row],[Tiempo_lineal (ns)]]&gt;$I$508,Tabla41114[[#This Row],[Tiempo_lineal (ns)]]&lt;$I$509)</f>
        <v>0</v>
      </c>
      <c r="Z368" t="b">
        <f>OR(Tabla41114[[#This Row],[Tiempo_normal (ns)]]&gt;$J$508,Tabla41114[[#This Row],[Tiempo_normal (ns)]]&lt;$J$509)</f>
        <v>0</v>
      </c>
      <c r="AA368" s="6">
        <v>365</v>
      </c>
      <c r="AB368" t="b">
        <f>OR(Tabla51215[[#This Row],[Tiempo_lineal (ns)]]&gt;$L$508,Tabla51215[[#This Row],[Tiempo_lineal (ns)]]&lt;$L$509)</f>
        <v>0</v>
      </c>
      <c r="AC368" t="b">
        <f>OR(Tabla51215[[#This Row],[Tiempo_normal (ns)]]&gt;$M$508,Tabla51215[[#This Row],[Tiempo_normal (ns)]]&lt;$M$509)</f>
        <v>0</v>
      </c>
      <c r="AD368" s="6">
        <v>365</v>
      </c>
      <c r="AE368" t="b">
        <f>OR(Tabla61316[[#This Row],[Tiempo_lineal (ns)]]&gt;$O$508,Tabla61316[[#This Row],[Tiempo_lineal (ns)]]&lt;$O$509)</f>
        <v>0</v>
      </c>
      <c r="AF368" s="7" t="b">
        <f>OR(Tabla61316[[#This Row],[Tiempo_normal (ns)]]&gt;$P$508,Tabla61316[[#This Row],[Tiempo_normal (ns)]]&lt;$P$509)</f>
        <v>0</v>
      </c>
    </row>
    <row r="369" spans="2:32" x14ac:dyDescent="0.3">
      <c r="B369">
        <v>366</v>
      </c>
      <c r="C369">
        <v>191</v>
      </c>
      <c r="D369">
        <v>208</v>
      </c>
      <c r="E369">
        <v>366</v>
      </c>
      <c r="F369">
        <v>2227</v>
      </c>
      <c r="G369">
        <v>1794</v>
      </c>
      <c r="H369">
        <v>366</v>
      </c>
      <c r="I369">
        <v>33612</v>
      </c>
      <c r="J369">
        <v>22261</v>
      </c>
      <c r="K369">
        <v>366</v>
      </c>
      <c r="L369">
        <v>721500</v>
      </c>
      <c r="M369">
        <v>754196</v>
      </c>
      <c r="N369">
        <v>366</v>
      </c>
      <c r="O369" s="5">
        <v>11501200</v>
      </c>
      <c r="P369" s="5">
        <v>10286900</v>
      </c>
      <c r="R369" s="8">
        <v>366</v>
      </c>
      <c r="S369" t="b">
        <f>OR(Tabla1912[[#This Row],[Tiempo_lineal (ns)]]&gt;$C$508,Tabla1912[[#This Row],[Tiempo_lineal (ns)]]&lt;$C$509)</f>
        <v>0</v>
      </c>
      <c r="T369" t="b">
        <f>OR(Tabla1912[[#This Row],[Tiempo_normal (ns)]]&gt;$D$508,Tabla1912[[#This Row],[Tiempo_normal (ns)]]&lt;$D$509)</f>
        <v>0</v>
      </c>
      <c r="U369" s="8">
        <v>366</v>
      </c>
      <c r="V369" t="b">
        <f>OR(Tabla31013[[#This Row],[Tiempo_lineal (ns)]]&gt;$F$508,Tabla31013[[#This Row],[Tiempo_lineal (ns)]]&lt;$F$509)</f>
        <v>0</v>
      </c>
      <c r="W369" t="b">
        <f>OR(Tabla31013[[#This Row],[Tiempo_normal (ns)]]&gt;$G$508,Tabla31013[[#This Row],[Tiempo_normal (ns)]]&lt;$G$509)</f>
        <v>0</v>
      </c>
      <c r="X369" s="8">
        <v>366</v>
      </c>
      <c r="Y369" t="b">
        <f>OR(Tabla41114[[#This Row],[Tiempo_lineal (ns)]]&gt;$I$508,Tabla41114[[#This Row],[Tiempo_lineal (ns)]]&lt;$I$509)</f>
        <v>0</v>
      </c>
      <c r="Z369" t="b">
        <f>OR(Tabla41114[[#This Row],[Tiempo_normal (ns)]]&gt;$J$508,Tabla41114[[#This Row],[Tiempo_normal (ns)]]&lt;$J$509)</f>
        <v>0</v>
      </c>
      <c r="AA369" s="8">
        <v>366</v>
      </c>
      <c r="AB369" t="b">
        <f>OR(Tabla51215[[#This Row],[Tiempo_lineal (ns)]]&gt;$L$508,Tabla51215[[#This Row],[Tiempo_lineal (ns)]]&lt;$L$509)</f>
        <v>0</v>
      </c>
      <c r="AC369" t="b">
        <f>OR(Tabla51215[[#This Row],[Tiempo_normal (ns)]]&gt;$M$508,Tabla51215[[#This Row],[Tiempo_normal (ns)]]&lt;$M$509)</f>
        <v>0</v>
      </c>
      <c r="AD369" s="8">
        <v>366</v>
      </c>
      <c r="AE369" t="b">
        <f>OR(Tabla61316[[#This Row],[Tiempo_lineal (ns)]]&gt;$O$508,Tabla61316[[#This Row],[Tiempo_lineal (ns)]]&lt;$O$509)</f>
        <v>0</v>
      </c>
      <c r="AF369" s="7" t="b">
        <f>OR(Tabla61316[[#This Row],[Tiempo_normal (ns)]]&gt;$P$508,Tabla61316[[#This Row],[Tiempo_normal (ns)]]&lt;$P$509)</f>
        <v>0</v>
      </c>
    </row>
    <row r="370" spans="2:32" x14ac:dyDescent="0.3">
      <c r="B370">
        <v>367</v>
      </c>
      <c r="C370">
        <v>190</v>
      </c>
      <c r="D370">
        <v>213</v>
      </c>
      <c r="E370">
        <v>367</v>
      </c>
      <c r="F370">
        <v>2004</v>
      </c>
      <c r="G370">
        <v>1776</v>
      </c>
      <c r="H370">
        <v>367</v>
      </c>
      <c r="I370">
        <v>33816</v>
      </c>
      <c r="J370">
        <v>41293</v>
      </c>
      <c r="K370">
        <v>367</v>
      </c>
      <c r="L370">
        <v>610121</v>
      </c>
      <c r="M370">
        <v>567566</v>
      </c>
      <c r="N370">
        <v>367</v>
      </c>
      <c r="O370" s="5">
        <v>20835700</v>
      </c>
      <c r="P370" s="5">
        <v>26099000</v>
      </c>
      <c r="R370" s="6">
        <v>367</v>
      </c>
      <c r="S370" t="b">
        <f>OR(Tabla1912[[#This Row],[Tiempo_lineal (ns)]]&gt;$C$508,Tabla1912[[#This Row],[Tiempo_lineal (ns)]]&lt;$C$509)</f>
        <v>0</v>
      </c>
      <c r="T370" t="b">
        <f>OR(Tabla1912[[#This Row],[Tiempo_normal (ns)]]&gt;$D$508,Tabla1912[[#This Row],[Tiempo_normal (ns)]]&lt;$D$509)</f>
        <v>0</v>
      </c>
      <c r="U370" s="6">
        <v>367</v>
      </c>
      <c r="V370" t="b">
        <f>OR(Tabla31013[[#This Row],[Tiempo_lineal (ns)]]&gt;$F$508,Tabla31013[[#This Row],[Tiempo_lineal (ns)]]&lt;$F$509)</f>
        <v>0</v>
      </c>
      <c r="W370" t="b">
        <f>OR(Tabla31013[[#This Row],[Tiempo_normal (ns)]]&gt;$G$508,Tabla31013[[#This Row],[Tiempo_normal (ns)]]&lt;$G$509)</f>
        <v>0</v>
      </c>
      <c r="X370" s="6">
        <v>367</v>
      </c>
      <c r="Y370" t="b">
        <f>OR(Tabla41114[[#This Row],[Tiempo_lineal (ns)]]&gt;$I$508,Tabla41114[[#This Row],[Tiempo_lineal (ns)]]&lt;$I$509)</f>
        <v>0</v>
      </c>
      <c r="Z370" t="b">
        <f>OR(Tabla41114[[#This Row],[Tiempo_normal (ns)]]&gt;$J$508,Tabla41114[[#This Row],[Tiempo_normal (ns)]]&lt;$J$509)</f>
        <v>0</v>
      </c>
      <c r="AA370" s="6">
        <v>367</v>
      </c>
      <c r="AB370" t="b">
        <f>OR(Tabla51215[[#This Row],[Tiempo_lineal (ns)]]&gt;$L$508,Tabla51215[[#This Row],[Tiempo_lineal (ns)]]&lt;$L$509)</f>
        <v>0</v>
      </c>
      <c r="AC370" t="b">
        <f>OR(Tabla51215[[#This Row],[Tiempo_normal (ns)]]&gt;$M$508,Tabla51215[[#This Row],[Tiempo_normal (ns)]]&lt;$M$509)</f>
        <v>0</v>
      </c>
      <c r="AD370" s="6">
        <v>367</v>
      </c>
      <c r="AE370" t="b">
        <f>OR(Tabla61316[[#This Row],[Tiempo_lineal (ns)]]&gt;$O$508,Tabla61316[[#This Row],[Tiempo_lineal (ns)]]&lt;$O$509)</f>
        <v>0</v>
      </c>
      <c r="AF370" s="7" t="b">
        <f>OR(Tabla61316[[#This Row],[Tiempo_normal (ns)]]&gt;$P$508,Tabla61316[[#This Row],[Tiempo_normal (ns)]]&lt;$P$509)</f>
        <v>0</v>
      </c>
    </row>
    <row r="371" spans="2:32" x14ac:dyDescent="0.3">
      <c r="B371">
        <v>368</v>
      </c>
      <c r="C371">
        <v>190</v>
      </c>
      <c r="D371">
        <v>212</v>
      </c>
      <c r="E371">
        <v>368</v>
      </c>
      <c r="F371">
        <v>2032</v>
      </c>
      <c r="G371">
        <v>1789</v>
      </c>
      <c r="H371">
        <v>368</v>
      </c>
      <c r="I371">
        <v>20673</v>
      </c>
      <c r="J371">
        <v>20350</v>
      </c>
      <c r="K371">
        <v>368</v>
      </c>
      <c r="L371">
        <v>634238</v>
      </c>
      <c r="M371">
        <v>575800</v>
      </c>
      <c r="N371">
        <v>368</v>
      </c>
      <c r="O371" s="5">
        <v>10198100</v>
      </c>
      <c r="P371" s="5">
        <v>10668700</v>
      </c>
      <c r="R371" s="8">
        <v>368</v>
      </c>
      <c r="S371" t="b">
        <f>OR(Tabla1912[[#This Row],[Tiempo_lineal (ns)]]&gt;$C$508,Tabla1912[[#This Row],[Tiempo_lineal (ns)]]&lt;$C$509)</f>
        <v>0</v>
      </c>
      <c r="T371" t="b">
        <f>OR(Tabla1912[[#This Row],[Tiempo_normal (ns)]]&gt;$D$508,Tabla1912[[#This Row],[Tiempo_normal (ns)]]&lt;$D$509)</f>
        <v>0</v>
      </c>
      <c r="U371" s="8">
        <v>368</v>
      </c>
      <c r="V371" t="b">
        <f>OR(Tabla31013[[#This Row],[Tiempo_lineal (ns)]]&gt;$F$508,Tabla31013[[#This Row],[Tiempo_lineal (ns)]]&lt;$F$509)</f>
        <v>0</v>
      </c>
      <c r="W371" t="b">
        <f>OR(Tabla31013[[#This Row],[Tiempo_normal (ns)]]&gt;$G$508,Tabla31013[[#This Row],[Tiempo_normal (ns)]]&lt;$G$509)</f>
        <v>0</v>
      </c>
      <c r="X371" s="8">
        <v>368</v>
      </c>
      <c r="Y371" t="b">
        <f>OR(Tabla41114[[#This Row],[Tiempo_lineal (ns)]]&gt;$I$508,Tabla41114[[#This Row],[Tiempo_lineal (ns)]]&lt;$I$509)</f>
        <v>0</v>
      </c>
      <c r="Z371" t="b">
        <f>OR(Tabla41114[[#This Row],[Tiempo_normal (ns)]]&gt;$J$508,Tabla41114[[#This Row],[Tiempo_normal (ns)]]&lt;$J$509)</f>
        <v>0</v>
      </c>
      <c r="AA371" s="8">
        <v>368</v>
      </c>
      <c r="AB371" t="b">
        <f>OR(Tabla51215[[#This Row],[Tiempo_lineal (ns)]]&gt;$L$508,Tabla51215[[#This Row],[Tiempo_lineal (ns)]]&lt;$L$509)</f>
        <v>0</v>
      </c>
      <c r="AC371" t="b">
        <f>OR(Tabla51215[[#This Row],[Tiempo_normal (ns)]]&gt;$M$508,Tabla51215[[#This Row],[Tiempo_normal (ns)]]&lt;$M$509)</f>
        <v>0</v>
      </c>
      <c r="AD371" s="8">
        <v>368</v>
      </c>
      <c r="AE371" t="b">
        <f>OR(Tabla61316[[#This Row],[Tiempo_lineal (ns)]]&gt;$O$508,Tabla61316[[#This Row],[Tiempo_lineal (ns)]]&lt;$O$509)</f>
        <v>0</v>
      </c>
      <c r="AF371" s="7" t="b">
        <f>OR(Tabla61316[[#This Row],[Tiempo_normal (ns)]]&gt;$P$508,Tabla61316[[#This Row],[Tiempo_normal (ns)]]&lt;$P$509)</f>
        <v>0</v>
      </c>
    </row>
    <row r="372" spans="2:32" x14ac:dyDescent="0.3">
      <c r="B372">
        <v>369</v>
      </c>
      <c r="C372">
        <v>189</v>
      </c>
      <c r="D372">
        <v>206</v>
      </c>
      <c r="E372">
        <v>369</v>
      </c>
      <c r="F372">
        <v>2182</v>
      </c>
      <c r="G372">
        <v>1846</v>
      </c>
      <c r="H372">
        <v>369</v>
      </c>
      <c r="I372">
        <v>23335</v>
      </c>
      <c r="J372">
        <v>46071</v>
      </c>
      <c r="K372">
        <v>369</v>
      </c>
      <c r="L372">
        <v>765344</v>
      </c>
      <c r="M372">
        <v>617607</v>
      </c>
      <c r="N372">
        <v>369</v>
      </c>
      <c r="O372" s="5">
        <v>9655220</v>
      </c>
      <c r="P372" s="5">
        <v>19674500</v>
      </c>
      <c r="R372" s="6">
        <v>369</v>
      </c>
      <c r="S372" t="b">
        <f>OR(Tabla1912[[#This Row],[Tiempo_lineal (ns)]]&gt;$C$508,Tabla1912[[#This Row],[Tiempo_lineal (ns)]]&lt;$C$509)</f>
        <v>0</v>
      </c>
      <c r="T372" t="b">
        <f>OR(Tabla1912[[#This Row],[Tiempo_normal (ns)]]&gt;$D$508,Tabla1912[[#This Row],[Tiempo_normal (ns)]]&lt;$D$509)</f>
        <v>0</v>
      </c>
      <c r="U372" s="6">
        <v>369</v>
      </c>
      <c r="V372" t="b">
        <f>OR(Tabla31013[[#This Row],[Tiempo_lineal (ns)]]&gt;$F$508,Tabla31013[[#This Row],[Tiempo_lineal (ns)]]&lt;$F$509)</f>
        <v>0</v>
      </c>
      <c r="W372" t="b">
        <f>OR(Tabla31013[[#This Row],[Tiempo_normal (ns)]]&gt;$G$508,Tabla31013[[#This Row],[Tiempo_normal (ns)]]&lt;$G$509)</f>
        <v>0</v>
      </c>
      <c r="X372" s="6">
        <v>369</v>
      </c>
      <c r="Y372" t="b">
        <f>OR(Tabla41114[[#This Row],[Tiempo_lineal (ns)]]&gt;$I$508,Tabla41114[[#This Row],[Tiempo_lineal (ns)]]&lt;$I$509)</f>
        <v>0</v>
      </c>
      <c r="Z372" t="b">
        <f>OR(Tabla41114[[#This Row],[Tiempo_normal (ns)]]&gt;$J$508,Tabla41114[[#This Row],[Tiempo_normal (ns)]]&lt;$J$509)</f>
        <v>0</v>
      </c>
      <c r="AA372" s="6">
        <v>369</v>
      </c>
      <c r="AB372" t="b">
        <f>OR(Tabla51215[[#This Row],[Tiempo_lineal (ns)]]&gt;$L$508,Tabla51215[[#This Row],[Tiempo_lineal (ns)]]&lt;$L$509)</f>
        <v>0</v>
      </c>
      <c r="AC372" t="b">
        <f>OR(Tabla51215[[#This Row],[Tiempo_normal (ns)]]&gt;$M$508,Tabla51215[[#This Row],[Tiempo_normal (ns)]]&lt;$M$509)</f>
        <v>0</v>
      </c>
      <c r="AD372" s="6">
        <v>369</v>
      </c>
      <c r="AE372" t="b">
        <f>OR(Tabla61316[[#This Row],[Tiempo_lineal (ns)]]&gt;$O$508,Tabla61316[[#This Row],[Tiempo_lineal (ns)]]&lt;$O$509)</f>
        <v>0</v>
      </c>
      <c r="AF372" s="7" t="b">
        <f>OR(Tabla61316[[#This Row],[Tiempo_normal (ns)]]&gt;$P$508,Tabla61316[[#This Row],[Tiempo_normal (ns)]]&lt;$P$509)</f>
        <v>0</v>
      </c>
    </row>
    <row r="373" spans="2:32" x14ac:dyDescent="0.3">
      <c r="B373">
        <v>370</v>
      </c>
      <c r="C373">
        <v>190</v>
      </c>
      <c r="D373">
        <v>205</v>
      </c>
      <c r="E373">
        <v>370</v>
      </c>
      <c r="F373">
        <v>1785</v>
      </c>
      <c r="G373">
        <v>1791</v>
      </c>
      <c r="H373">
        <v>370</v>
      </c>
      <c r="I373">
        <v>80277</v>
      </c>
      <c r="J373">
        <v>49663</v>
      </c>
      <c r="K373">
        <v>370</v>
      </c>
      <c r="L373">
        <v>781233</v>
      </c>
      <c r="M373">
        <v>601832</v>
      </c>
      <c r="N373">
        <v>370</v>
      </c>
      <c r="O373" s="5">
        <v>11791300</v>
      </c>
      <c r="P373" s="5">
        <v>9225010</v>
      </c>
      <c r="R373" s="8">
        <v>370</v>
      </c>
      <c r="S373" t="b">
        <f>OR(Tabla1912[[#This Row],[Tiempo_lineal (ns)]]&gt;$C$508,Tabla1912[[#This Row],[Tiempo_lineal (ns)]]&lt;$C$509)</f>
        <v>0</v>
      </c>
      <c r="T373" t="b">
        <f>OR(Tabla1912[[#This Row],[Tiempo_normal (ns)]]&gt;$D$508,Tabla1912[[#This Row],[Tiempo_normal (ns)]]&lt;$D$509)</f>
        <v>0</v>
      </c>
      <c r="U373" s="8">
        <v>370</v>
      </c>
      <c r="V373" t="b">
        <f>OR(Tabla31013[[#This Row],[Tiempo_lineal (ns)]]&gt;$F$508,Tabla31013[[#This Row],[Tiempo_lineal (ns)]]&lt;$F$509)</f>
        <v>0</v>
      </c>
      <c r="W373" t="b">
        <f>OR(Tabla31013[[#This Row],[Tiempo_normal (ns)]]&gt;$G$508,Tabla31013[[#This Row],[Tiempo_normal (ns)]]&lt;$G$509)</f>
        <v>0</v>
      </c>
      <c r="X373" s="8">
        <v>370</v>
      </c>
      <c r="Y373" t="b">
        <f>OR(Tabla41114[[#This Row],[Tiempo_lineal (ns)]]&gt;$I$508,Tabla41114[[#This Row],[Tiempo_lineal (ns)]]&lt;$I$509)</f>
        <v>0</v>
      </c>
      <c r="Z373" t="b">
        <f>OR(Tabla41114[[#This Row],[Tiempo_normal (ns)]]&gt;$J$508,Tabla41114[[#This Row],[Tiempo_normal (ns)]]&lt;$J$509)</f>
        <v>0</v>
      </c>
      <c r="AA373" s="8">
        <v>370</v>
      </c>
      <c r="AB373" t="b">
        <f>OR(Tabla51215[[#This Row],[Tiempo_lineal (ns)]]&gt;$L$508,Tabla51215[[#This Row],[Tiempo_lineal (ns)]]&lt;$L$509)</f>
        <v>0</v>
      </c>
      <c r="AC373" t="b">
        <f>OR(Tabla51215[[#This Row],[Tiempo_normal (ns)]]&gt;$M$508,Tabla51215[[#This Row],[Tiempo_normal (ns)]]&lt;$M$509)</f>
        <v>0</v>
      </c>
      <c r="AD373" s="8">
        <v>370</v>
      </c>
      <c r="AE373" t="b">
        <f>OR(Tabla61316[[#This Row],[Tiempo_lineal (ns)]]&gt;$O$508,Tabla61316[[#This Row],[Tiempo_lineal (ns)]]&lt;$O$509)</f>
        <v>0</v>
      </c>
      <c r="AF373" s="7" t="b">
        <f>OR(Tabla61316[[#This Row],[Tiempo_normal (ns)]]&gt;$P$508,Tabla61316[[#This Row],[Tiempo_normal (ns)]]&lt;$P$509)</f>
        <v>0</v>
      </c>
    </row>
    <row r="374" spans="2:32" x14ac:dyDescent="0.3">
      <c r="B374">
        <v>371</v>
      </c>
      <c r="C374">
        <v>189</v>
      </c>
      <c r="D374">
        <v>209</v>
      </c>
      <c r="E374">
        <v>371</v>
      </c>
      <c r="F374">
        <v>1815</v>
      </c>
      <c r="G374">
        <v>2181</v>
      </c>
      <c r="H374">
        <v>371</v>
      </c>
      <c r="I374">
        <v>57046</v>
      </c>
      <c r="J374">
        <v>42473</v>
      </c>
      <c r="K374">
        <v>371</v>
      </c>
      <c r="L374">
        <v>887010</v>
      </c>
      <c r="M374">
        <v>760012</v>
      </c>
      <c r="N374">
        <v>371</v>
      </c>
      <c r="O374" s="5">
        <v>11129900</v>
      </c>
      <c r="P374" s="5">
        <v>23807100</v>
      </c>
      <c r="R374" s="6">
        <v>371</v>
      </c>
      <c r="S374" t="b">
        <f>OR(Tabla1912[[#This Row],[Tiempo_lineal (ns)]]&gt;$C$508,Tabla1912[[#This Row],[Tiempo_lineal (ns)]]&lt;$C$509)</f>
        <v>0</v>
      </c>
      <c r="T374" t="b">
        <f>OR(Tabla1912[[#This Row],[Tiempo_normal (ns)]]&gt;$D$508,Tabla1912[[#This Row],[Tiempo_normal (ns)]]&lt;$D$509)</f>
        <v>0</v>
      </c>
      <c r="U374" s="6">
        <v>371</v>
      </c>
      <c r="V374" t="b">
        <f>OR(Tabla31013[[#This Row],[Tiempo_lineal (ns)]]&gt;$F$508,Tabla31013[[#This Row],[Tiempo_lineal (ns)]]&lt;$F$509)</f>
        <v>0</v>
      </c>
      <c r="W374" t="b">
        <f>OR(Tabla31013[[#This Row],[Tiempo_normal (ns)]]&gt;$G$508,Tabla31013[[#This Row],[Tiempo_normal (ns)]]&lt;$G$509)</f>
        <v>0</v>
      </c>
      <c r="X374" s="6">
        <v>371</v>
      </c>
      <c r="Y374" t="b">
        <f>OR(Tabla41114[[#This Row],[Tiempo_lineal (ns)]]&gt;$I$508,Tabla41114[[#This Row],[Tiempo_lineal (ns)]]&lt;$I$509)</f>
        <v>0</v>
      </c>
      <c r="Z374" t="b">
        <f>OR(Tabla41114[[#This Row],[Tiempo_normal (ns)]]&gt;$J$508,Tabla41114[[#This Row],[Tiempo_normal (ns)]]&lt;$J$509)</f>
        <v>0</v>
      </c>
      <c r="AA374" s="6">
        <v>371</v>
      </c>
      <c r="AB374" t="b">
        <f>OR(Tabla51215[[#This Row],[Tiempo_lineal (ns)]]&gt;$L$508,Tabla51215[[#This Row],[Tiempo_lineal (ns)]]&lt;$L$509)</f>
        <v>0</v>
      </c>
      <c r="AC374" t="b">
        <f>OR(Tabla51215[[#This Row],[Tiempo_normal (ns)]]&gt;$M$508,Tabla51215[[#This Row],[Tiempo_normal (ns)]]&lt;$M$509)</f>
        <v>0</v>
      </c>
      <c r="AD374" s="6">
        <v>371</v>
      </c>
      <c r="AE374" t="b">
        <f>OR(Tabla61316[[#This Row],[Tiempo_lineal (ns)]]&gt;$O$508,Tabla61316[[#This Row],[Tiempo_lineal (ns)]]&lt;$O$509)</f>
        <v>0</v>
      </c>
      <c r="AF374" s="7" t="b">
        <f>OR(Tabla61316[[#This Row],[Tiempo_normal (ns)]]&gt;$P$508,Tabla61316[[#This Row],[Tiempo_normal (ns)]]&lt;$P$509)</f>
        <v>0</v>
      </c>
    </row>
    <row r="375" spans="2:32" x14ac:dyDescent="0.3">
      <c r="B375">
        <v>372</v>
      </c>
      <c r="C375">
        <v>184</v>
      </c>
      <c r="D375">
        <v>208</v>
      </c>
      <c r="E375">
        <v>372</v>
      </c>
      <c r="F375">
        <v>2049</v>
      </c>
      <c r="G375">
        <v>1796</v>
      </c>
      <c r="H375">
        <v>372</v>
      </c>
      <c r="I375">
        <v>74098</v>
      </c>
      <c r="J375">
        <v>40639</v>
      </c>
      <c r="K375">
        <v>372</v>
      </c>
      <c r="L375">
        <v>618452</v>
      </c>
      <c r="M375">
        <v>548996</v>
      </c>
      <c r="N375">
        <v>372</v>
      </c>
      <c r="O375" s="5">
        <v>10810300</v>
      </c>
      <c r="P375" s="5">
        <v>11326000</v>
      </c>
      <c r="R375" s="8">
        <v>372</v>
      </c>
      <c r="S375" t="b">
        <f>OR(Tabla1912[[#This Row],[Tiempo_lineal (ns)]]&gt;$C$508,Tabla1912[[#This Row],[Tiempo_lineal (ns)]]&lt;$C$509)</f>
        <v>0</v>
      </c>
      <c r="T375" t="b">
        <f>OR(Tabla1912[[#This Row],[Tiempo_normal (ns)]]&gt;$D$508,Tabla1912[[#This Row],[Tiempo_normal (ns)]]&lt;$D$509)</f>
        <v>0</v>
      </c>
      <c r="U375" s="8">
        <v>372</v>
      </c>
      <c r="V375" t="b">
        <f>OR(Tabla31013[[#This Row],[Tiempo_lineal (ns)]]&gt;$F$508,Tabla31013[[#This Row],[Tiempo_lineal (ns)]]&lt;$F$509)</f>
        <v>0</v>
      </c>
      <c r="W375" t="b">
        <f>OR(Tabla31013[[#This Row],[Tiempo_normal (ns)]]&gt;$G$508,Tabla31013[[#This Row],[Tiempo_normal (ns)]]&lt;$G$509)</f>
        <v>0</v>
      </c>
      <c r="X375" s="8">
        <v>372</v>
      </c>
      <c r="Y375" t="b">
        <f>OR(Tabla41114[[#This Row],[Tiempo_lineal (ns)]]&gt;$I$508,Tabla41114[[#This Row],[Tiempo_lineal (ns)]]&lt;$I$509)</f>
        <v>0</v>
      </c>
      <c r="Z375" t="b">
        <f>OR(Tabla41114[[#This Row],[Tiempo_normal (ns)]]&gt;$J$508,Tabla41114[[#This Row],[Tiempo_normal (ns)]]&lt;$J$509)</f>
        <v>0</v>
      </c>
      <c r="AA375" s="8">
        <v>372</v>
      </c>
      <c r="AB375" t="b">
        <f>OR(Tabla51215[[#This Row],[Tiempo_lineal (ns)]]&gt;$L$508,Tabla51215[[#This Row],[Tiempo_lineal (ns)]]&lt;$L$509)</f>
        <v>0</v>
      </c>
      <c r="AC375" t="b">
        <f>OR(Tabla51215[[#This Row],[Tiempo_normal (ns)]]&gt;$M$508,Tabla51215[[#This Row],[Tiempo_normal (ns)]]&lt;$M$509)</f>
        <v>0</v>
      </c>
      <c r="AD375" s="8">
        <v>372</v>
      </c>
      <c r="AE375" t="b">
        <f>OR(Tabla61316[[#This Row],[Tiempo_lineal (ns)]]&gt;$O$508,Tabla61316[[#This Row],[Tiempo_lineal (ns)]]&lt;$O$509)</f>
        <v>0</v>
      </c>
      <c r="AF375" s="7" t="b">
        <f>OR(Tabla61316[[#This Row],[Tiempo_normal (ns)]]&gt;$P$508,Tabla61316[[#This Row],[Tiempo_normal (ns)]]&lt;$P$509)</f>
        <v>0</v>
      </c>
    </row>
    <row r="376" spans="2:32" x14ac:dyDescent="0.3">
      <c r="B376">
        <v>373</v>
      </c>
      <c r="C376">
        <v>188</v>
      </c>
      <c r="D376">
        <v>207</v>
      </c>
      <c r="E376">
        <v>373</v>
      </c>
      <c r="F376">
        <v>2011</v>
      </c>
      <c r="G376">
        <v>2147</v>
      </c>
      <c r="H376">
        <v>373</v>
      </c>
      <c r="I376">
        <v>46511</v>
      </c>
      <c r="J376">
        <v>42194</v>
      </c>
      <c r="K376">
        <v>373</v>
      </c>
      <c r="L376">
        <v>855776</v>
      </c>
      <c r="M376">
        <v>591243</v>
      </c>
      <c r="N376">
        <v>373</v>
      </c>
      <c r="O376" s="5">
        <v>10648000</v>
      </c>
      <c r="P376" s="5">
        <v>11834300</v>
      </c>
      <c r="R376" s="6">
        <v>373</v>
      </c>
      <c r="S376" t="b">
        <f>OR(Tabla1912[[#This Row],[Tiempo_lineal (ns)]]&gt;$C$508,Tabla1912[[#This Row],[Tiempo_lineal (ns)]]&lt;$C$509)</f>
        <v>0</v>
      </c>
      <c r="T376" t="b">
        <f>OR(Tabla1912[[#This Row],[Tiempo_normal (ns)]]&gt;$D$508,Tabla1912[[#This Row],[Tiempo_normal (ns)]]&lt;$D$509)</f>
        <v>0</v>
      </c>
      <c r="U376" s="6">
        <v>373</v>
      </c>
      <c r="V376" t="b">
        <f>OR(Tabla31013[[#This Row],[Tiempo_lineal (ns)]]&gt;$F$508,Tabla31013[[#This Row],[Tiempo_lineal (ns)]]&lt;$F$509)</f>
        <v>0</v>
      </c>
      <c r="W376" t="b">
        <f>OR(Tabla31013[[#This Row],[Tiempo_normal (ns)]]&gt;$G$508,Tabla31013[[#This Row],[Tiempo_normal (ns)]]&lt;$G$509)</f>
        <v>0</v>
      </c>
      <c r="X376" s="6">
        <v>373</v>
      </c>
      <c r="Y376" t="b">
        <f>OR(Tabla41114[[#This Row],[Tiempo_lineal (ns)]]&gt;$I$508,Tabla41114[[#This Row],[Tiempo_lineal (ns)]]&lt;$I$509)</f>
        <v>0</v>
      </c>
      <c r="Z376" t="b">
        <f>OR(Tabla41114[[#This Row],[Tiempo_normal (ns)]]&gt;$J$508,Tabla41114[[#This Row],[Tiempo_normal (ns)]]&lt;$J$509)</f>
        <v>0</v>
      </c>
      <c r="AA376" s="6">
        <v>373</v>
      </c>
      <c r="AB376" t="b">
        <f>OR(Tabla51215[[#This Row],[Tiempo_lineal (ns)]]&gt;$L$508,Tabla51215[[#This Row],[Tiempo_lineal (ns)]]&lt;$L$509)</f>
        <v>0</v>
      </c>
      <c r="AC376" t="b">
        <f>OR(Tabla51215[[#This Row],[Tiempo_normal (ns)]]&gt;$M$508,Tabla51215[[#This Row],[Tiempo_normal (ns)]]&lt;$M$509)</f>
        <v>0</v>
      </c>
      <c r="AD376" s="6">
        <v>373</v>
      </c>
      <c r="AE376" t="b">
        <f>OR(Tabla61316[[#This Row],[Tiempo_lineal (ns)]]&gt;$O$508,Tabla61316[[#This Row],[Tiempo_lineal (ns)]]&lt;$O$509)</f>
        <v>0</v>
      </c>
      <c r="AF376" s="7" t="b">
        <f>OR(Tabla61316[[#This Row],[Tiempo_normal (ns)]]&gt;$P$508,Tabla61316[[#This Row],[Tiempo_normal (ns)]]&lt;$P$509)</f>
        <v>0</v>
      </c>
    </row>
    <row r="377" spans="2:32" x14ac:dyDescent="0.3">
      <c r="B377">
        <v>374</v>
      </c>
      <c r="C377">
        <v>190</v>
      </c>
      <c r="D377">
        <v>212</v>
      </c>
      <c r="E377">
        <v>374</v>
      </c>
      <c r="F377">
        <v>2023</v>
      </c>
      <c r="G377">
        <v>1823</v>
      </c>
      <c r="H377">
        <v>374</v>
      </c>
      <c r="I377">
        <v>30569</v>
      </c>
      <c r="J377">
        <v>47458</v>
      </c>
      <c r="K377">
        <v>374</v>
      </c>
      <c r="L377">
        <v>626622</v>
      </c>
      <c r="M377">
        <v>563850</v>
      </c>
      <c r="N377">
        <v>374</v>
      </c>
      <c r="O377" s="5">
        <v>23496300</v>
      </c>
      <c r="P377" s="5">
        <v>10767200</v>
      </c>
      <c r="R377" s="8">
        <v>374</v>
      </c>
      <c r="S377" t="b">
        <f>OR(Tabla1912[[#This Row],[Tiempo_lineal (ns)]]&gt;$C$508,Tabla1912[[#This Row],[Tiempo_lineal (ns)]]&lt;$C$509)</f>
        <v>0</v>
      </c>
      <c r="T377" t="b">
        <f>OR(Tabla1912[[#This Row],[Tiempo_normal (ns)]]&gt;$D$508,Tabla1912[[#This Row],[Tiempo_normal (ns)]]&lt;$D$509)</f>
        <v>0</v>
      </c>
      <c r="U377" s="8">
        <v>374</v>
      </c>
      <c r="V377" t="b">
        <f>OR(Tabla31013[[#This Row],[Tiempo_lineal (ns)]]&gt;$F$508,Tabla31013[[#This Row],[Tiempo_lineal (ns)]]&lt;$F$509)</f>
        <v>0</v>
      </c>
      <c r="W377" t="b">
        <f>OR(Tabla31013[[#This Row],[Tiempo_normal (ns)]]&gt;$G$508,Tabla31013[[#This Row],[Tiempo_normal (ns)]]&lt;$G$509)</f>
        <v>0</v>
      </c>
      <c r="X377" s="8">
        <v>374</v>
      </c>
      <c r="Y377" t="b">
        <f>OR(Tabla41114[[#This Row],[Tiempo_lineal (ns)]]&gt;$I$508,Tabla41114[[#This Row],[Tiempo_lineal (ns)]]&lt;$I$509)</f>
        <v>0</v>
      </c>
      <c r="Z377" t="b">
        <f>OR(Tabla41114[[#This Row],[Tiempo_normal (ns)]]&gt;$J$508,Tabla41114[[#This Row],[Tiempo_normal (ns)]]&lt;$J$509)</f>
        <v>0</v>
      </c>
      <c r="AA377" s="8">
        <v>374</v>
      </c>
      <c r="AB377" t="b">
        <f>OR(Tabla51215[[#This Row],[Tiempo_lineal (ns)]]&gt;$L$508,Tabla51215[[#This Row],[Tiempo_lineal (ns)]]&lt;$L$509)</f>
        <v>0</v>
      </c>
      <c r="AC377" t="b">
        <f>OR(Tabla51215[[#This Row],[Tiempo_normal (ns)]]&gt;$M$508,Tabla51215[[#This Row],[Tiempo_normal (ns)]]&lt;$M$509)</f>
        <v>0</v>
      </c>
      <c r="AD377" s="8">
        <v>374</v>
      </c>
      <c r="AE377" t="b">
        <f>OR(Tabla61316[[#This Row],[Tiempo_lineal (ns)]]&gt;$O$508,Tabla61316[[#This Row],[Tiempo_lineal (ns)]]&lt;$O$509)</f>
        <v>0</v>
      </c>
      <c r="AF377" s="7" t="b">
        <f>OR(Tabla61316[[#This Row],[Tiempo_normal (ns)]]&gt;$P$508,Tabla61316[[#This Row],[Tiempo_normal (ns)]]&lt;$P$509)</f>
        <v>0</v>
      </c>
    </row>
    <row r="378" spans="2:32" x14ac:dyDescent="0.3">
      <c r="B378">
        <v>375</v>
      </c>
      <c r="C378">
        <v>195</v>
      </c>
      <c r="D378">
        <v>207</v>
      </c>
      <c r="E378">
        <v>375</v>
      </c>
      <c r="F378">
        <v>2025</v>
      </c>
      <c r="G378">
        <v>1810</v>
      </c>
      <c r="H378">
        <v>375</v>
      </c>
      <c r="I378">
        <v>59993</v>
      </c>
      <c r="J378">
        <v>40704</v>
      </c>
      <c r="K378">
        <v>375</v>
      </c>
      <c r="L378">
        <v>655459</v>
      </c>
      <c r="M378">
        <v>557155</v>
      </c>
      <c r="N378">
        <v>375</v>
      </c>
      <c r="O378" s="5">
        <v>10605100</v>
      </c>
      <c r="P378" s="5">
        <v>9355620</v>
      </c>
      <c r="R378" s="6">
        <v>375</v>
      </c>
      <c r="S378" t="b">
        <f>OR(Tabla1912[[#This Row],[Tiempo_lineal (ns)]]&gt;$C$508,Tabla1912[[#This Row],[Tiempo_lineal (ns)]]&lt;$C$509)</f>
        <v>0</v>
      </c>
      <c r="T378" t="b">
        <f>OR(Tabla1912[[#This Row],[Tiempo_normal (ns)]]&gt;$D$508,Tabla1912[[#This Row],[Tiempo_normal (ns)]]&lt;$D$509)</f>
        <v>0</v>
      </c>
      <c r="U378" s="6">
        <v>375</v>
      </c>
      <c r="V378" t="b">
        <f>OR(Tabla31013[[#This Row],[Tiempo_lineal (ns)]]&gt;$F$508,Tabla31013[[#This Row],[Tiempo_lineal (ns)]]&lt;$F$509)</f>
        <v>0</v>
      </c>
      <c r="W378" t="b">
        <f>OR(Tabla31013[[#This Row],[Tiempo_normal (ns)]]&gt;$G$508,Tabla31013[[#This Row],[Tiempo_normal (ns)]]&lt;$G$509)</f>
        <v>0</v>
      </c>
      <c r="X378" s="6">
        <v>375</v>
      </c>
      <c r="Y378" t="b">
        <f>OR(Tabla41114[[#This Row],[Tiempo_lineal (ns)]]&gt;$I$508,Tabla41114[[#This Row],[Tiempo_lineal (ns)]]&lt;$I$509)</f>
        <v>0</v>
      </c>
      <c r="Z378" t="b">
        <f>OR(Tabla41114[[#This Row],[Tiempo_normal (ns)]]&gt;$J$508,Tabla41114[[#This Row],[Tiempo_normal (ns)]]&lt;$J$509)</f>
        <v>0</v>
      </c>
      <c r="AA378" s="6">
        <v>375</v>
      </c>
      <c r="AB378" t="b">
        <f>OR(Tabla51215[[#This Row],[Tiempo_lineal (ns)]]&gt;$L$508,Tabla51215[[#This Row],[Tiempo_lineal (ns)]]&lt;$L$509)</f>
        <v>0</v>
      </c>
      <c r="AC378" t="b">
        <f>OR(Tabla51215[[#This Row],[Tiempo_normal (ns)]]&gt;$M$508,Tabla51215[[#This Row],[Tiempo_normal (ns)]]&lt;$M$509)</f>
        <v>0</v>
      </c>
      <c r="AD378" s="6">
        <v>375</v>
      </c>
      <c r="AE378" t="b">
        <f>OR(Tabla61316[[#This Row],[Tiempo_lineal (ns)]]&gt;$O$508,Tabla61316[[#This Row],[Tiempo_lineal (ns)]]&lt;$O$509)</f>
        <v>0</v>
      </c>
      <c r="AF378" s="7" t="b">
        <f>OR(Tabla61316[[#This Row],[Tiempo_normal (ns)]]&gt;$P$508,Tabla61316[[#This Row],[Tiempo_normal (ns)]]&lt;$P$509)</f>
        <v>0</v>
      </c>
    </row>
    <row r="379" spans="2:32" x14ac:dyDescent="0.3">
      <c r="B379">
        <v>376</v>
      </c>
      <c r="C379">
        <v>192</v>
      </c>
      <c r="D379">
        <v>209</v>
      </c>
      <c r="E379">
        <v>376</v>
      </c>
      <c r="F379">
        <v>2011</v>
      </c>
      <c r="G379">
        <v>1798</v>
      </c>
      <c r="H379">
        <v>376</v>
      </c>
      <c r="I379">
        <v>44862</v>
      </c>
      <c r="J379">
        <v>70869</v>
      </c>
      <c r="K379">
        <v>376</v>
      </c>
      <c r="L379" s="5">
        <v>1109370</v>
      </c>
      <c r="M379">
        <v>595119</v>
      </c>
      <c r="N379">
        <v>376</v>
      </c>
      <c r="O379" s="5">
        <v>10984100</v>
      </c>
      <c r="P379" s="5">
        <v>22044200</v>
      </c>
      <c r="R379" s="8">
        <v>376</v>
      </c>
      <c r="S379" t="b">
        <f>OR(Tabla1912[[#This Row],[Tiempo_lineal (ns)]]&gt;$C$508,Tabla1912[[#This Row],[Tiempo_lineal (ns)]]&lt;$C$509)</f>
        <v>0</v>
      </c>
      <c r="T379" t="b">
        <f>OR(Tabla1912[[#This Row],[Tiempo_normal (ns)]]&gt;$D$508,Tabla1912[[#This Row],[Tiempo_normal (ns)]]&lt;$D$509)</f>
        <v>0</v>
      </c>
      <c r="U379" s="8">
        <v>376</v>
      </c>
      <c r="V379" t="b">
        <f>OR(Tabla31013[[#This Row],[Tiempo_lineal (ns)]]&gt;$F$508,Tabla31013[[#This Row],[Tiempo_lineal (ns)]]&lt;$F$509)</f>
        <v>0</v>
      </c>
      <c r="W379" t="b">
        <f>OR(Tabla31013[[#This Row],[Tiempo_normal (ns)]]&gt;$G$508,Tabla31013[[#This Row],[Tiempo_normal (ns)]]&lt;$G$509)</f>
        <v>0</v>
      </c>
      <c r="X379" s="8">
        <v>376</v>
      </c>
      <c r="Y379" t="b">
        <f>OR(Tabla41114[[#This Row],[Tiempo_lineal (ns)]]&gt;$I$508,Tabla41114[[#This Row],[Tiempo_lineal (ns)]]&lt;$I$509)</f>
        <v>0</v>
      </c>
      <c r="Z379" t="b">
        <f>OR(Tabla41114[[#This Row],[Tiempo_normal (ns)]]&gt;$J$508,Tabla41114[[#This Row],[Tiempo_normal (ns)]]&lt;$J$509)</f>
        <v>0</v>
      </c>
      <c r="AA379" s="8">
        <v>376</v>
      </c>
      <c r="AB379" t="b">
        <f>OR(Tabla51215[[#This Row],[Tiempo_lineal (ns)]]&gt;$L$508,Tabla51215[[#This Row],[Tiempo_lineal (ns)]]&lt;$L$509)</f>
        <v>0</v>
      </c>
      <c r="AC379" t="b">
        <f>OR(Tabla51215[[#This Row],[Tiempo_normal (ns)]]&gt;$M$508,Tabla51215[[#This Row],[Tiempo_normal (ns)]]&lt;$M$509)</f>
        <v>0</v>
      </c>
      <c r="AD379" s="8">
        <v>376</v>
      </c>
      <c r="AE379" t="b">
        <f>OR(Tabla61316[[#This Row],[Tiempo_lineal (ns)]]&gt;$O$508,Tabla61316[[#This Row],[Tiempo_lineal (ns)]]&lt;$O$509)</f>
        <v>0</v>
      </c>
      <c r="AF379" s="7" t="b">
        <f>OR(Tabla61316[[#This Row],[Tiempo_normal (ns)]]&gt;$P$508,Tabla61316[[#This Row],[Tiempo_normal (ns)]]&lt;$P$509)</f>
        <v>0</v>
      </c>
    </row>
    <row r="380" spans="2:32" x14ac:dyDescent="0.3">
      <c r="B380">
        <v>377</v>
      </c>
      <c r="C380">
        <v>193</v>
      </c>
      <c r="D380">
        <v>214</v>
      </c>
      <c r="E380">
        <v>377</v>
      </c>
      <c r="F380">
        <v>1792</v>
      </c>
      <c r="G380">
        <v>1799</v>
      </c>
      <c r="H380">
        <v>377</v>
      </c>
      <c r="I380">
        <v>64018</v>
      </c>
      <c r="J380">
        <v>50548</v>
      </c>
      <c r="K380">
        <v>377</v>
      </c>
      <c r="L380">
        <v>801464</v>
      </c>
      <c r="M380">
        <v>790196</v>
      </c>
      <c r="N380">
        <v>377</v>
      </c>
      <c r="O380" s="5">
        <v>10515200</v>
      </c>
      <c r="P380" s="5">
        <v>9753480</v>
      </c>
      <c r="R380" s="6">
        <v>377</v>
      </c>
      <c r="S380" t="b">
        <f>OR(Tabla1912[[#This Row],[Tiempo_lineal (ns)]]&gt;$C$508,Tabla1912[[#This Row],[Tiempo_lineal (ns)]]&lt;$C$509)</f>
        <v>0</v>
      </c>
      <c r="T380" t="b">
        <f>OR(Tabla1912[[#This Row],[Tiempo_normal (ns)]]&gt;$D$508,Tabla1912[[#This Row],[Tiempo_normal (ns)]]&lt;$D$509)</f>
        <v>0</v>
      </c>
      <c r="U380" s="6">
        <v>377</v>
      </c>
      <c r="V380" t="b">
        <f>OR(Tabla31013[[#This Row],[Tiempo_lineal (ns)]]&gt;$F$508,Tabla31013[[#This Row],[Tiempo_lineal (ns)]]&lt;$F$509)</f>
        <v>0</v>
      </c>
      <c r="W380" t="b">
        <f>OR(Tabla31013[[#This Row],[Tiempo_normal (ns)]]&gt;$G$508,Tabla31013[[#This Row],[Tiempo_normal (ns)]]&lt;$G$509)</f>
        <v>0</v>
      </c>
      <c r="X380" s="6">
        <v>377</v>
      </c>
      <c r="Y380" t="b">
        <f>OR(Tabla41114[[#This Row],[Tiempo_lineal (ns)]]&gt;$I$508,Tabla41114[[#This Row],[Tiempo_lineal (ns)]]&lt;$I$509)</f>
        <v>0</v>
      </c>
      <c r="Z380" t="b">
        <f>OR(Tabla41114[[#This Row],[Tiempo_normal (ns)]]&gt;$J$508,Tabla41114[[#This Row],[Tiempo_normal (ns)]]&lt;$J$509)</f>
        <v>0</v>
      </c>
      <c r="AA380" s="6">
        <v>377</v>
      </c>
      <c r="AB380" t="b">
        <f>OR(Tabla51215[[#This Row],[Tiempo_lineal (ns)]]&gt;$L$508,Tabla51215[[#This Row],[Tiempo_lineal (ns)]]&lt;$L$509)</f>
        <v>0</v>
      </c>
      <c r="AC380" t="b">
        <f>OR(Tabla51215[[#This Row],[Tiempo_normal (ns)]]&gt;$M$508,Tabla51215[[#This Row],[Tiempo_normal (ns)]]&lt;$M$509)</f>
        <v>0</v>
      </c>
      <c r="AD380" s="6">
        <v>377</v>
      </c>
      <c r="AE380" t="b">
        <f>OR(Tabla61316[[#This Row],[Tiempo_lineal (ns)]]&gt;$O$508,Tabla61316[[#This Row],[Tiempo_lineal (ns)]]&lt;$O$509)</f>
        <v>0</v>
      </c>
      <c r="AF380" s="7" t="b">
        <f>OR(Tabla61316[[#This Row],[Tiempo_normal (ns)]]&gt;$P$508,Tabla61316[[#This Row],[Tiempo_normal (ns)]]&lt;$P$509)</f>
        <v>0</v>
      </c>
    </row>
    <row r="381" spans="2:32" x14ac:dyDescent="0.3">
      <c r="B381">
        <v>378</v>
      </c>
      <c r="C381">
        <v>196</v>
      </c>
      <c r="D381">
        <v>214</v>
      </c>
      <c r="E381">
        <v>378</v>
      </c>
      <c r="F381">
        <v>2035</v>
      </c>
      <c r="G381">
        <v>2082</v>
      </c>
      <c r="H381">
        <v>378</v>
      </c>
      <c r="I381">
        <v>29472</v>
      </c>
      <c r="J381">
        <v>39547</v>
      </c>
      <c r="K381">
        <v>378</v>
      </c>
      <c r="L381">
        <v>587403</v>
      </c>
      <c r="M381">
        <v>872138</v>
      </c>
      <c r="N381">
        <v>378</v>
      </c>
      <c r="O381" s="5">
        <v>9492180</v>
      </c>
      <c r="P381" s="5">
        <v>11552800</v>
      </c>
      <c r="R381" s="8">
        <v>378</v>
      </c>
      <c r="S381" t="b">
        <f>OR(Tabla1912[[#This Row],[Tiempo_lineal (ns)]]&gt;$C$508,Tabla1912[[#This Row],[Tiempo_lineal (ns)]]&lt;$C$509)</f>
        <v>0</v>
      </c>
      <c r="T381" t="b">
        <f>OR(Tabla1912[[#This Row],[Tiempo_normal (ns)]]&gt;$D$508,Tabla1912[[#This Row],[Tiempo_normal (ns)]]&lt;$D$509)</f>
        <v>0</v>
      </c>
      <c r="U381" s="8">
        <v>378</v>
      </c>
      <c r="V381" t="b">
        <f>OR(Tabla31013[[#This Row],[Tiempo_lineal (ns)]]&gt;$F$508,Tabla31013[[#This Row],[Tiempo_lineal (ns)]]&lt;$F$509)</f>
        <v>0</v>
      </c>
      <c r="W381" t="b">
        <f>OR(Tabla31013[[#This Row],[Tiempo_normal (ns)]]&gt;$G$508,Tabla31013[[#This Row],[Tiempo_normal (ns)]]&lt;$G$509)</f>
        <v>0</v>
      </c>
      <c r="X381" s="8">
        <v>378</v>
      </c>
      <c r="Y381" t="b">
        <f>OR(Tabla41114[[#This Row],[Tiempo_lineal (ns)]]&gt;$I$508,Tabla41114[[#This Row],[Tiempo_lineal (ns)]]&lt;$I$509)</f>
        <v>0</v>
      </c>
      <c r="Z381" t="b">
        <f>OR(Tabla41114[[#This Row],[Tiempo_normal (ns)]]&gt;$J$508,Tabla41114[[#This Row],[Tiempo_normal (ns)]]&lt;$J$509)</f>
        <v>0</v>
      </c>
      <c r="AA381" s="8">
        <v>378</v>
      </c>
      <c r="AB381" t="b">
        <f>OR(Tabla51215[[#This Row],[Tiempo_lineal (ns)]]&gt;$L$508,Tabla51215[[#This Row],[Tiempo_lineal (ns)]]&lt;$L$509)</f>
        <v>0</v>
      </c>
      <c r="AC381" t="b">
        <f>OR(Tabla51215[[#This Row],[Tiempo_normal (ns)]]&gt;$M$508,Tabla51215[[#This Row],[Tiempo_normal (ns)]]&lt;$M$509)</f>
        <v>0</v>
      </c>
      <c r="AD381" s="8">
        <v>378</v>
      </c>
      <c r="AE381" t="b">
        <f>OR(Tabla61316[[#This Row],[Tiempo_lineal (ns)]]&gt;$O$508,Tabla61316[[#This Row],[Tiempo_lineal (ns)]]&lt;$O$509)</f>
        <v>0</v>
      </c>
      <c r="AF381" s="7" t="b">
        <f>OR(Tabla61316[[#This Row],[Tiempo_normal (ns)]]&gt;$P$508,Tabla61316[[#This Row],[Tiempo_normal (ns)]]&lt;$P$509)</f>
        <v>0</v>
      </c>
    </row>
    <row r="382" spans="2:32" x14ac:dyDescent="0.3">
      <c r="B382">
        <v>379</v>
      </c>
      <c r="C382">
        <v>186</v>
      </c>
      <c r="D382">
        <v>207</v>
      </c>
      <c r="E382">
        <v>379</v>
      </c>
      <c r="F382">
        <v>2002</v>
      </c>
      <c r="G382">
        <v>1851</v>
      </c>
      <c r="H382">
        <v>379</v>
      </c>
      <c r="I382">
        <v>20573</v>
      </c>
      <c r="J382">
        <v>48218</v>
      </c>
      <c r="K382">
        <v>379</v>
      </c>
      <c r="L382">
        <v>663783</v>
      </c>
      <c r="M382">
        <v>784353</v>
      </c>
      <c r="N382">
        <v>379</v>
      </c>
      <c r="O382" s="5">
        <v>20210600</v>
      </c>
      <c r="P382" s="5">
        <v>10231000</v>
      </c>
      <c r="R382" s="6">
        <v>379</v>
      </c>
      <c r="S382" t="b">
        <f>OR(Tabla1912[[#This Row],[Tiempo_lineal (ns)]]&gt;$C$508,Tabla1912[[#This Row],[Tiempo_lineal (ns)]]&lt;$C$509)</f>
        <v>0</v>
      </c>
      <c r="T382" t="b">
        <f>OR(Tabla1912[[#This Row],[Tiempo_normal (ns)]]&gt;$D$508,Tabla1912[[#This Row],[Tiempo_normal (ns)]]&lt;$D$509)</f>
        <v>0</v>
      </c>
      <c r="U382" s="6">
        <v>379</v>
      </c>
      <c r="V382" t="b">
        <f>OR(Tabla31013[[#This Row],[Tiempo_lineal (ns)]]&gt;$F$508,Tabla31013[[#This Row],[Tiempo_lineal (ns)]]&lt;$F$509)</f>
        <v>0</v>
      </c>
      <c r="W382" t="b">
        <f>OR(Tabla31013[[#This Row],[Tiempo_normal (ns)]]&gt;$G$508,Tabla31013[[#This Row],[Tiempo_normal (ns)]]&lt;$G$509)</f>
        <v>0</v>
      </c>
      <c r="X382" s="6">
        <v>379</v>
      </c>
      <c r="Y382" t="b">
        <f>OR(Tabla41114[[#This Row],[Tiempo_lineal (ns)]]&gt;$I$508,Tabla41114[[#This Row],[Tiempo_lineal (ns)]]&lt;$I$509)</f>
        <v>0</v>
      </c>
      <c r="Z382" t="b">
        <f>OR(Tabla41114[[#This Row],[Tiempo_normal (ns)]]&gt;$J$508,Tabla41114[[#This Row],[Tiempo_normal (ns)]]&lt;$J$509)</f>
        <v>0</v>
      </c>
      <c r="AA382" s="6">
        <v>379</v>
      </c>
      <c r="AB382" t="b">
        <f>OR(Tabla51215[[#This Row],[Tiempo_lineal (ns)]]&gt;$L$508,Tabla51215[[#This Row],[Tiempo_lineal (ns)]]&lt;$L$509)</f>
        <v>0</v>
      </c>
      <c r="AC382" t="b">
        <f>OR(Tabla51215[[#This Row],[Tiempo_normal (ns)]]&gt;$M$508,Tabla51215[[#This Row],[Tiempo_normal (ns)]]&lt;$M$509)</f>
        <v>0</v>
      </c>
      <c r="AD382" s="6">
        <v>379</v>
      </c>
      <c r="AE382" t="b">
        <f>OR(Tabla61316[[#This Row],[Tiempo_lineal (ns)]]&gt;$O$508,Tabla61316[[#This Row],[Tiempo_lineal (ns)]]&lt;$O$509)</f>
        <v>0</v>
      </c>
      <c r="AF382" s="7" t="b">
        <f>OR(Tabla61316[[#This Row],[Tiempo_normal (ns)]]&gt;$P$508,Tabla61316[[#This Row],[Tiempo_normal (ns)]]&lt;$P$509)</f>
        <v>0</v>
      </c>
    </row>
    <row r="383" spans="2:32" x14ac:dyDescent="0.3">
      <c r="B383">
        <v>380</v>
      </c>
      <c r="C383">
        <v>188</v>
      </c>
      <c r="D383">
        <v>212</v>
      </c>
      <c r="E383">
        <v>380</v>
      </c>
      <c r="F383">
        <v>2109</v>
      </c>
      <c r="G383">
        <v>1786</v>
      </c>
      <c r="H383">
        <v>380</v>
      </c>
      <c r="I383">
        <v>27648</v>
      </c>
      <c r="J383">
        <v>23147</v>
      </c>
      <c r="K383">
        <v>380</v>
      </c>
      <c r="L383">
        <v>945445</v>
      </c>
      <c r="M383">
        <v>788107</v>
      </c>
      <c r="N383">
        <v>380</v>
      </c>
      <c r="O383" s="5">
        <v>11354500</v>
      </c>
      <c r="P383" s="5">
        <v>9818590</v>
      </c>
      <c r="R383" s="8">
        <v>380</v>
      </c>
      <c r="S383" t="b">
        <f>OR(Tabla1912[[#This Row],[Tiempo_lineal (ns)]]&gt;$C$508,Tabla1912[[#This Row],[Tiempo_lineal (ns)]]&lt;$C$509)</f>
        <v>0</v>
      </c>
      <c r="T383" t="b">
        <f>OR(Tabla1912[[#This Row],[Tiempo_normal (ns)]]&gt;$D$508,Tabla1912[[#This Row],[Tiempo_normal (ns)]]&lt;$D$509)</f>
        <v>0</v>
      </c>
      <c r="U383" s="8">
        <v>380</v>
      </c>
      <c r="V383" t="b">
        <f>OR(Tabla31013[[#This Row],[Tiempo_lineal (ns)]]&gt;$F$508,Tabla31013[[#This Row],[Tiempo_lineal (ns)]]&lt;$F$509)</f>
        <v>0</v>
      </c>
      <c r="W383" t="b">
        <f>OR(Tabla31013[[#This Row],[Tiempo_normal (ns)]]&gt;$G$508,Tabla31013[[#This Row],[Tiempo_normal (ns)]]&lt;$G$509)</f>
        <v>0</v>
      </c>
      <c r="X383" s="8">
        <v>380</v>
      </c>
      <c r="Y383" t="b">
        <f>OR(Tabla41114[[#This Row],[Tiempo_lineal (ns)]]&gt;$I$508,Tabla41114[[#This Row],[Tiempo_lineal (ns)]]&lt;$I$509)</f>
        <v>0</v>
      </c>
      <c r="Z383" t="b">
        <f>OR(Tabla41114[[#This Row],[Tiempo_normal (ns)]]&gt;$J$508,Tabla41114[[#This Row],[Tiempo_normal (ns)]]&lt;$J$509)</f>
        <v>0</v>
      </c>
      <c r="AA383" s="8">
        <v>380</v>
      </c>
      <c r="AB383" t="b">
        <f>OR(Tabla51215[[#This Row],[Tiempo_lineal (ns)]]&gt;$L$508,Tabla51215[[#This Row],[Tiempo_lineal (ns)]]&lt;$L$509)</f>
        <v>0</v>
      </c>
      <c r="AC383" t="b">
        <f>OR(Tabla51215[[#This Row],[Tiempo_normal (ns)]]&gt;$M$508,Tabla51215[[#This Row],[Tiempo_normal (ns)]]&lt;$M$509)</f>
        <v>0</v>
      </c>
      <c r="AD383" s="8">
        <v>380</v>
      </c>
      <c r="AE383" t="b">
        <f>OR(Tabla61316[[#This Row],[Tiempo_lineal (ns)]]&gt;$O$508,Tabla61316[[#This Row],[Tiempo_lineal (ns)]]&lt;$O$509)</f>
        <v>0</v>
      </c>
      <c r="AF383" s="7" t="b">
        <f>OR(Tabla61316[[#This Row],[Tiempo_normal (ns)]]&gt;$P$508,Tabla61316[[#This Row],[Tiempo_normal (ns)]]&lt;$P$509)</f>
        <v>0</v>
      </c>
    </row>
    <row r="384" spans="2:32" x14ac:dyDescent="0.3">
      <c r="B384">
        <v>381</v>
      </c>
      <c r="C384">
        <v>188</v>
      </c>
      <c r="D384">
        <v>219</v>
      </c>
      <c r="E384">
        <v>381</v>
      </c>
      <c r="F384">
        <v>2257</v>
      </c>
      <c r="G384">
        <v>1835</v>
      </c>
      <c r="H384">
        <v>381</v>
      </c>
      <c r="I384">
        <v>20536</v>
      </c>
      <c r="J384">
        <v>57366</v>
      </c>
      <c r="K384">
        <v>381</v>
      </c>
      <c r="L384">
        <v>606767</v>
      </c>
      <c r="M384">
        <v>651240</v>
      </c>
      <c r="N384">
        <v>381</v>
      </c>
      <c r="O384" s="5">
        <v>11434000</v>
      </c>
      <c r="P384" s="5">
        <v>27063000</v>
      </c>
      <c r="R384" s="6">
        <v>381</v>
      </c>
      <c r="S384" t="b">
        <f>OR(Tabla1912[[#This Row],[Tiempo_lineal (ns)]]&gt;$C$508,Tabla1912[[#This Row],[Tiempo_lineal (ns)]]&lt;$C$509)</f>
        <v>0</v>
      </c>
      <c r="T384" t="b">
        <f>OR(Tabla1912[[#This Row],[Tiempo_normal (ns)]]&gt;$D$508,Tabla1912[[#This Row],[Tiempo_normal (ns)]]&lt;$D$509)</f>
        <v>0</v>
      </c>
      <c r="U384" s="6">
        <v>381</v>
      </c>
      <c r="V384" t="b">
        <f>OR(Tabla31013[[#This Row],[Tiempo_lineal (ns)]]&gt;$F$508,Tabla31013[[#This Row],[Tiempo_lineal (ns)]]&lt;$F$509)</f>
        <v>0</v>
      </c>
      <c r="W384" t="b">
        <f>OR(Tabla31013[[#This Row],[Tiempo_normal (ns)]]&gt;$G$508,Tabla31013[[#This Row],[Tiempo_normal (ns)]]&lt;$G$509)</f>
        <v>0</v>
      </c>
      <c r="X384" s="6">
        <v>381</v>
      </c>
      <c r="Y384" t="b">
        <f>OR(Tabla41114[[#This Row],[Tiempo_lineal (ns)]]&gt;$I$508,Tabla41114[[#This Row],[Tiempo_lineal (ns)]]&lt;$I$509)</f>
        <v>0</v>
      </c>
      <c r="Z384" t="b">
        <f>OR(Tabla41114[[#This Row],[Tiempo_normal (ns)]]&gt;$J$508,Tabla41114[[#This Row],[Tiempo_normal (ns)]]&lt;$J$509)</f>
        <v>0</v>
      </c>
      <c r="AA384" s="6">
        <v>381</v>
      </c>
      <c r="AB384" t="b">
        <f>OR(Tabla51215[[#This Row],[Tiempo_lineal (ns)]]&gt;$L$508,Tabla51215[[#This Row],[Tiempo_lineal (ns)]]&lt;$L$509)</f>
        <v>0</v>
      </c>
      <c r="AC384" t="b">
        <f>OR(Tabla51215[[#This Row],[Tiempo_normal (ns)]]&gt;$M$508,Tabla51215[[#This Row],[Tiempo_normal (ns)]]&lt;$M$509)</f>
        <v>0</v>
      </c>
      <c r="AD384" s="6">
        <v>381</v>
      </c>
      <c r="AE384" t="b">
        <f>OR(Tabla61316[[#This Row],[Tiempo_lineal (ns)]]&gt;$O$508,Tabla61316[[#This Row],[Tiempo_lineal (ns)]]&lt;$O$509)</f>
        <v>0</v>
      </c>
      <c r="AF384" s="7" t="b">
        <f>OR(Tabla61316[[#This Row],[Tiempo_normal (ns)]]&gt;$P$508,Tabla61316[[#This Row],[Tiempo_normal (ns)]]&lt;$P$509)</f>
        <v>0</v>
      </c>
    </row>
    <row r="385" spans="2:32" x14ac:dyDescent="0.3">
      <c r="B385">
        <v>382</v>
      </c>
      <c r="C385">
        <v>182</v>
      </c>
      <c r="D385">
        <v>270</v>
      </c>
      <c r="E385">
        <v>382</v>
      </c>
      <c r="F385">
        <v>1956</v>
      </c>
      <c r="G385">
        <v>2196</v>
      </c>
      <c r="H385">
        <v>382</v>
      </c>
      <c r="I385">
        <v>21061</v>
      </c>
      <c r="J385">
        <v>37157</v>
      </c>
      <c r="K385">
        <v>382</v>
      </c>
      <c r="L385">
        <v>914108</v>
      </c>
      <c r="M385">
        <v>821088</v>
      </c>
      <c r="N385">
        <v>382</v>
      </c>
      <c r="O385" s="5">
        <v>12883300</v>
      </c>
      <c r="P385" s="5">
        <v>10338300</v>
      </c>
      <c r="R385" s="8">
        <v>382</v>
      </c>
      <c r="S385" t="b">
        <f>OR(Tabla1912[[#This Row],[Tiempo_lineal (ns)]]&gt;$C$508,Tabla1912[[#This Row],[Tiempo_lineal (ns)]]&lt;$C$509)</f>
        <v>0</v>
      </c>
      <c r="T385" t="b">
        <f>OR(Tabla1912[[#This Row],[Tiempo_normal (ns)]]&gt;$D$508,Tabla1912[[#This Row],[Tiempo_normal (ns)]]&lt;$D$509)</f>
        <v>0</v>
      </c>
      <c r="U385" s="8">
        <v>382</v>
      </c>
      <c r="V385" t="b">
        <f>OR(Tabla31013[[#This Row],[Tiempo_lineal (ns)]]&gt;$F$508,Tabla31013[[#This Row],[Tiempo_lineal (ns)]]&lt;$F$509)</f>
        <v>0</v>
      </c>
      <c r="W385" t="b">
        <f>OR(Tabla31013[[#This Row],[Tiempo_normal (ns)]]&gt;$G$508,Tabla31013[[#This Row],[Tiempo_normal (ns)]]&lt;$G$509)</f>
        <v>0</v>
      </c>
      <c r="X385" s="8">
        <v>382</v>
      </c>
      <c r="Y385" t="b">
        <f>OR(Tabla41114[[#This Row],[Tiempo_lineal (ns)]]&gt;$I$508,Tabla41114[[#This Row],[Tiempo_lineal (ns)]]&lt;$I$509)</f>
        <v>0</v>
      </c>
      <c r="Z385" t="b">
        <f>OR(Tabla41114[[#This Row],[Tiempo_normal (ns)]]&gt;$J$508,Tabla41114[[#This Row],[Tiempo_normal (ns)]]&lt;$J$509)</f>
        <v>0</v>
      </c>
      <c r="AA385" s="8">
        <v>382</v>
      </c>
      <c r="AB385" t="b">
        <f>OR(Tabla51215[[#This Row],[Tiempo_lineal (ns)]]&gt;$L$508,Tabla51215[[#This Row],[Tiempo_lineal (ns)]]&lt;$L$509)</f>
        <v>0</v>
      </c>
      <c r="AC385" t="b">
        <f>OR(Tabla51215[[#This Row],[Tiempo_normal (ns)]]&gt;$M$508,Tabla51215[[#This Row],[Tiempo_normal (ns)]]&lt;$M$509)</f>
        <v>0</v>
      </c>
      <c r="AD385" s="8">
        <v>382</v>
      </c>
      <c r="AE385" t="b">
        <f>OR(Tabla61316[[#This Row],[Tiempo_lineal (ns)]]&gt;$O$508,Tabla61316[[#This Row],[Tiempo_lineal (ns)]]&lt;$O$509)</f>
        <v>0</v>
      </c>
      <c r="AF385" s="7" t="b">
        <f>OR(Tabla61316[[#This Row],[Tiempo_normal (ns)]]&gt;$P$508,Tabla61316[[#This Row],[Tiempo_normal (ns)]]&lt;$P$509)</f>
        <v>0</v>
      </c>
    </row>
    <row r="386" spans="2:32" x14ac:dyDescent="0.3">
      <c r="B386">
        <v>383</v>
      </c>
      <c r="C386">
        <v>216</v>
      </c>
      <c r="D386">
        <v>225</v>
      </c>
      <c r="E386">
        <v>383</v>
      </c>
      <c r="F386">
        <v>3360</v>
      </c>
      <c r="G386">
        <v>1910</v>
      </c>
      <c r="H386">
        <v>383</v>
      </c>
      <c r="I386">
        <v>19459</v>
      </c>
      <c r="J386">
        <v>57906</v>
      </c>
      <c r="K386">
        <v>383</v>
      </c>
      <c r="L386">
        <v>844450</v>
      </c>
      <c r="M386">
        <v>580500</v>
      </c>
      <c r="N386">
        <v>383</v>
      </c>
      <c r="O386" s="5">
        <v>14945900</v>
      </c>
      <c r="P386" s="5">
        <v>14674100</v>
      </c>
      <c r="R386" s="6">
        <v>383</v>
      </c>
      <c r="S386" t="b">
        <f>OR(Tabla1912[[#This Row],[Tiempo_lineal (ns)]]&gt;$C$508,Tabla1912[[#This Row],[Tiempo_lineal (ns)]]&lt;$C$509)</f>
        <v>0</v>
      </c>
      <c r="T386" t="b">
        <f>OR(Tabla1912[[#This Row],[Tiempo_normal (ns)]]&gt;$D$508,Tabla1912[[#This Row],[Tiempo_normal (ns)]]&lt;$D$509)</f>
        <v>0</v>
      </c>
      <c r="U386" s="6">
        <v>383</v>
      </c>
      <c r="V386" t="b">
        <f>OR(Tabla31013[[#This Row],[Tiempo_lineal (ns)]]&gt;$F$508,Tabla31013[[#This Row],[Tiempo_lineal (ns)]]&lt;$F$509)</f>
        <v>1</v>
      </c>
      <c r="W386" t="b">
        <f>OR(Tabla31013[[#This Row],[Tiempo_normal (ns)]]&gt;$G$508,Tabla31013[[#This Row],[Tiempo_normal (ns)]]&lt;$G$509)</f>
        <v>0</v>
      </c>
      <c r="X386" s="6">
        <v>383</v>
      </c>
      <c r="Y386" t="b">
        <f>OR(Tabla41114[[#This Row],[Tiempo_lineal (ns)]]&gt;$I$508,Tabla41114[[#This Row],[Tiempo_lineal (ns)]]&lt;$I$509)</f>
        <v>0</v>
      </c>
      <c r="Z386" t="b">
        <f>OR(Tabla41114[[#This Row],[Tiempo_normal (ns)]]&gt;$J$508,Tabla41114[[#This Row],[Tiempo_normal (ns)]]&lt;$J$509)</f>
        <v>0</v>
      </c>
      <c r="AA386" s="6">
        <v>383</v>
      </c>
      <c r="AB386" t="b">
        <f>OR(Tabla51215[[#This Row],[Tiempo_lineal (ns)]]&gt;$L$508,Tabla51215[[#This Row],[Tiempo_lineal (ns)]]&lt;$L$509)</f>
        <v>0</v>
      </c>
      <c r="AC386" t="b">
        <f>OR(Tabla51215[[#This Row],[Tiempo_normal (ns)]]&gt;$M$508,Tabla51215[[#This Row],[Tiempo_normal (ns)]]&lt;$M$509)</f>
        <v>0</v>
      </c>
      <c r="AD386" s="6">
        <v>383</v>
      </c>
      <c r="AE386" t="b">
        <f>OR(Tabla61316[[#This Row],[Tiempo_lineal (ns)]]&gt;$O$508,Tabla61316[[#This Row],[Tiempo_lineal (ns)]]&lt;$O$509)</f>
        <v>0</v>
      </c>
      <c r="AF386" s="7" t="b">
        <f>OR(Tabla61316[[#This Row],[Tiempo_normal (ns)]]&gt;$P$508,Tabla61316[[#This Row],[Tiempo_normal (ns)]]&lt;$P$509)</f>
        <v>0</v>
      </c>
    </row>
    <row r="387" spans="2:32" x14ac:dyDescent="0.3">
      <c r="B387">
        <v>384</v>
      </c>
      <c r="C387">
        <v>209</v>
      </c>
      <c r="D387">
        <v>214</v>
      </c>
      <c r="E387">
        <v>384</v>
      </c>
      <c r="F387">
        <v>1802</v>
      </c>
      <c r="G387">
        <v>2131</v>
      </c>
      <c r="H387">
        <v>384</v>
      </c>
      <c r="I387">
        <v>27608</v>
      </c>
      <c r="J387">
        <v>40910</v>
      </c>
      <c r="K387">
        <v>384</v>
      </c>
      <c r="L387">
        <v>594762</v>
      </c>
      <c r="M387">
        <v>907964</v>
      </c>
      <c r="N387">
        <v>384</v>
      </c>
      <c r="O387" s="5">
        <v>11616300</v>
      </c>
      <c r="P387" s="5">
        <v>12579700</v>
      </c>
      <c r="R387" s="8">
        <v>384</v>
      </c>
      <c r="S387" t="b">
        <f>OR(Tabla1912[[#This Row],[Tiempo_lineal (ns)]]&gt;$C$508,Tabla1912[[#This Row],[Tiempo_lineal (ns)]]&lt;$C$509)</f>
        <v>0</v>
      </c>
      <c r="T387" t="b">
        <f>OR(Tabla1912[[#This Row],[Tiempo_normal (ns)]]&gt;$D$508,Tabla1912[[#This Row],[Tiempo_normal (ns)]]&lt;$D$509)</f>
        <v>0</v>
      </c>
      <c r="U387" s="8">
        <v>384</v>
      </c>
      <c r="V387" t="b">
        <f>OR(Tabla31013[[#This Row],[Tiempo_lineal (ns)]]&gt;$F$508,Tabla31013[[#This Row],[Tiempo_lineal (ns)]]&lt;$F$509)</f>
        <v>0</v>
      </c>
      <c r="W387" t="b">
        <f>OR(Tabla31013[[#This Row],[Tiempo_normal (ns)]]&gt;$G$508,Tabla31013[[#This Row],[Tiempo_normal (ns)]]&lt;$G$509)</f>
        <v>0</v>
      </c>
      <c r="X387" s="8">
        <v>384</v>
      </c>
      <c r="Y387" t="b">
        <f>OR(Tabla41114[[#This Row],[Tiempo_lineal (ns)]]&gt;$I$508,Tabla41114[[#This Row],[Tiempo_lineal (ns)]]&lt;$I$509)</f>
        <v>0</v>
      </c>
      <c r="Z387" t="b">
        <f>OR(Tabla41114[[#This Row],[Tiempo_normal (ns)]]&gt;$J$508,Tabla41114[[#This Row],[Tiempo_normal (ns)]]&lt;$J$509)</f>
        <v>0</v>
      </c>
      <c r="AA387" s="8">
        <v>384</v>
      </c>
      <c r="AB387" t="b">
        <f>OR(Tabla51215[[#This Row],[Tiempo_lineal (ns)]]&gt;$L$508,Tabla51215[[#This Row],[Tiempo_lineal (ns)]]&lt;$L$509)</f>
        <v>0</v>
      </c>
      <c r="AC387" t="b">
        <f>OR(Tabla51215[[#This Row],[Tiempo_normal (ns)]]&gt;$M$508,Tabla51215[[#This Row],[Tiempo_normal (ns)]]&lt;$M$509)</f>
        <v>0</v>
      </c>
      <c r="AD387" s="8">
        <v>384</v>
      </c>
      <c r="AE387" t="b">
        <f>OR(Tabla61316[[#This Row],[Tiempo_lineal (ns)]]&gt;$O$508,Tabla61316[[#This Row],[Tiempo_lineal (ns)]]&lt;$O$509)</f>
        <v>0</v>
      </c>
      <c r="AF387" s="7" t="b">
        <f>OR(Tabla61316[[#This Row],[Tiempo_normal (ns)]]&gt;$P$508,Tabla61316[[#This Row],[Tiempo_normal (ns)]]&lt;$P$509)</f>
        <v>0</v>
      </c>
    </row>
    <row r="388" spans="2:32" x14ac:dyDescent="0.3">
      <c r="B388">
        <v>385</v>
      </c>
      <c r="C388">
        <v>194</v>
      </c>
      <c r="D388">
        <v>206</v>
      </c>
      <c r="E388">
        <v>385</v>
      </c>
      <c r="F388">
        <v>1998</v>
      </c>
      <c r="G388">
        <v>2043</v>
      </c>
      <c r="H388">
        <v>385</v>
      </c>
      <c r="I388">
        <v>29276</v>
      </c>
      <c r="J388">
        <v>23519</v>
      </c>
      <c r="K388">
        <v>385</v>
      </c>
      <c r="L388">
        <v>963157</v>
      </c>
      <c r="M388">
        <v>576140</v>
      </c>
      <c r="N388">
        <v>385</v>
      </c>
      <c r="O388" s="5">
        <v>10751500</v>
      </c>
      <c r="P388" s="5">
        <v>9379090</v>
      </c>
      <c r="R388" s="6">
        <v>385</v>
      </c>
      <c r="S388" t="b">
        <f>OR(Tabla1912[[#This Row],[Tiempo_lineal (ns)]]&gt;$C$508,Tabla1912[[#This Row],[Tiempo_lineal (ns)]]&lt;$C$509)</f>
        <v>0</v>
      </c>
      <c r="T388" t="b">
        <f>OR(Tabla1912[[#This Row],[Tiempo_normal (ns)]]&gt;$D$508,Tabla1912[[#This Row],[Tiempo_normal (ns)]]&lt;$D$509)</f>
        <v>0</v>
      </c>
      <c r="U388" s="6">
        <v>385</v>
      </c>
      <c r="V388" t="b">
        <f>OR(Tabla31013[[#This Row],[Tiempo_lineal (ns)]]&gt;$F$508,Tabla31013[[#This Row],[Tiempo_lineal (ns)]]&lt;$F$509)</f>
        <v>0</v>
      </c>
      <c r="W388" t="b">
        <f>OR(Tabla31013[[#This Row],[Tiempo_normal (ns)]]&gt;$G$508,Tabla31013[[#This Row],[Tiempo_normal (ns)]]&lt;$G$509)</f>
        <v>0</v>
      </c>
      <c r="X388" s="6">
        <v>385</v>
      </c>
      <c r="Y388" t="b">
        <f>OR(Tabla41114[[#This Row],[Tiempo_lineal (ns)]]&gt;$I$508,Tabla41114[[#This Row],[Tiempo_lineal (ns)]]&lt;$I$509)</f>
        <v>0</v>
      </c>
      <c r="Z388" t="b">
        <f>OR(Tabla41114[[#This Row],[Tiempo_normal (ns)]]&gt;$J$508,Tabla41114[[#This Row],[Tiempo_normal (ns)]]&lt;$J$509)</f>
        <v>0</v>
      </c>
      <c r="AA388" s="6">
        <v>385</v>
      </c>
      <c r="AB388" t="b">
        <f>OR(Tabla51215[[#This Row],[Tiempo_lineal (ns)]]&gt;$L$508,Tabla51215[[#This Row],[Tiempo_lineal (ns)]]&lt;$L$509)</f>
        <v>0</v>
      </c>
      <c r="AC388" t="b">
        <f>OR(Tabla51215[[#This Row],[Tiempo_normal (ns)]]&gt;$M$508,Tabla51215[[#This Row],[Tiempo_normal (ns)]]&lt;$M$509)</f>
        <v>0</v>
      </c>
      <c r="AD388" s="6">
        <v>385</v>
      </c>
      <c r="AE388" t="b">
        <f>OR(Tabla61316[[#This Row],[Tiempo_lineal (ns)]]&gt;$O$508,Tabla61316[[#This Row],[Tiempo_lineal (ns)]]&lt;$O$509)</f>
        <v>0</v>
      </c>
      <c r="AF388" s="7" t="b">
        <f>OR(Tabla61316[[#This Row],[Tiempo_normal (ns)]]&gt;$P$508,Tabla61316[[#This Row],[Tiempo_normal (ns)]]&lt;$P$509)</f>
        <v>0</v>
      </c>
    </row>
    <row r="389" spans="2:32" x14ac:dyDescent="0.3">
      <c r="B389">
        <v>386</v>
      </c>
      <c r="C389">
        <v>206</v>
      </c>
      <c r="D389">
        <v>208</v>
      </c>
      <c r="E389">
        <v>386</v>
      </c>
      <c r="F389">
        <v>2022</v>
      </c>
      <c r="G389">
        <v>1797</v>
      </c>
      <c r="H389">
        <v>386</v>
      </c>
      <c r="I389">
        <v>20651</v>
      </c>
      <c r="J389">
        <v>36770</v>
      </c>
      <c r="K389">
        <v>386</v>
      </c>
      <c r="L389">
        <v>707465</v>
      </c>
      <c r="M389">
        <v>683554</v>
      </c>
      <c r="N389">
        <v>386</v>
      </c>
      <c r="O389" s="5">
        <v>30355200</v>
      </c>
      <c r="P389" s="5">
        <v>67486800</v>
      </c>
      <c r="R389" s="8">
        <v>386</v>
      </c>
      <c r="S389" t="b">
        <f>OR(Tabla1912[[#This Row],[Tiempo_lineal (ns)]]&gt;$C$508,Tabla1912[[#This Row],[Tiempo_lineal (ns)]]&lt;$C$509)</f>
        <v>0</v>
      </c>
      <c r="T389" t="b">
        <f>OR(Tabla1912[[#This Row],[Tiempo_normal (ns)]]&gt;$D$508,Tabla1912[[#This Row],[Tiempo_normal (ns)]]&lt;$D$509)</f>
        <v>0</v>
      </c>
      <c r="U389" s="8">
        <v>386</v>
      </c>
      <c r="V389" t="b">
        <f>OR(Tabla31013[[#This Row],[Tiempo_lineal (ns)]]&gt;$F$508,Tabla31013[[#This Row],[Tiempo_lineal (ns)]]&lt;$F$509)</f>
        <v>0</v>
      </c>
      <c r="W389" t="b">
        <f>OR(Tabla31013[[#This Row],[Tiempo_normal (ns)]]&gt;$G$508,Tabla31013[[#This Row],[Tiempo_normal (ns)]]&lt;$G$509)</f>
        <v>0</v>
      </c>
      <c r="X389" s="8">
        <v>386</v>
      </c>
      <c r="Y389" t="b">
        <f>OR(Tabla41114[[#This Row],[Tiempo_lineal (ns)]]&gt;$I$508,Tabla41114[[#This Row],[Tiempo_lineal (ns)]]&lt;$I$509)</f>
        <v>0</v>
      </c>
      <c r="Z389" t="b">
        <f>OR(Tabla41114[[#This Row],[Tiempo_normal (ns)]]&gt;$J$508,Tabla41114[[#This Row],[Tiempo_normal (ns)]]&lt;$J$509)</f>
        <v>0</v>
      </c>
      <c r="AA389" s="8">
        <v>386</v>
      </c>
      <c r="AB389" t="b">
        <f>OR(Tabla51215[[#This Row],[Tiempo_lineal (ns)]]&gt;$L$508,Tabla51215[[#This Row],[Tiempo_lineal (ns)]]&lt;$L$509)</f>
        <v>0</v>
      </c>
      <c r="AC389" t="b">
        <f>OR(Tabla51215[[#This Row],[Tiempo_normal (ns)]]&gt;$M$508,Tabla51215[[#This Row],[Tiempo_normal (ns)]]&lt;$M$509)</f>
        <v>0</v>
      </c>
      <c r="AD389" s="8">
        <v>386</v>
      </c>
      <c r="AE389" t="b">
        <f>OR(Tabla61316[[#This Row],[Tiempo_lineal (ns)]]&gt;$O$508,Tabla61316[[#This Row],[Tiempo_lineal (ns)]]&lt;$O$509)</f>
        <v>1</v>
      </c>
      <c r="AF389" s="7" t="b">
        <f>OR(Tabla61316[[#This Row],[Tiempo_normal (ns)]]&gt;$P$508,Tabla61316[[#This Row],[Tiempo_normal (ns)]]&lt;$P$509)</f>
        <v>1</v>
      </c>
    </row>
    <row r="390" spans="2:32" x14ac:dyDescent="0.3">
      <c r="B390">
        <v>387</v>
      </c>
      <c r="C390">
        <v>202</v>
      </c>
      <c r="D390">
        <v>205</v>
      </c>
      <c r="E390">
        <v>387</v>
      </c>
      <c r="F390">
        <v>2013</v>
      </c>
      <c r="G390">
        <v>1794</v>
      </c>
      <c r="H390">
        <v>387</v>
      </c>
      <c r="I390">
        <v>84350</v>
      </c>
      <c r="J390">
        <v>43216</v>
      </c>
      <c r="K390">
        <v>387</v>
      </c>
      <c r="L390">
        <v>779376</v>
      </c>
      <c r="M390">
        <v>657062</v>
      </c>
      <c r="N390">
        <v>387</v>
      </c>
      <c r="O390" s="5">
        <v>21346300</v>
      </c>
      <c r="P390" s="5">
        <v>24753700</v>
      </c>
      <c r="R390" s="6">
        <v>387</v>
      </c>
      <c r="S390" t="b">
        <f>OR(Tabla1912[[#This Row],[Tiempo_lineal (ns)]]&gt;$C$508,Tabla1912[[#This Row],[Tiempo_lineal (ns)]]&lt;$C$509)</f>
        <v>0</v>
      </c>
      <c r="T390" t="b">
        <f>OR(Tabla1912[[#This Row],[Tiempo_normal (ns)]]&gt;$D$508,Tabla1912[[#This Row],[Tiempo_normal (ns)]]&lt;$D$509)</f>
        <v>0</v>
      </c>
      <c r="U390" s="6">
        <v>387</v>
      </c>
      <c r="V390" t="b">
        <f>OR(Tabla31013[[#This Row],[Tiempo_lineal (ns)]]&gt;$F$508,Tabla31013[[#This Row],[Tiempo_lineal (ns)]]&lt;$F$509)</f>
        <v>0</v>
      </c>
      <c r="W390" t="b">
        <f>OR(Tabla31013[[#This Row],[Tiempo_normal (ns)]]&gt;$G$508,Tabla31013[[#This Row],[Tiempo_normal (ns)]]&lt;$G$509)</f>
        <v>0</v>
      </c>
      <c r="X390" s="6">
        <v>387</v>
      </c>
      <c r="Y390" t="b">
        <f>OR(Tabla41114[[#This Row],[Tiempo_lineal (ns)]]&gt;$I$508,Tabla41114[[#This Row],[Tiempo_lineal (ns)]]&lt;$I$509)</f>
        <v>0</v>
      </c>
      <c r="Z390" t="b">
        <f>OR(Tabla41114[[#This Row],[Tiempo_normal (ns)]]&gt;$J$508,Tabla41114[[#This Row],[Tiempo_normal (ns)]]&lt;$J$509)</f>
        <v>0</v>
      </c>
      <c r="AA390" s="6">
        <v>387</v>
      </c>
      <c r="AB390" t="b">
        <f>OR(Tabla51215[[#This Row],[Tiempo_lineal (ns)]]&gt;$L$508,Tabla51215[[#This Row],[Tiempo_lineal (ns)]]&lt;$L$509)</f>
        <v>0</v>
      </c>
      <c r="AC390" t="b">
        <f>OR(Tabla51215[[#This Row],[Tiempo_normal (ns)]]&gt;$M$508,Tabla51215[[#This Row],[Tiempo_normal (ns)]]&lt;$M$509)</f>
        <v>0</v>
      </c>
      <c r="AD390" s="6">
        <v>387</v>
      </c>
      <c r="AE390" t="b">
        <f>OR(Tabla61316[[#This Row],[Tiempo_lineal (ns)]]&gt;$O$508,Tabla61316[[#This Row],[Tiempo_lineal (ns)]]&lt;$O$509)</f>
        <v>0</v>
      </c>
      <c r="AF390" s="7" t="b">
        <f>OR(Tabla61316[[#This Row],[Tiempo_normal (ns)]]&gt;$P$508,Tabla61316[[#This Row],[Tiempo_normal (ns)]]&lt;$P$509)</f>
        <v>0</v>
      </c>
    </row>
    <row r="391" spans="2:32" x14ac:dyDescent="0.3">
      <c r="B391">
        <v>388</v>
      </c>
      <c r="C391">
        <v>197</v>
      </c>
      <c r="D391">
        <v>212</v>
      </c>
      <c r="E391">
        <v>388</v>
      </c>
      <c r="F391">
        <v>1980</v>
      </c>
      <c r="G391">
        <v>2925</v>
      </c>
      <c r="H391">
        <v>388</v>
      </c>
      <c r="I391">
        <v>36055</v>
      </c>
      <c r="J391">
        <v>50533</v>
      </c>
      <c r="K391">
        <v>388</v>
      </c>
      <c r="L391" s="5">
        <v>1056070</v>
      </c>
      <c r="M391" s="5">
        <v>1096560</v>
      </c>
      <c r="N391">
        <v>388</v>
      </c>
      <c r="O391" s="5">
        <v>22248700</v>
      </c>
      <c r="P391" s="5">
        <v>10571500</v>
      </c>
      <c r="R391" s="8">
        <v>388</v>
      </c>
      <c r="S391" t="b">
        <f>OR(Tabla1912[[#This Row],[Tiempo_lineal (ns)]]&gt;$C$508,Tabla1912[[#This Row],[Tiempo_lineal (ns)]]&lt;$C$509)</f>
        <v>0</v>
      </c>
      <c r="T391" t="b">
        <f>OR(Tabla1912[[#This Row],[Tiempo_normal (ns)]]&gt;$D$508,Tabla1912[[#This Row],[Tiempo_normal (ns)]]&lt;$D$509)</f>
        <v>0</v>
      </c>
      <c r="U391" s="8">
        <v>388</v>
      </c>
      <c r="V391" t="b">
        <f>OR(Tabla31013[[#This Row],[Tiempo_lineal (ns)]]&gt;$F$508,Tabla31013[[#This Row],[Tiempo_lineal (ns)]]&lt;$F$509)</f>
        <v>0</v>
      </c>
      <c r="W391" t="b">
        <f>OR(Tabla31013[[#This Row],[Tiempo_normal (ns)]]&gt;$G$508,Tabla31013[[#This Row],[Tiempo_normal (ns)]]&lt;$G$509)</f>
        <v>1</v>
      </c>
      <c r="X391" s="8">
        <v>388</v>
      </c>
      <c r="Y391" t="b">
        <f>OR(Tabla41114[[#This Row],[Tiempo_lineal (ns)]]&gt;$I$508,Tabla41114[[#This Row],[Tiempo_lineal (ns)]]&lt;$I$509)</f>
        <v>0</v>
      </c>
      <c r="Z391" t="b">
        <f>OR(Tabla41114[[#This Row],[Tiempo_normal (ns)]]&gt;$J$508,Tabla41114[[#This Row],[Tiempo_normal (ns)]]&lt;$J$509)</f>
        <v>0</v>
      </c>
      <c r="AA391" s="8">
        <v>388</v>
      </c>
      <c r="AB391" t="b">
        <f>OR(Tabla51215[[#This Row],[Tiempo_lineal (ns)]]&gt;$L$508,Tabla51215[[#This Row],[Tiempo_lineal (ns)]]&lt;$L$509)</f>
        <v>0</v>
      </c>
      <c r="AC391" t="b">
        <f>OR(Tabla51215[[#This Row],[Tiempo_normal (ns)]]&gt;$M$508,Tabla51215[[#This Row],[Tiempo_normal (ns)]]&lt;$M$509)</f>
        <v>1</v>
      </c>
      <c r="AD391" s="8">
        <v>388</v>
      </c>
      <c r="AE391" t="b">
        <f>OR(Tabla61316[[#This Row],[Tiempo_lineal (ns)]]&gt;$O$508,Tabla61316[[#This Row],[Tiempo_lineal (ns)]]&lt;$O$509)</f>
        <v>0</v>
      </c>
      <c r="AF391" s="7" t="b">
        <f>OR(Tabla61316[[#This Row],[Tiempo_normal (ns)]]&gt;$P$508,Tabla61316[[#This Row],[Tiempo_normal (ns)]]&lt;$P$509)</f>
        <v>0</v>
      </c>
    </row>
    <row r="392" spans="2:32" x14ac:dyDescent="0.3">
      <c r="B392">
        <v>389</v>
      </c>
      <c r="C392">
        <v>195</v>
      </c>
      <c r="D392">
        <v>208</v>
      </c>
      <c r="E392">
        <v>389</v>
      </c>
      <c r="F392">
        <v>2951</v>
      </c>
      <c r="G392">
        <v>2932</v>
      </c>
      <c r="H392">
        <v>389</v>
      </c>
      <c r="I392">
        <v>78612</v>
      </c>
      <c r="J392">
        <v>21725</v>
      </c>
      <c r="K392">
        <v>389</v>
      </c>
      <c r="L392">
        <v>661963</v>
      </c>
      <c r="M392">
        <v>991714</v>
      </c>
      <c r="N392">
        <v>389</v>
      </c>
      <c r="O392" s="5">
        <v>10252600</v>
      </c>
      <c r="P392" s="5">
        <v>10639000</v>
      </c>
      <c r="R392" s="6">
        <v>389</v>
      </c>
      <c r="S392" t="b">
        <f>OR(Tabla1912[[#This Row],[Tiempo_lineal (ns)]]&gt;$C$508,Tabla1912[[#This Row],[Tiempo_lineal (ns)]]&lt;$C$509)</f>
        <v>0</v>
      </c>
      <c r="T392" t="b">
        <f>OR(Tabla1912[[#This Row],[Tiempo_normal (ns)]]&gt;$D$508,Tabla1912[[#This Row],[Tiempo_normal (ns)]]&lt;$D$509)</f>
        <v>0</v>
      </c>
      <c r="U392" s="6">
        <v>389</v>
      </c>
      <c r="V392" t="b">
        <f>OR(Tabla31013[[#This Row],[Tiempo_lineal (ns)]]&gt;$F$508,Tabla31013[[#This Row],[Tiempo_lineal (ns)]]&lt;$F$509)</f>
        <v>1</v>
      </c>
      <c r="W392" t="b">
        <f>OR(Tabla31013[[#This Row],[Tiempo_normal (ns)]]&gt;$G$508,Tabla31013[[#This Row],[Tiempo_normal (ns)]]&lt;$G$509)</f>
        <v>1</v>
      </c>
      <c r="X392" s="6">
        <v>389</v>
      </c>
      <c r="Y392" t="b">
        <f>OR(Tabla41114[[#This Row],[Tiempo_lineal (ns)]]&gt;$I$508,Tabla41114[[#This Row],[Tiempo_lineal (ns)]]&lt;$I$509)</f>
        <v>0</v>
      </c>
      <c r="Z392" t="b">
        <f>OR(Tabla41114[[#This Row],[Tiempo_normal (ns)]]&gt;$J$508,Tabla41114[[#This Row],[Tiempo_normal (ns)]]&lt;$J$509)</f>
        <v>0</v>
      </c>
      <c r="AA392" s="6">
        <v>389</v>
      </c>
      <c r="AB392" t="b">
        <f>OR(Tabla51215[[#This Row],[Tiempo_lineal (ns)]]&gt;$L$508,Tabla51215[[#This Row],[Tiempo_lineal (ns)]]&lt;$L$509)</f>
        <v>0</v>
      </c>
      <c r="AC392" t="b">
        <f>OR(Tabla51215[[#This Row],[Tiempo_normal (ns)]]&gt;$M$508,Tabla51215[[#This Row],[Tiempo_normal (ns)]]&lt;$M$509)</f>
        <v>0</v>
      </c>
      <c r="AD392" s="6">
        <v>389</v>
      </c>
      <c r="AE392" t="b">
        <f>OR(Tabla61316[[#This Row],[Tiempo_lineal (ns)]]&gt;$O$508,Tabla61316[[#This Row],[Tiempo_lineal (ns)]]&lt;$O$509)</f>
        <v>0</v>
      </c>
      <c r="AF392" s="7" t="b">
        <f>OR(Tabla61316[[#This Row],[Tiempo_normal (ns)]]&gt;$P$508,Tabla61316[[#This Row],[Tiempo_normal (ns)]]&lt;$P$509)</f>
        <v>0</v>
      </c>
    </row>
    <row r="393" spans="2:32" x14ac:dyDescent="0.3">
      <c r="B393">
        <v>390</v>
      </c>
      <c r="C393">
        <v>200</v>
      </c>
      <c r="D393">
        <v>206</v>
      </c>
      <c r="E393">
        <v>390</v>
      </c>
      <c r="F393">
        <v>2973</v>
      </c>
      <c r="G393">
        <v>1849</v>
      </c>
      <c r="H393">
        <v>390</v>
      </c>
      <c r="I393">
        <v>45018</v>
      </c>
      <c r="J393">
        <v>39160</v>
      </c>
      <c r="K393">
        <v>390</v>
      </c>
      <c r="L393">
        <v>704459</v>
      </c>
      <c r="M393">
        <v>776117</v>
      </c>
      <c r="N393">
        <v>390</v>
      </c>
      <c r="O393" s="5">
        <v>9481320</v>
      </c>
      <c r="P393" s="5">
        <v>26056600</v>
      </c>
      <c r="R393" s="8">
        <v>390</v>
      </c>
      <c r="S393" t="b">
        <f>OR(Tabla1912[[#This Row],[Tiempo_lineal (ns)]]&gt;$C$508,Tabla1912[[#This Row],[Tiempo_lineal (ns)]]&lt;$C$509)</f>
        <v>0</v>
      </c>
      <c r="T393" t="b">
        <f>OR(Tabla1912[[#This Row],[Tiempo_normal (ns)]]&gt;$D$508,Tabla1912[[#This Row],[Tiempo_normal (ns)]]&lt;$D$509)</f>
        <v>0</v>
      </c>
      <c r="U393" s="8">
        <v>390</v>
      </c>
      <c r="V393" t="b">
        <f>OR(Tabla31013[[#This Row],[Tiempo_lineal (ns)]]&gt;$F$508,Tabla31013[[#This Row],[Tiempo_lineal (ns)]]&lt;$F$509)</f>
        <v>1</v>
      </c>
      <c r="W393" t="b">
        <f>OR(Tabla31013[[#This Row],[Tiempo_normal (ns)]]&gt;$G$508,Tabla31013[[#This Row],[Tiempo_normal (ns)]]&lt;$G$509)</f>
        <v>0</v>
      </c>
      <c r="X393" s="8">
        <v>390</v>
      </c>
      <c r="Y393" t="b">
        <f>OR(Tabla41114[[#This Row],[Tiempo_lineal (ns)]]&gt;$I$508,Tabla41114[[#This Row],[Tiempo_lineal (ns)]]&lt;$I$509)</f>
        <v>0</v>
      </c>
      <c r="Z393" t="b">
        <f>OR(Tabla41114[[#This Row],[Tiempo_normal (ns)]]&gt;$J$508,Tabla41114[[#This Row],[Tiempo_normal (ns)]]&lt;$J$509)</f>
        <v>0</v>
      </c>
      <c r="AA393" s="8">
        <v>390</v>
      </c>
      <c r="AB393" t="b">
        <f>OR(Tabla51215[[#This Row],[Tiempo_lineal (ns)]]&gt;$L$508,Tabla51215[[#This Row],[Tiempo_lineal (ns)]]&lt;$L$509)</f>
        <v>0</v>
      </c>
      <c r="AC393" t="b">
        <f>OR(Tabla51215[[#This Row],[Tiempo_normal (ns)]]&gt;$M$508,Tabla51215[[#This Row],[Tiempo_normal (ns)]]&lt;$M$509)</f>
        <v>0</v>
      </c>
      <c r="AD393" s="8">
        <v>390</v>
      </c>
      <c r="AE393" t="b">
        <f>OR(Tabla61316[[#This Row],[Tiempo_lineal (ns)]]&gt;$O$508,Tabla61316[[#This Row],[Tiempo_lineal (ns)]]&lt;$O$509)</f>
        <v>0</v>
      </c>
      <c r="AF393" s="7" t="b">
        <f>OR(Tabla61316[[#This Row],[Tiempo_normal (ns)]]&gt;$P$508,Tabla61316[[#This Row],[Tiempo_normal (ns)]]&lt;$P$509)</f>
        <v>0</v>
      </c>
    </row>
    <row r="394" spans="2:32" x14ac:dyDescent="0.3">
      <c r="B394">
        <v>391</v>
      </c>
      <c r="C394">
        <v>188</v>
      </c>
      <c r="D394">
        <v>213</v>
      </c>
      <c r="E394">
        <v>391</v>
      </c>
      <c r="F394">
        <v>1809</v>
      </c>
      <c r="G394">
        <v>2065</v>
      </c>
      <c r="H394">
        <v>391</v>
      </c>
      <c r="I394">
        <v>27858</v>
      </c>
      <c r="J394">
        <v>64547</v>
      </c>
      <c r="K394">
        <v>391</v>
      </c>
      <c r="L394">
        <v>618381</v>
      </c>
      <c r="M394">
        <v>621527</v>
      </c>
      <c r="N394">
        <v>391</v>
      </c>
      <c r="O394" s="5">
        <v>32468400</v>
      </c>
      <c r="P394" s="5">
        <v>16797800</v>
      </c>
      <c r="R394" s="6">
        <v>391</v>
      </c>
      <c r="S394" t="b">
        <f>OR(Tabla1912[[#This Row],[Tiempo_lineal (ns)]]&gt;$C$508,Tabla1912[[#This Row],[Tiempo_lineal (ns)]]&lt;$C$509)</f>
        <v>0</v>
      </c>
      <c r="T394" t="b">
        <f>OR(Tabla1912[[#This Row],[Tiempo_normal (ns)]]&gt;$D$508,Tabla1912[[#This Row],[Tiempo_normal (ns)]]&lt;$D$509)</f>
        <v>0</v>
      </c>
      <c r="U394" s="6">
        <v>391</v>
      </c>
      <c r="V394" t="b">
        <f>OR(Tabla31013[[#This Row],[Tiempo_lineal (ns)]]&gt;$F$508,Tabla31013[[#This Row],[Tiempo_lineal (ns)]]&lt;$F$509)</f>
        <v>0</v>
      </c>
      <c r="W394" t="b">
        <f>OR(Tabla31013[[#This Row],[Tiempo_normal (ns)]]&gt;$G$508,Tabla31013[[#This Row],[Tiempo_normal (ns)]]&lt;$G$509)</f>
        <v>0</v>
      </c>
      <c r="X394" s="6">
        <v>391</v>
      </c>
      <c r="Y394" t="b">
        <f>OR(Tabla41114[[#This Row],[Tiempo_lineal (ns)]]&gt;$I$508,Tabla41114[[#This Row],[Tiempo_lineal (ns)]]&lt;$I$509)</f>
        <v>0</v>
      </c>
      <c r="Z394" t="b">
        <f>OR(Tabla41114[[#This Row],[Tiempo_normal (ns)]]&gt;$J$508,Tabla41114[[#This Row],[Tiempo_normal (ns)]]&lt;$J$509)</f>
        <v>0</v>
      </c>
      <c r="AA394" s="6">
        <v>391</v>
      </c>
      <c r="AB394" t="b">
        <f>OR(Tabla51215[[#This Row],[Tiempo_lineal (ns)]]&gt;$L$508,Tabla51215[[#This Row],[Tiempo_lineal (ns)]]&lt;$L$509)</f>
        <v>0</v>
      </c>
      <c r="AC394" t="b">
        <f>OR(Tabla51215[[#This Row],[Tiempo_normal (ns)]]&gt;$M$508,Tabla51215[[#This Row],[Tiempo_normal (ns)]]&lt;$M$509)</f>
        <v>0</v>
      </c>
      <c r="AD394" s="6">
        <v>391</v>
      </c>
      <c r="AE394" t="b">
        <f>OR(Tabla61316[[#This Row],[Tiempo_lineal (ns)]]&gt;$O$508,Tabla61316[[#This Row],[Tiempo_lineal (ns)]]&lt;$O$509)</f>
        <v>1</v>
      </c>
      <c r="AF394" s="7" t="b">
        <f>OR(Tabla61316[[#This Row],[Tiempo_normal (ns)]]&gt;$P$508,Tabla61316[[#This Row],[Tiempo_normal (ns)]]&lt;$P$509)</f>
        <v>0</v>
      </c>
    </row>
    <row r="395" spans="2:32" x14ac:dyDescent="0.3">
      <c r="B395">
        <v>392</v>
      </c>
      <c r="C395">
        <v>196</v>
      </c>
      <c r="D395">
        <v>205</v>
      </c>
      <c r="E395">
        <v>392</v>
      </c>
      <c r="F395">
        <v>2098</v>
      </c>
      <c r="G395">
        <v>2099</v>
      </c>
      <c r="H395">
        <v>392</v>
      </c>
      <c r="I395">
        <v>22493</v>
      </c>
      <c r="J395">
        <v>40388</v>
      </c>
      <c r="K395">
        <v>392</v>
      </c>
      <c r="L395">
        <v>705973</v>
      </c>
      <c r="M395">
        <v>691075</v>
      </c>
      <c r="N395">
        <v>392</v>
      </c>
      <c r="O395" s="5">
        <v>18641600</v>
      </c>
      <c r="P395" s="5">
        <v>10545000</v>
      </c>
      <c r="R395" s="8">
        <v>392</v>
      </c>
      <c r="S395" t="b">
        <f>OR(Tabla1912[[#This Row],[Tiempo_lineal (ns)]]&gt;$C$508,Tabla1912[[#This Row],[Tiempo_lineal (ns)]]&lt;$C$509)</f>
        <v>0</v>
      </c>
      <c r="T395" t="b">
        <f>OR(Tabla1912[[#This Row],[Tiempo_normal (ns)]]&gt;$D$508,Tabla1912[[#This Row],[Tiempo_normal (ns)]]&lt;$D$509)</f>
        <v>0</v>
      </c>
      <c r="U395" s="8">
        <v>392</v>
      </c>
      <c r="V395" t="b">
        <f>OR(Tabla31013[[#This Row],[Tiempo_lineal (ns)]]&gt;$F$508,Tabla31013[[#This Row],[Tiempo_lineal (ns)]]&lt;$F$509)</f>
        <v>0</v>
      </c>
      <c r="W395" t="b">
        <f>OR(Tabla31013[[#This Row],[Tiempo_normal (ns)]]&gt;$G$508,Tabla31013[[#This Row],[Tiempo_normal (ns)]]&lt;$G$509)</f>
        <v>0</v>
      </c>
      <c r="X395" s="8">
        <v>392</v>
      </c>
      <c r="Y395" t="b">
        <f>OR(Tabla41114[[#This Row],[Tiempo_lineal (ns)]]&gt;$I$508,Tabla41114[[#This Row],[Tiempo_lineal (ns)]]&lt;$I$509)</f>
        <v>0</v>
      </c>
      <c r="Z395" t="b">
        <f>OR(Tabla41114[[#This Row],[Tiempo_normal (ns)]]&gt;$J$508,Tabla41114[[#This Row],[Tiempo_normal (ns)]]&lt;$J$509)</f>
        <v>0</v>
      </c>
      <c r="AA395" s="8">
        <v>392</v>
      </c>
      <c r="AB395" t="b">
        <f>OR(Tabla51215[[#This Row],[Tiempo_lineal (ns)]]&gt;$L$508,Tabla51215[[#This Row],[Tiempo_lineal (ns)]]&lt;$L$509)</f>
        <v>0</v>
      </c>
      <c r="AC395" t="b">
        <f>OR(Tabla51215[[#This Row],[Tiempo_normal (ns)]]&gt;$M$508,Tabla51215[[#This Row],[Tiempo_normal (ns)]]&lt;$M$509)</f>
        <v>0</v>
      </c>
      <c r="AD395" s="8">
        <v>392</v>
      </c>
      <c r="AE395" t="b">
        <f>OR(Tabla61316[[#This Row],[Tiempo_lineal (ns)]]&gt;$O$508,Tabla61316[[#This Row],[Tiempo_lineal (ns)]]&lt;$O$509)</f>
        <v>0</v>
      </c>
      <c r="AF395" s="7" t="b">
        <f>OR(Tabla61316[[#This Row],[Tiempo_normal (ns)]]&gt;$P$508,Tabla61316[[#This Row],[Tiempo_normal (ns)]]&lt;$P$509)</f>
        <v>0</v>
      </c>
    </row>
    <row r="396" spans="2:32" x14ac:dyDescent="0.3">
      <c r="B396">
        <v>393</v>
      </c>
      <c r="C396">
        <v>197</v>
      </c>
      <c r="D396">
        <v>208</v>
      </c>
      <c r="E396">
        <v>393</v>
      </c>
      <c r="F396">
        <v>1978</v>
      </c>
      <c r="G396">
        <v>2023</v>
      </c>
      <c r="H396">
        <v>393</v>
      </c>
      <c r="I396">
        <v>22874</v>
      </c>
      <c r="J396">
        <v>46222</v>
      </c>
      <c r="K396">
        <v>393</v>
      </c>
      <c r="L396">
        <v>587033</v>
      </c>
      <c r="M396">
        <v>788039</v>
      </c>
      <c r="N396">
        <v>393</v>
      </c>
      <c r="O396" s="5">
        <v>10131800</v>
      </c>
      <c r="P396" s="5">
        <v>12157100</v>
      </c>
      <c r="R396" s="6">
        <v>393</v>
      </c>
      <c r="S396" t="b">
        <f>OR(Tabla1912[[#This Row],[Tiempo_lineal (ns)]]&gt;$C$508,Tabla1912[[#This Row],[Tiempo_lineal (ns)]]&lt;$C$509)</f>
        <v>0</v>
      </c>
      <c r="T396" t="b">
        <f>OR(Tabla1912[[#This Row],[Tiempo_normal (ns)]]&gt;$D$508,Tabla1912[[#This Row],[Tiempo_normal (ns)]]&lt;$D$509)</f>
        <v>0</v>
      </c>
      <c r="U396" s="6">
        <v>393</v>
      </c>
      <c r="V396" t="b">
        <f>OR(Tabla31013[[#This Row],[Tiempo_lineal (ns)]]&gt;$F$508,Tabla31013[[#This Row],[Tiempo_lineal (ns)]]&lt;$F$509)</f>
        <v>0</v>
      </c>
      <c r="W396" t="b">
        <f>OR(Tabla31013[[#This Row],[Tiempo_normal (ns)]]&gt;$G$508,Tabla31013[[#This Row],[Tiempo_normal (ns)]]&lt;$G$509)</f>
        <v>0</v>
      </c>
      <c r="X396" s="6">
        <v>393</v>
      </c>
      <c r="Y396" t="b">
        <f>OR(Tabla41114[[#This Row],[Tiempo_lineal (ns)]]&gt;$I$508,Tabla41114[[#This Row],[Tiempo_lineal (ns)]]&lt;$I$509)</f>
        <v>0</v>
      </c>
      <c r="Z396" t="b">
        <f>OR(Tabla41114[[#This Row],[Tiempo_normal (ns)]]&gt;$J$508,Tabla41114[[#This Row],[Tiempo_normal (ns)]]&lt;$J$509)</f>
        <v>0</v>
      </c>
      <c r="AA396" s="6">
        <v>393</v>
      </c>
      <c r="AB396" t="b">
        <f>OR(Tabla51215[[#This Row],[Tiempo_lineal (ns)]]&gt;$L$508,Tabla51215[[#This Row],[Tiempo_lineal (ns)]]&lt;$L$509)</f>
        <v>0</v>
      </c>
      <c r="AC396" t="b">
        <f>OR(Tabla51215[[#This Row],[Tiempo_normal (ns)]]&gt;$M$508,Tabla51215[[#This Row],[Tiempo_normal (ns)]]&lt;$M$509)</f>
        <v>0</v>
      </c>
      <c r="AD396" s="6">
        <v>393</v>
      </c>
      <c r="AE396" t="b">
        <f>OR(Tabla61316[[#This Row],[Tiempo_lineal (ns)]]&gt;$O$508,Tabla61316[[#This Row],[Tiempo_lineal (ns)]]&lt;$O$509)</f>
        <v>0</v>
      </c>
      <c r="AF396" s="7" t="b">
        <f>OR(Tabla61316[[#This Row],[Tiempo_normal (ns)]]&gt;$P$508,Tabla61316[[#This Row],[Tiempo_normal (ns)]]&lt;$P$509)</f>
        <v>0</v>
      </c>
    </row>
    <row r="397" spans="2:32" x14ac:dyDescent="0.3">
      <c r="B397">
        <v>394</v>
      </c>
      <c r="C397">
        <v>197</v>
      </c>
      <c r="D397">
        <v>209</v>
      </c>
      <c r="E397">
        <v>394</v>
      </c>
      <c r="F397">
        <v>2041</v>
      </c>
      <c r="G397">
        <v>1816</v>
      </c>
      <c r="H397">
        <v>394</v>
      </c>
      <c r="I397">
        <v>65592</v>
      </c>
      <c r="J397">
        <v>46003</v>
      </c>
      <c r="K397">
        <v>394</v>
      </c>
      <c r="L397">
        <v>883254</v>
      </c>
      <c r="M397">
        <v>597151</v>
      </c>
      <c r="N397">
        <v>394</v>
      </c>
      <c r="O397" s="5">
        <v>32532700</v>
      </c>
      <c r="P397" s="5">
        <v>35368200</v>
      </c>
      <c r="R397" s="8">
        <v>394</v>
      </c>
      <c r="S397" t="b">
        <f>OR(Tabla1912[[#This Row],[Tiempo_lineal (ns)]]&gt;$C$508,Tabla1912[[#This Row],[Tiempo_lineal (ns)]]&lt;$C$509)</f>
        <v>0</v>
      </c>
      <c r="T397" t="b">
        <f>OR(Tabla1912[[#This Row],[Tiempo_normal (ns)]]&gt;$D$508,Tabla1912[[#This Row],[Tiempo_normal (ns)]]&lt;$D$509)</f>
        <v>0</v>
      </c>
      <c r="U397" s="8">
        <v>394</v>
      </c>
      <c r="V397" t="b">
        <f>OR(Tabla31013[[#This Row],[Tiempo_lineal (ns)]]&gt;$F$508,Tabla31013[[#This Row],[Tiempo_lineal (ns)]]&lt;$F$509)</f>
        <v>0</v>
      </c>
      <c r="W397" t="b">
        <f>OR(Tabla31013[[#This Row],[Tiempo_normal (ns)]]&gt;$G$508,Tabla31013[[#This Row],[Tiempo_normal (ns)]]&lt;$G$509)</f>
        <v>0</v>
      </c>
      <c r="X397" s="8">
        <v>394</v>
      </c>
      <c r="Y397" t="b">
        <f>OR(Tabla41114[[#This Row],[Tiempo_lineal (ns)]]&gt;$I$508,Tabla41114[[#This Row],[Tiempo_lineal (ns)]]&lt;$I$509)</f>
        <v>0</v>
      </c>
      <c r="Z397" t="b">
        <f>OR(Tabla41114[[#This Row],[Tiempo_normal (ns)]]&gt;$J$508,Tabla41114[[#This Row],[Tiempo_normal (ns)]]&lt;$J$509)</f>
        <v>0</v>
      </c>
      <c r="AA397" s="8">
        <v>394</v>
      </c>
      <c r="AB397" t="b">
        <f>OR(Tabla51215[[#This Row],[Tiempo_lineal (ns)]]&gt;$L$508,Tabla51215[[#This Row],[Tiempo_lineal (ns)]]&lt;$L$509)</f>
        <v>0</v>
      </c>
      <c r="AC397" t="b">
        <f>OR(Tabla51215[[#This Row],[Tiempo_normal (ns)]]&gt;$M$508,Tabla51215[[#This Row],[Tiempo_normal (ns)]]&lt;$M$509)</f>
        <v>0</v>
      </c>
      <c r="AD397" s="8">
        <v>394</v>
      </c>
      <c r="AE397" t="b">
        <f>OR(Tabla61316[[#This Row],[Tiempo_lineal (ns)]]&gt;$O$508,Tabla61316[[#This Row],[Tiempo_lineal (ns)]]&lt;$O$509)</f>
        <v>1</v>
      </c>
      <c r="AF397" s="7" t="b">
        <f>OR(Tabla61316[[#This Row],[Tiempo_normal (ns)]]&gt;$P$508,Tabla61316[[#This Row],[Tiempo_normal (ns)]]&lt;$P$509)</f>
        <v>0</v>
      </c>
    </row>
    <row r="398" spans="2:32" x14ac:dyDescent="0.3">
      <c r="B398">
        <v>395</v>
      </c>
      <c r="C398">
        <v>188</v>
      </c>
      <c r="D398">
        <v>210</v>
      </c>
      <c r="E398">
        <v>395</v>
      </c>
      <c r="F398">
        <v>2013</v>
      </c>
      <c r="G398">
        <v>1805</v>
      </c>
      <c r="H398">
        <v>395</v>
      </c>
      <c r="I398">
        <v>23629</v>
      </c>
      <c r="J398">
        <v>58949</v>
      </c>
      <c r="K398">
        <v>395</v>
      </c>
      <c r="L398">
        <v>623943</v>
      </c>
      <c r="M398">
        <v>578077</v>
      </c>
      <c r="N398">
        <v>395</v>
      </c>
      <c r="O398" s="5">
        <v>9404010</v>
      </c>
      <c r="P398" s="5">
        <v>31412100</v>
      </c>
      <c r="R398" s="6">
        <v>395</v>
      </c>
      <c r="S398" t="b">
        <f>OR(Tabla1912[[#This Row],[Tiempo_lineal (ns)]]&gt;$C$508,Tabla1912[[#This Row],[Tiempo_lineal (ns)]]&lt;$C$509)</f>
        <v>0</v>
      </c>
      <c r="T398" t="b">
        <f>OR(Tabla1912[[#This Row],[Tiempo_normal (ns)]]&gt;$D$508,Tabla1912[[#This Row],[Tiempo_normal (ns)]]&lt;$D$509)</f>
        <v>0</v>
      </c>
      <c r="U398" s="6">
        <v>395</v>
      </c>
      <c r="V398" t="b">
        <f>OR(Tabla31013[[#This Row],[Tiempo_lineal (ns)]]&gt;$F$508,Tabla31013[[#This Row],[Tiempo_lineal (ns)]]&lt;$F$509)</f>
        <v>0</v>
      </c>
      <c r="W398" t="b">
        <f>OR(Tabla31013[[#This Row],[Tiempo_normal (ns)]]&gt;$G$508,Tabla31013[[#This Row],[Tiempo_normal (ns)]]&lt;$G$509)</f>
        <v>0</v>
      </c>
      <c r="X398" s="6">
        <v>395</v>
      </c>
      <c r="Y398" t="b">
        <f>OR(Tabla41114[[#This Row],[Tiempo_lineal (ns)]]&gt;$I$508,Tabla41114[[#This Row],[Tiempo_lineal (ns)]]&lt;$I$509)</f>
        <v>0</v>
      </c>
      <c r="Z398" t="b">
        <f>OR(Tabla41114[[#This Row],[Tiempo_normal (ns)]]&gt;$J$508,Tabla41114[[#This Row],[Tiempo_normal (ns)]]&lt;$J$509)</f>
        <v>0</v>
      </c>
      <c r="AA398" s="6">
        <v>395</v>
      </c>
      <c r="AB398" t="b">
        <f>OR(Tabla51215[[#This Row],[Tiempo_lineal (ns)]]&gt;$L$508,Tabla51215[[#This Row],[Tiempo_lineal (ns)]]&lt;$L$509)</f>
        <v>0</v>
      </c>
      <c r="AC398" t="b">
        <f>OR(Tabla51215[[#This Row],[Tiempo_normal (ns)]]&gt;$M$508,Tabla51215[[#This Row],[Tiempo_normal (ns)]]&lt;$M$509)</f>
        <v>0</v>
      </c>
      <c r="AD398" s="6">
        <v>395</v>
      </c>
      <c r="AE398" t="b">
        <f>OR(Tabla61316[[#This Row],[Tiempo_lineal (ns)]]&gt;$O$508,Tabla61316[[#This Row],[Tiempo_lineal (ns)]]&lt;$O$509)</f>
        <v>0</v>
      </c>
      <c r="AF398" s="7" t="b">
        <f>OR(Tabla61316[[#This Row],[Tiempo_normal (ns)]]&gt;$P$508,Tabla61316[[#This Row],[Tiempo_normal (ns)]]&lt;$P$509)</f>
        <v>0</v>
      </c>
    </row>
    <row r="399" spans="2:32" x14ac:dyDescent="0.3">
      <c r="B399">
        <v>396</v>
      </c>
      <c r="C399">
        <v>202</v>
      </c>
      <c r="D399">
        <v>205</v>
      </c>
      <c r="E399">
        <v>396</v>
      </c>
      <c r="F399">
        <v>2033</v>
      </c>
      <c r="G399">
        <v>1829</v>
      </c>
      <c r="H399">
        <v>396</v>
      </c>
      <c r="I399">
        <v>26046</v>
      </c>
      <c r="J399">
        <v>55292</v>
      </c>
      <c r="K399">
        <v>396</v>
      </c>
      <c r="L399">
        <v>743463</v>
      </c>
      <c r="M399">
        <v>535832</v>
      </c>
      <c r="N399">
        <v>396</v>
      </c>
      <c r="O399" s="5">
        <v>16741600</v>
      </c>
      <c r="P399" s="5">
        <v>11975100</v>
      </c>
      <c r="R399" s="8">
        <v>396</v>
      </c>
      <c r="S399" t="b">
        <f>OR(Tabla1912[[#This Row],[Tiempo_lineal (ns)]]&gt;$C$508,Tabla1912[[#This Row],[Tiempo_lineal (ns)]]&lt;$C$509)</f>
        <v>0</v>
      </c>
      <c r="T399" t="b">
        <f>OR(Tabla1912[[#This Row],[Tiempo_normal (ns)]]&gt;$D$508,Tabla1912[[#This Row],[Tiempo_normal (ns)]]&lt;$D$509)</f>
        <v>0</v>
      </c>
      <c r="U399" s="8">
        <v>396</v>
      </c>
      <c r="V399" t="b">
        <f>OR(Tabla31013[[#This Row],[Tiempo_lineal (ns)]]&gt;$F$508,Tabla31013[[#This Row],[Tiempo_lineal (ns)]]&lt;$F$509)</f>
        <v>0</v>
      </c>
      <c r="W399" t="b">
        <f>OR(Tabla31013[[#This Row],[Tiempo_normal (ns)]]&gt;$G$508,Tabla31013[[#This Row],[Tiempo_normal (ns)]]&lt;$G$509)</f>
        <v>0</v>
      </c>
      <c r="X399" s="8">
        <v>396</v>
      </c>
      <c r="Y399" t="b">
        <f>OR(Tabla41114[[#This Row],[Tiempo_lineal (ns)]]&gt;$I$508,Tabla41114[[#This Row],[Tiempo_lineal (ns)]]&lt;$I$509)</f>
        <v>0</v>
      </c>
      <c r="Z399" t="b">
        <f>OR(Tabla41114[[#This Row],[Tiempo_normal (ns)]]&gt;$J$508,Tabla41114[[#This Row],[Tiempo_normal (ns)]]&lt;$J$509)</f>
        <v>0</v>
      </c>
      <c r="AA399" s="8">
        <v>396</v>
      </c>
      <c r="AB399" t="b">
        <f>OR(Tabla51215[[#This Row],[Tiempo_lineal (ns)]]&gt;$L$508,Tabla51215[[#This Row],[Tiempo_lineal (ns)]]&lt;$L$509)</f>
        <v>0</v>
      </c>
      <c r="AC399" t="b">
        <f>OR(Tabla51215[[#This Row],[Tiempo_normal (ns)]]&gt;$M$508,Tabla51215[[#This Row],[Tiempo_normal (ns)]]&lt;$M$509)</f>
        <v>0</v>
      </c>
      <c r="AD399" s="8">
        <v>396</v>
      </c>
      <c r="AE399" t="b">
        <f>OR(Tabla61316[[#This Row],[Tiempo_lineal (ns)]]&gt;$O$508,Tabla61316[[#This Row],[Tiempo_lineal (ns)]]&lt;$O$509)</f>
        <v>0</v>
      </c>
      <c r="AF399" s="7" t="b">
        <f>OR(Tabla61316[[#This Row],[Tiempo_normal (ns)]]&gt;$P$508,Tabla61316[[#This Row],[Tiempo_normal (ns)]]&lt;$P$509)</f>
        <v>0</v>
      </c>
    </row>
    <row r="400" spans="2:32" x14ac:dyDescent="0.3">
      <c r="B400">
        <v>397</v>
      </c>
      <c r="C400">
        <v>202</v>
      </c>
      <c r="D400">
        <v>204</v>
      </c>
      <c r="E400">
        <v>397</v>
      </c>
      <c r="F400">
        <v>5049</v>
      </c>
      <c r="G400">
        <v>2136</v>
      </c>
      <c r="H400">
        <v>397</v>
      </c>
      <c r="I400">
        <v>20827</v>
      </c>
      <c r="J400">
        <v>56461</v>
      </c>
      <c r="K400">
        <v>397</v>
      </c>
      <c r="L400">
        <v>662479</v>
      </c>
      <c r="M400">
        <v>804385</v>
      </c>
      <c r="N400">
        <v>397</v>
      </c>
      <c r="O400" s="5">
        <v>10327900</v>
      </c>
      <c r="P400" s="5">
        <v>10857700</v>
      </c>
      <c r="R400" s="6">
        <v>397</v>
      </c>
      <c r="S400" t="b">
        <f>OR(Tabla1912[[#This Row],[Tiempo_lineal (ns)]]&gt;$C$508,Tabla1912[[#This Row],[Tiempo_lineal (ns)]]&lt;$C$509)</f>
        <v>0</v>
      </c>
      <c r="T400" t="b">
        <f>OR(Tabla1912[[#This Row],[Tiempo_normal (ns)]]&gt;$D$508,Tabla1912[[#This Row],[Tiempo_normal (ns)]]&lt;$D$509)</f>
        <v>0</v>
      </c>
      <c r="U400" s="6">
        <v>397</v>
      </c>
      <c r="V400" t="b">
        <f>OR(Tabla31013[[#This Row],[Tiempo_lineal (ns)]]&gt;$F$508,Tabla31013[[#This Row],[Tiempo_lineal (ns)]]&lt;$F$509)</f>
        <v>1</v>
      </c>
      <c r="W400" t="b">
        <f>OR(Tabla31013[[#This Row],[Tiempo_normal (ns)]]&gt;$G$508,Tabla31013[[#This Row],[Tiempo_normal (ns)]]&lt;$G$509)</f>
        <v>0</v>
      </c>
      <c r="X400" s="6">
        <v>397</v>
      </c>
      <c r="Y400" t="b">
        <f>OR(Tabla41114[[#This Row],[Tiempo_lineal (ns)]]&gt;$I$508,Tabla41114[[#This Row],[Tiempo_lineal (ns)]]&lt;$I$509)</f>
        <v>0</v>
      </c>
      <c r="Z400" t="b">
        <f>OR(Tabla41114[[#This Row],[Tiempo_normal (ns)]]&gt;$J$508,Tabla41114[[#This Row],[Tiempo_normal (ns)]]&lt;$J$509)</f>
        <v>0</v>
      </c>
      <c r="AA400" s="6">
        <v>397</v>
      </c>
      <c r="AB400" t="b">
        <f>OR(Tabla51215[[#This Row],[Tiempo_lineal (ns)]]&gt;$L$508,Tabla51215[[#This Row],[Tiempo_lineal (ns)]]&lt;$L$509)</f>
        <v>0</v>
      </c>
      <c r="AC400" t="b">
        <f>OR(Tabla51215[[#This Row],[Tiempo_normal (ns)]]&gt;$M$508,Tabla51215[[#This Row],[Tiempo_normal (ns)]]&lt;$M$509)</f>
        <v>0</v>
      </c>
      <c r="AD400" s="6">
        <v>397</v>
      </c>
      <c r="AE400" t="b">
        <f>OR(Tabla61316[[#This Row],[Tiempo_lineal (ns)]]&gt;$O$508,Tabla61316[[#This Row],[Tiempo_lineal (ns)]]&lt;$O$509)</f>
        <v>0</v>
      </c>
      <c r="AF400" s="7" t="b">
        <f>OR(Tabla61316[[#This Row],[Tiempo_normal (ns)]]&gt;$P$508,Tabla61316[[#This Row],[Tiempo_normal (ns)]]&lt;$P$509)</f>
        <v>0</v>
      </c>
    </row>
    <row r="401" spans="2:32" x14ac:dyDescent="0.3">
      <c r="B401">
        <v>398</v>
      </c>
      <c r="C401">
        <v>197</v>
      </c>
      <c r="D401">
        <v>206</v>
      </c>
      <c r="E401">
        <v>398</v>
      </c>
      <c r="F401">
        <v>2045</v>
      </c>
      <c r="G401">
        <v>1831</v>
      </c>
      <c r="H401">
        <v>398</v>
      </c>
      <c r="I401">
        <v>22412</v>
      </c>
      <c r="J401">
        <v>48857</v>
      </c>
      <c r="K401">
        <v>398</v>
      </c>
      <c r="L401">
        <v>717442</v>
      </c>
      <c r="M401">
        <v>716035</v>
      </c>
      <c r="N401">
        <v>398</v>
      </c>
      <c r="O401" s="5">
        <v>22389400</v>
      </c>
      <c r="P401" s="5">
        <v>37146000</v>
      </c>
      <c r="R401" s="8">
        <v>398</v>
      </c>
      <c r="S401" t="b">
        <f>OR(Tabla1912[[#This Row],[Tiempo_lineal (ns)]]&gt;$C$508,Tabla1912[[#This Row],[Tiempo_lineal (ns)]]&lt;$C$509)</f>
        <v>0</v>
      </c>
      <c r="T401" t="b">
        <f>OR(Tabla1912[[#This Row],[Tiempo_normal (ns)]]&gt;$D$508,Tabla1912[[#This Row],[Tiempo_normal (ns)]]&lt;$D$509)</f>
        <v>0</v>
      </c>
      <c r="U401" s="8">
        <v>398</v>
      </c>
      <c r="V401" t="b">
        <f>OR(Tabla31013[[#This Row],[Tiempo_lineal (ns)]]&gt;$F$508,Tabla31013[[#This Row],[Tiempo_lineal (ns)]]&lt;$F$509)</f>
        <v>0</v>
      </c>
      <c r="W401" t="b">
        <f>OR(Tabla31013[[#This Row],[Tiempo_normal (ns)]]&gt;$G$508,Tabla31013[[#This Row],[Tiempo_normal (ns)]]&lt;$G$509)</f>
        <v>0</v>
      </c>
      <c r="X401" s="8">
        <v>398</v>
      </c>
      <c r="Y401" t="b">
        <f>OR(Tabla41114[[#This Row],[Tiempo_lineal (ns)]]&gt;$I$508,Tabla41114[[#This Row],[Tiempo_lineal (ns)]]&lt;$I$509)</f>
        <v>0</v>
      </c>
      <c r="Z401" t="b">
        <f>OR(Tabla41114[[#This Row],[Tiempo_normal (ns)]]&gt;$J$508,Tabla41114[[#This Row],[Tiempo_normal (ns)]]&lt;$J$509)</f>
        <v>0</v>
      </c>
      <c r="AA401" s="8">
        <v>398</v>
      </c>
      <c r="AB401" t="b">
        <f>OR(Tabla51215[[#This Row],[Tiempo_lineal (ns)]]&gt;$L$508,Tabla51215[[#This Row],[Tiempo_lineal (ns)]]&lt;$L$509)</f>
        <v>0</v>
      </c>
      <c r="AC401" t="b">
        <f>OR(Tabla51215[[#This Row],[Tiempo_normal (ns)]]&gt;$M$508,Tabla51215[[#This Row],[Tiempo_normal (ns)]]&lt;$M$509)</f>
        <v>0</v>
      </c>
      <c r="AD401" s="8">
        <v>398</v>
      </c>
      <c r="AE401" t="b">
        <f>OR(Tabla61316[[#This Row],[Tiempo_lineal (ns)]]&gt;$O$508,Tabla61316[[#This Row],[Tiempo_lineal (ns)]]&lt;$O$509)</f>
        <v>0</v>
      </c>
      <c r="AF401" s="7" t="b">
        <f>OR(Tabla61316[[#This Row],[Tiempo_normal (ns)]]&gt;$P$508,Tabla61316[[#This Row],[Tiempo_normal (ns)]]&lt;$P$509)</f>
        <v>0</v>
      </c>
    </row>
    <row r="402" spans="2:32" x14ac:dyDescent="0.3">
      <c r="B402">
        <v>399</v>
      </c>
      <c r="C402">
        <v>195</v>
      </c>
      <c r="D402">
        <v>209</v>
      </c>
      <c r="E402">
        <v>399</v>
      </c>
      <c r="F402">
        <v>2042</v>
      </c>
      <c r="G402">
        <v>1841</v>
      </c>
      <c r="H402">
        <v>399</v>
      </c>
      <c r="I402">
        <v>24617</v>
      </c>
      <c r="J402">
        <v>43795</v>
      </c>
      <c r="K402">
        <v>399</v>
      </c>
      <c r="L402">
        <v>834448</v>
      </c>
      <c r="M402">
        <v>707082</v>
      </c>
      <c r="N402">
        <v>399</v>
      </c>
      <c r="O402" s="5">
        <v>16459100</v>
      </c>
      <c r="P402" s="5">
        <v>10737600</v>
      </c>
      <c r="R402" s="6">
        <v>399</v>
      </c>
      <c r="S402" t="b">
        <f>OR(Tabla1912[[#This Row],[Tiempo_lineal (ns)]]&gt;$C$508,Tabla1912[[#This Row],[Tiempo_lineal (ns)]]&lt;$C$509)</f>
        <v>0</v>
      </c>
      <c r="T402" t="b">
        <f>OR(Tabla1912[[#This Row],[Tiempo_normal (ns)]]&gt;$D$508,Tabla1912[[#This Row],[Tiempo_normal (ns)]]&lt;$D$509)</f>
        <v>0</v>
      </c>
      <c r="U402" s="6">
        <v>399</v>
      </c>
      <c r="V402" t="b">
        <f>OR(Tabla31013[[#This Row],[Tiempo_lineal (ns)]]&gt;$F$508,Tabla31013[[#This Row],[Tiempo_lineal (ns)]]&lt;$F$509)</f>
        <v>0</v>
      </c>
      <c r="W402" t="b">
        <f>OR(Tabla31013[[#This Row],[Tiempo_normal (ns)]]&gt;$G$508,Tabla31013[[#This Row],[Tiempo_normal (ns)]]&lt;$G$509)</f>
        <v>0</v>
      </c>
      <c r="X402" s="6">
        <v>399</v>
      </c>
      <c r="Y402" t="b">
        <f>OR(Tabla41114[[#This Row],[Tiempo_lineal (ns)]]&gt;$I$508,Tabla41114[[#This Row],[Tiempo_lineal (ns)]]&lt;$I$509)</f>
        <v>0</v>
      </c>
      <c r="Z402" t="b">
        <f>OR(Tabla41114[[#This Row],[Tiempo_normal (ns)]]&gt;$J$508,Tabla41114[[#This Row],[Tiempo_normal (ns)]]&lt;$J$509)</f>
        <v>0</v>
      </c>
      <c r="AA402" s="6">
        <v>399</v>
      </c>
      <c r="AB402" t="b">
        <f>OR(Tabla51215[[#This Row],[Tiempo_lineal (ns)]]&gt;$L$508,Tabla51215[[#This Row],[Tiempo_lineal (ns)]]&lt;$L$509)</f>
        <v>0</v>
      </c>
      <c r="AC402" t="b">
        <f>OR(Tabla51215[[#This Row],[Tiempo_normal (ns)]]&gt;$M$508,Tabla51215[[#This Row],[Tiempo_normal (ns)]]&lt;$M$509)</f>
        <v>0</v>
      </c>
      <c r="AD402" s="6">
        <v>399</v>
      </c>
      <c r="AE402" t="b">
        <f>OR(Tabla61316[[#This Row],[Tiempo_lineal (ns)]]&gt;$O$508,Tabla61316[[#This Row],[Tiempo_lineal (ns)]]&lt;$O$509)</f>
        <v>0</v>
      </c>
      <c r="AF402" s="7" t="b">
        <f>OR(Tabla61316[[#This Row],[Tiempo_normal (ns)]]&gt;$P$508,Tabla61316[[#This Row],[Tiempo_normal (ns)]]&lt;$P$509)</f>
        <v>0</v>
      </c>
    </row>
    <row r="403" spans="2:32" x14ac:dyDescent="0.3">
      <c r="B403">
        <v>400</v>
      </c>
      <c r="C403">
        <v>203</v>
      </c>
      <c r="D403">
        <v>209</v>
      </c>
      <c r="E403">
        <v>400</v>
      </c>
      <c r="F403">
        <v>1814</v>
      </c>
      <c r="G403">
        <v>1801</v>
      </c>
      <c r="H403">
        <v>400</v>
      </c>
      <c r="I403">
        <v>41970</v>
      </c>
      <c r="J403">
        <v>43381</v>
      </c>
      <c r="K403">
        <v>400</v>
      </c>
      <c r="L403">
        <v>602789</v>
      </c>
      <c r="M403">
        <v>582286</v>
      </c>
      <c r="N403">
        <v>400</v>
      </c>
      <c r="O403" s="5">
        <v>16346800</v>
      </c>
      <c r="P403" s="5">
        <v>9366440</v>
      </c>
      <c r="R403" s="8">
        <v>400</v>
      </c>
      <c r="S403" t="b">
        <f>OR(Tabla1912[[#This Row],[Tiempo_lineal (ns)]]&gt;$C$508,Tabla1912[[#This Row],[Tiempo_lineal (ns)]]&lt;$C$509)</f>
        <v>0</v>
      </c>
      <c r="T403" t="b">
        <f>OR(Tabla1912[[#This Row],[Tiempo_normal (ns)]]&gt;$D$508,Tabla1912[[#This Row],[Tiempo_normal (ns)]]&lt;$D$509)</f>
        <v>0</v>
      </c>
      <c r="U403" s="8">
        <v>400</v>
      </c>
      <c r="V403" t="b">
        <f>OR(Tabla31013[[#This Row],[Tiempo_lineal (ns)]]&gt;$F$508,Tabla31013[[#This Row],[Tiempo_lineal (ns)]]&lt;$F$509)</f>
        <v>0</v>
      </c>
      <c r="W403" t="b">
        <f>OR(Tabla31013[[#This Row],[Tiempo_normal (ns)]]&gt;$G$508,Tabla31013[[#This Row],[Tiempo_normal (ns)]]&lt;$G$509)</f>
        <v>0</v>
      </c>
      <c r="X403" s="8">
        <v>400</v>
      </c>
      <c r="Y403" t="b">
        <f>OR(Tabla41114[[#This Row],[Tiempo_lineal (ns)]]&gt;$I$508,Tabla41114[[#This Row],[Tiempo_lineal (ns)]]&lt;$I$509)</f>
        <v>0</v>
      </c>
      <c r="Z403" t="b">
        <f>OR(Tabla41114[[#This Row],[Tiempo_normal (ns)]]&gt;$J$508,Tabla41114[[#This Row],[Tiempo_normal (ns)]]&lt;$J$509)</f>
        <v>0</v>
      </c>
      <c r="AA403" s="8">
        <v>400</v>
      </c>
      <c r="AB403" t="b">
        <f>OR(Tabla51215[[#This Row],[Tiempo_lineal (ns)]]&gt;$L$508,Tabla51215[[#This Row],[Tiempo_lineal (ns)]]&lt;$L$509)</f>
        <v>0</v>
      </c>
      <c r="AC403" t="b">
        <f>OR(Tabla51215[[#This Row],[Tiempo_normal (ns)]]&gt;$M$508,Tabla51215[[#This Row],[Tiempo_normal (ns)]]&lt;$M$509)</f>
        <v>0</v>
      </c>
      <c r="AD403" s="8">
        <v>400</v>
      </c>
      <c r="AE403" t="b">
        <f>OR(Tabla61316[[#This Row],[Tiempo_lineal (ns)]]&gt;$O$508,Tabla61316[[#This Row],[Tiempo_lineal (ns)]]&lt;$O$509)</f>
        <v>0</v>
      </c>
      <c r="AF403" s="7" t="b">
        <f>OR(Tabla61316[[#This Row],[Tiempo_normal (ns)]]&gt;$P$508,Tabla61316[[#This Row],[Tiempo_normal (ns)]]&lt;$P$509)</f>
        <v>0</v>
      </c>
    </row>
    <row r="404" spans="2:32" x14ac:dyDescent="0.3">
      <c r="B404">
        <v>401</v>
      </c>
      <c r="C404">
        <v>186</v>
      </c>
      <c r="D404">
        <v>212</v>
      </c>
      <c r="E404">
        <v>401</v>
      </c>
      <c r="F404">
        <v>1796</v>
      </c>
      <c r="G404">
        <v>1819</v>
      </c>
      <c r="H404">
        <v>401</v>
      </c>
      <c r="I404">
        <v>61385</v>
      </c>
      <c r="J404">
        <v>52392</v>
      </c>
      <c r="K404">
        <v>401</v>
      </c>
      <c r="L404">
        <v>661808</v>
      </c>
      <c r="M404">
        <v>747002</v>
      </c>
      <c r="N404">
        <v>401</v>
      </c>
      <c r="O404" s="5">
        <v>10464500</v>
      </c>
      <c r="P404" s="5">
        <v>10333600</v>
      </c>
      <c r="R404" s="6">
        <v>401</v>
      </c>
      <c r="S404" t="b">
        <f>OR(Tabla1912[[#This Row],[Tiempo_lineal (ns)]]&gt;$C$508,Tabla1912[[#This Row],[Tiempo_lineal (ns)]]&lt;$C$509)</f>
        <v>0</v>
      </c>
      <c r="T404" t="b">
        <f>OR(Tabla1912[[#This Row],[Tiempo_normal (ns)]]&gt;$D$508,Tabla1912[[#This Row],[Tiempo_normal (ns)]]&lt;$D$509)</f>
        <v>0</v>
      </c>
      <c r="U404" s="6">
        <v>401</v>
      </c>
      <c r="V404" t="b">
        <f>OR(Tabla31013[[#This Row],[Tiempo_lineal (ns)]]&gt;$F$508,Tabla31013[[#This Row],[Tiempo_lineal (ns)]]&lt;$F$509)</f>
        <v>0</v>
      </c>
      <c r="W404" t="b">
        <f>OR(Tabla31013[[#This Row],[Tiempo_normal (ns)]]&gt;$G$508,Tabla31013[[#This Row],[Tiempo_normal (ns)]]&lt;$G$509)</f>
        <v>0</v>
      </c>
      <c r="X404" s="6">
        <v>401</v>
      </c>
      <c r="Y404" t="b">
        <f>OR(Tabla41114[[#This Row],[Tiempo_lineal (ns)]]&gt;$I$508,Tabla41114[[#This Row],[Tiempo_lineal (ns)]]&lt;$I$509)</f>
        <v>0</v>
      </c>
      <c r="Z404" t="b">
        <f>OR(Tabla41114[[#This Row],[Tiempo_normal (ns)]]&gt;$J$508,Tabla41114[[#This Row],[Tiempo_normal (ns)]]&lt;$J$509)</f>
        <v>0</v>
      </c>
      <c r="AA404" s="6">
        <v>401</v>
      </c>
      <c r="AB404" t="b">
        <f>OR(Tabla51215[[#This Row],[Tiempo_lineal (ns)]]&gt;$L$508,Tabla51215[[#This Row],[Tiempo_lineal (ns)]]&lt;$L$509)</f>
        <v>0</v>
      </c>
      <c r="AC404" t="b">
        <f>OR(Tabla51215[[#This Row],[Tiempo_normal (ns)]]&gt;$M$508,Tabla51215[[#This Row],[Tiempo_normal (ns)]]&lt;$M$509)</f>
        <v>0</v>
      </c>
      <c r="AD404" s="6">
        <v>401</v>
      </c>
      <c r="AE404" t="b">
        <f>OR(Tabla61316[[#This Row],[Tiempo_lineal (ns)]]&gt;$O$508,Tabla61316[[#This Row],[Tiempo_lineal (ns)]]&lt;$O$509)</f>
        <v>0</v>
      </c>
      <c r="AF404" s="7" t="b">
        <f>OR(Tabla61316[[#This Row],[Tiempo_normal (ns)]]&gt;$P$508,Tabla61316[[#This Row],[Tiempo_normal (ns)]]&lt;$P$509)</f>
        <v>0</v>
      </c>
    </row>
    <row r="405" spans="2:32" x14ac:dyDescent="0.3">
      <c r="B405">
        <v>402</v>
      </c>
      <c r="C405">
        <v>190</v>
      </c>
      <c r="D405">
        <v>206</v>
      </c>
      <c r="E405">
        <v>402</v>
      </c>
      <c r="F405">
        <v>2172</v>
      </c>
      <c r="G405">
        <v>1838</v>
      </c>
      <c r="H405">
        <v>402</v>
      </c>
      <c r="I405">
        <v>63454</v>
      </c>
      <c r="J405">
        <v>51015</v>
      </c>
      <c r="K405">
        <v>402</v>
      </c>
      <c r="L405">
        <v>744158</v>
      </c>
      <c r="M405">
        <v>688800</v>
      </c>
      <c r="N405">
        <v>402</v>
      </c>
      <c r="O405" s="5">
        <v>11695800</v>
      </c>
      <c r="P405" s="5">
        <v>23902500</v>
      </c>
      <c r="R405" s="8">
        <v>402</v>
      </c>
      <c r="S405" t="b">
        <f>OR(Tabla1912[[#This Row],[Tiempo_lineal (ns)]]&gt;$C$508,Tabla1912[[#This Row],[Tiempo_lineal (ns)]]&lt;$C$509)</f>
        <v>0</v>
      </c>
      <c r="T405" t="b">
        <f>OR(Tabla1912[[#This Row],[Tiempo_normal (ns)]]&gt;$D$508,Tabla1912[[#This Row],[Tiempo_normal (ns)]]&lt;$D$509)</f>
        <v>0</v>
      </c>
      <c r="U405" s="8">
        <v>402</v>
      </c>
      <c r="V405" t="b">
        <f>OR(Tabla31013[[#This Row],[Tiempo_lineal (ns)]]&gt;$F$508,Tabla31013[[#This Row],[Tiempo_lineal (ns)]]&lt;$F$509)</f>
        <v>0</v>
      </c>
      <c r="W405" t="b">
        <f>OR(Tabla31013[[#This Row],[Tiempo_normal (ns)]]&gt;$G$508,Tabla31013[[#This Row],[Tiempo_normal (ns)]]&lt;$G$509)</f>
        <v>0</v>
      </c>
      <c r="X405" s="8">
        <v>402</v>
      </c>
      <c r="Y405" t="b">
        <f>OR(Tabla41114[[#This Row],[Tiempo_lineal (ns)]]&gt;$I$508,Tabla41114[[#This Row],[Tiempo_lineal (ns)]]&lt;$I$509)</f>
        <v>0</v>
      </c>
      <c r="Z405" t="b">
        <f>OR(Tabla41114[[#This Row],[Tiempo_normal (ns)]]&gt;$J$508,Tabla41114[[#This Row],[Tiempo_normal (ns)]]&lt;$J$509)</f>
        <v>0</v>
      </c>
      <c r="AA405" s="8">
        <v>402</v>
      </c>
      <c r="AB405" t="b">
        <f>OR(Tabla51215[[#This Row],[Tiempo_lineal (ns)]]&gt;$L$508,Tabla51215[[#This Row],[Tiempo_lineal (ns)]]&lt;$L$509)</f>
        <v>0</v>
      </c>
      <c r="AC405" t="b">
        <f>OR(Tabla51215[[#This Row],[Tiempo_normal (ns)]]&gt;$M$508,Tabla51215[[#This Row],[Tiempo_normal (ns)]]&lt;$M$509)</f>
        <v>0</v>
      </c>
      <c r="AD405" s="8">
        <v>402</v>
      </c>
      <c r="AE405" t="b">
        <f>OR(Tabla61316[[#This Row],[Tiempo_lineal (ns)]]&gt;$O$508,Tabla61316[[#This Row],[Tiempo_lineal (ns)]]&lt;$O$509)</f>
        <v>0</v>
      </c>
      <c r="AF405" s="7" t="b">
        <f>OR(Tabla61316[[#This Row],[Tiempo_normal (ns)]]&gt;$P$508,Tabla61316[[#This Row],[Tiempo_normal (ns)]]&lt;$P$509)</f>
        <v>0</v>
      </c>
    </row>
    <row r="406" spans="2:32" x14ac:dyDescent="0.3">
      <c r="B406">
        <v>403</v>
      </c>
      <c r="C406">
        <v>191</v>
      </c>
      <c r="D406">
        <v>274</v>
      </c>
      <c r="E406">
        <v>403</v>
      </c>
      <c r="F406">
        <v>1810</v>
      </c>
      <c r="G406">
        <v>1807</v>
      </c>
      <c r="H406">
        <v>403</v>
      </c>
      <c r="I406">
        <v>42463</v>
      </c>
      <c r="J406">
        <v>48757</v>
      </c>
      <c r="K406">
        <v>403</v>
      </c>
      <c r="L406">
        <v>622864</v>
      </c>
      <c r="M406">
        <v>512692</v>
      </c>
      <c r="N406">
        <v>403</v>
      </c>
      <c r="O406" s="5">
        <v>10436700</v>
      </c>
      <c r="P406" s="5">
        <v>12380600</v>
      </c>
      <c r="R406" s="6">
        <v>403</v>
      </c>
      <c r="S406" t="b">
        <f>OR(Tabla1912[[#This Row],[Tiempo_lineal (ns)]]&gt;$C$508,Tabla1912[[#This Row],[Tiempo_lineal (ns)]]&lt;$C$509)</f>
        <v>0</v>
      </c>
      <c r="T406" t="b">
        <f>OR(Tabla1912[[#This Row],[Tiempo_normal (ns)]]&gt;$D$508,Tabla1912[[#This Row],[Tiempo_normal (ns)]]&lt;$D$509)</f>
        <v>0</v>
      </c>
      <c r="U406" s="6">
        <v>403</v>
      </c>
      <c r="V406" t="b">
        <f>OR(Tabla31013[[#This Row],[Tiempo_lineal (ns)]]&gt;$F$508,Tabla31013[[#This Row],[Tiempo_lineal (ns)]]&lt;$F$509)</f>
        <v>0</v>
      </c>
      <c r="W406" t="b">
        <f>OR(Tabla31013[[#This Row],[Tiempo_normal (ns)]]&gt;$G$508,Tabla31013[[#This Row],[Tiempo_normal (ns)]]&lt;$G$509)</f>
        <v>0</v>
      </c>
      <c r="X406" s="6">
        <v>403</v>
      </c>
      <c r="Y406" t="b">
        <f>OR(Tabla41114[[#This Row],[Tiempo_lineal (ns)]]&gt;$I$508,Tabla41114[[#This Row],[Tiempo_lineal (ns)]]&lt;$I$509)</f>
        <v>0</v>
      </c>
      <c r="Z406" t="b">
        <f>OR(Tabla41114[[#This Row],[Tiempo_normal (ns)]]&gt;$J$508,Tabla41114[[#This Row],[Tiempo_normal (ns)]]&lt;$J$509)</f>
        <v>0</v>
      </c>
      <c r="AA406" s="6">
        <v>403</v>
      </c>
      <c r="AB406" t="b">
        <f>OR(Tabla51215[[#This Row],[Tiempo_lineal (ns)]]&gt;$L$508,Tabla51215[[#This Row],[Tiempo_lineal (ns)]]&lt;$L$509)</f>
        <v>0</v>
      </c>
      <c r="AC406" t="b">
        <f>OR(Tabla51215[[#This Row],[Tiempo_normal (ns)]]&gt;$M$508,Tabla51215[[#This Row],[Tiempo_normal (ns)]]&lt;$M$509)</f>
        <v>0</v>
      </c>
      <c r="AD406" s="6">
        <v>403</v>
      </c>
      <c r="AE406" t="b">
        <f>OR(Tabla61316[[#This Row],[Tiempo_lineal (ns)]]&gt;$O$508,Tabla61316[[#This Row],[Tiempo_lineal (ns)]]&lt;$O$509)</f>
        <v>0</v>
      </c>
      <c r="AF406" s="7" t="b">
        <f>OR(Tabla61316[[#This Row],[Tiempo_normal (ns)]]&gt;$P$508,Tabla61316[[#This Row],[Tiempo_normal (ns)]]&lt;$P$509)</f>
        <v>0</v>
      </c>
    </row>
    <row r="407" spans="2:32" x14ac:dyDescent="0.3">
      <c r="B407">
        <v>404</v>
      </c>
      <c r="C407">
        <v>225</v>
      </c>
      <c r="D407">
        <v>220</v>
      </c>
      <c r="E407">
        <v>404</v>
      </c>
      <c r="F407">
        <v>2019</v>
      </c>
      <c r="G407">
        <v>1800</v>
      </c>
      <c r="H407">
        <v>404</v>
      </c>
      <c r="I407">
        <v>59438</v>
      </c>
      <c r="J407">
        <v>69493</v>
      </c>
      <c r="K407">
        <v>404</v>
      </c>
      <c r="L407">
        <v>621294</v>
      </c>
      <c r="M407">
        <v>847250</v>
      </c>
      <c r="N407">
        <v>404</v>
      </c>
      <c r="O407" s="5">
        <v>9986660</v>
      </c>
      <c r="P407" s="5">
        <v>10371200</v>
      </c>
      <c r="R407" s="8">
        <v>404</v>
      </c>
      <c r="S407" t="b">
        <f>OR(Tabla1912[[#This Row],[Tiempo_lineal (ns)]]&gt;$C$508,Tabla1912[[#This Row],[Tiempo_lineal (ns)]]&lt;$C$509)</f>
        <v>0</v>
      </c>
      <c r="T407" t="b">
        <f>OR(Tabla1912[[#This Row],[Tiempo_normal (ns)]]&gt;$D$508,Tabla1912[[#This Row],[Tiempo_normal (ns)]]&lt;$D$509)</f>
        <v>0</v>
      </c>
      <c r="U407" s="8">
        <v>404</v>
      </c>
      <c r="V407" t="b">
        <f>OR(Tabla31013[[#This Row],[Tiempo_lineal (ns)]]&gt;$F$508,Tabla31013[[#This Row],[Tiempo_lineal (ns)]]&lt;$F$509)</f>
        <v>0</v>
      </c>
      <c r="W407" t="b">
        <f>OR(Tabla31013[[#This Row],[Tiempo_normal (ns)]]&gt;$G$508,Tabla31013[[#This Row],[Tiempo_normal (ns)]]&lt;$G$509)</f>
        <v>0</v>
      </c>
      <c r="X407" s="8">
        <v>404</v>
      </c>
      <c r="Y407" t="b">
        <f>OR(Tabla41114[[#This Row],[Tiempo_lineal (ns)]]&gt;$I$508,Tabla41114[[#This Row],[Tiempo_lineal (ns)]]&lt;$I$509)</f>
        <v>0</v>
      </c>
      <c r="Z407" t="b">
        <f>OR(Tabla41114[[#This Row],[Tiempo_normal (ns)]]&gt;$J$508,Tabla41114[[#This Row],[Tiempo_normal (ns)]]&lt;$J$509)</f>
        <v>0</v>
      </c>
      <c r="AA407" s="8">
        <v>404</v>
      </c>
      <c r="AB407" t="b">
        <f>OR(Tabla51215[[#This Row],[Tiempo_lineal (ns)]]&gt;$L$508,Tabla51215[[#This Row],[Tiempo_lineal (ns)]]&lt;$L$509)</f>
        <v>0</v>
      </c>
      <c r="AC407" t="b">
        <f>OR(Tabla51215[[#This Row],[Tiempo_normal (ns)]]&gt;$M$508,Tabla51215[[#This Row],[Tiempo_normal (ns)]]&lt;$M$509)</f>
        <v>0</v>
      </c>
      <c r="AD407" s="8">
        <v>404</v>
      </c>
      <c r="AE407" t="b">
        <f>OR(Tabla61316[[#This Row],[Tiempo_lineal (ns)]]&gt;$O$508,Tabla61316[[#This Row],[Tiempo_lineal (ns)]]&lt;$O$509)</f>
        <v>0</v>
      </c>
      <c r="AF407" s="7" t="b">
        <f>OR(Tabla61316[[#This Row],[Tiempo_normal (ns)]]&gt;$P$508,Tabla61316[[#This Row],[Tiempo_normal (ns)]]&lt;$P$509)</f>
        <v>0</v>
      </c>
    </row>
    <row r="408" spans="2:32" x14ac:dyDescent="0.3">
      <c r="B408">
        <v>405</v>
      </c>
      <c r="C408">
        <v>194</v>
      </c>
      <c r="D408">
        <v>209</v>
      </c>
      <c r="E408">
        <v>405</v>
      </c>
      <c r="F408">
        <v>2022</v>
      </c>
      <c r="G408">
        <v>1857</v>
      </c>
      <c r="H408">
        <v>405</v>
      </c>
      <c r="I408">
        <v>50316</v>
      </c>
      <c r="J408">
        <v>57796</v>
      </c>
      <c r="K408">
        <v>405</v>
      </c>
      <c r="L408">
        <v>967064</v>
      </c>
      <c r="M408">
        <v>769637</v>
      </c>
      <c r="N408">
        <v>405</v>
      </c>
      <c r="O408" s="5">
        <v>24853900</v>
      </c>
      <c r="P408" s="5">
        <v>12070600</v>
      </c>
      <c r="R408" s="6">
        <v>405</v>
      </c>
      <c r="S408" t="b">
        <f>OR(Tabla1912[[#This Row],[Tiempo_lineal (ns)]]&gt;$C$508,Tabla1912[[#This Row],[Tiempo_lineal (ns)]]&lt;$C$509)</f>
        <v>0</v>
      </c>
      <c r="T408" t="b">
        <f>OR(Tabla1912[[#This Row],[Tiempo_normal (ns)]]&gt;$D$508,Tabla1912[[#This Row],[Tiempo_normal (ns)]]&lt;$D$509)</f>
        <v>0</v>
      </c>
      <c r="U408" s="6">
        <v>405</v>
      </c>
      <c r="V408" t="b">
        <f>OR(Tabla31013[[#This Row],[Tiempo_lineal (ns)]]&gt;$F$508,Tabla31013[[#This Row],[Tiempo_lineal (ns)]]&lt;$F$509)</f>
        <v>0</v>
      </c>
      <c r="W408" t="b">
        <f>OR(Tabla31013[[#This Row],[Tiempo_normal (ns)]]&gt;$G$508,Tabla31013[[#This Row],[Tiempo_normal (ns)]]&lt;$G$509)</f>
        <v>0</v>
      </c>
      <c r="X408" s="6">
        <v>405</v>
      </c>
      <c r="Y408" t="b">
        <f>OR(Tabla41114[[#This Row],[Tiempo_lineal (ns)]]&gt;$I$508,Tabla41114[[#This Row],[Tiempo_lineal (ns)]]&lt;$I$509)</f>
        <v>0</v>
      </c>
      <c r="Z408" t="b">
        <f>OR(Tabla41114[[#This Row],[Tiempo_normal (ns)]]&gt;$J$508,Tabla41114[[#This Row],[Tiempo_normal (ns)]]&lt;$J$509)</f>
        <v>0</v>
      </c>
      <c r="AA408" s="6">
        <v>405</v>
      </c>
      <c r="AB408" t="b">
        <f>OR(Tabla51215[[#This Row],[Tiempo_lineal (ns)]]&gt;$L$508,Tabla51215[[#This Row],[Tiempo_lineal (ns)]]&lt;$L$509)</f>
        <v>0</v>
      </c>
      <c r="AC408" t="b">
        <f>OR(Tabla51215[[#This Row],[Tiempo_normal (ns)]]&gt;$M$508,Tabla51215[[#This Row],[Tiempo_normal (ns)]]&lt;$M$509)</f>
        <v>0</v>
      </c>
      <c r="AD408" s="6">
        <v>405</v>
      </c>
      <c r="AE408" t="b">
        <f>OR(Tabla61316[[#This Row],[Tiempo_lineal (ns)]]&gt;$O$508,Tabla61316[[#This Row],[Tiempo_lineal (ns)]]&lt;$O$509)</f>
        <v>0</v>
      </c>
      <c r="AF408" s="7" t="b">
        <f>OR(Tabla61316[[#This Row],[Tiempo_normal (ns)]]&gt;$P$508,Tabla61316[[#This Row],[Tiempo_normal (ns)]]&lt;$P$509)</f>
        <v>0</v>
      </c>
    </row>
    <row r="409" spans="2:32" x14ac:dyDescent="0.3">
      <c r="B409">
        <v>406</v>
      </c>
      <c r="C409">
        <v>187</v>
      </c>
      <c r="D409">
        <v>210</v>
      </c>
      <c r="E409">
        <v>406</v>
      </c>
      <c r="F409">
        <v>2003</v>
      </c>
      <c r="G409">
        <v>2079</v>
      </c>
      <c r="H409">
        <v>406</v>
      </c>
      <c r="I409">
        <v>62405</v>
      </c>
      <c r="J409">
        <v>35537</v>
      </c>
      <c r="K409">
        <v>406</v>
      </c>
      <c r="L409" s="5">
        <v>1109530</v>
      </c>
      <c r="M409">
        <v>587984</v>
      </c>
      <c r="N409">
        <v>406</v>
      </c>
      <c r="O409" s="5">
        <v>12509300</v>
      </c>
      <c r="P409" s="5">
        <v>11921200</v>
      </c>
      <c r="R409" s="8">
        <v>406</v>
      </c>
      <c r="S409" t="b">
        <f>OR(Tabla1912[[#This Row],[Tiempo_lineal (ns)]]&gt;$C$508,Tabla1912[[#This Row],[Tiempo_lineal (ns)]]&lt;$C$509)</f>
        <v>0</v>
      </c>
      <c r="T409" t="b">
        <f>OR(Tabla1912[[#This Row],[Tiempo_normal (ns)]]&gt;$D$508,Tabla1912[[#This Row],[Tiempo_normal (ns)]]&lt;$D$509)</f>
        <v>0</v>
      </c>
      <c r="U409" s="8">
        <v>406</v>
      </c>
      <c r="V409" t="b">
        <f>OR(Tabla31013[[#This Row],[Tiempo_lineal (ns)]]&gt;$F$508,Tabla31013[[#This Row],[Tiempo_lineal (ns)]]&lt;$F$509)</f>
        <v>0</v>
      </c>
      <c r="W409" t="b">
        <f>OR(Tabla31013[[#This Row],[Tiempo_normal (ns)]]&gt;$G$508,Tabla31013[[#This Row],[Tiempo_normal (ns)]]&lt;$G$509)</f>
        <v>0</v>
      </c>
      <c r="X409" s="8">
        <v>406</v>
      </c>
      <c r="Y409" t="b">
        <f>OR(Tabla41114[[#This Row],[Tiempo_lineal (ns)]]&gt;$I$508,Tabla41114[[#This Row],[Tiempo_lineal (ns)]]&lt;$I$509)</f>
        <v>0</v>
      </c>
      <c r="Z409" t="b">
        <f>OR(Tabla41114[[#This Row],[Tiempo_normal (ns)]]&gt;$J$508,Tabla41114[[#This Row],[Tiempo_normal (ns)]]&lt;$J$509)</f>
        <v>0</v>
      </c>
      <c r="AA409" s="8">
        <v>406</v>
      </c>
      <c r="AB409" t="b">
        <f>OR(Tabla51215[[#This Row],[Tiempo_lineal (ns)]]&gt;$L$508,Tabla51215[[#This Row],[Tiempo_lineal (ns)]]&lt;$L$509)</f>
        <v>0</v>
      </c>
      <c r="AC409" t="b">
        <f>OR(Tabla51215[[#This Row],[Tiempo_normal (ns)]]&gt;$M$508,Tabla51215[[#This Row],[Tiempo_normal (ns)]]&lt;$M$509)</f>
        <v>0</v>
      </c>
      <c r="AD409" s="8">
        <v>406</v>
      </c>
      <c r="AE409" t="b">
        <f>OR(Tabla61316[[#This Row],[Tiempo_lineal (ns)]]&gt;$O$508,Tabla61316[[#This Row],[Tiempo_lineal (ns)]]&lt;$O$509)</f>
        <v>0</v>
      </c>
      <c r="AF409" s="7" t="b">
        <f>OR(Tabla61316[[#This Row],[Tiempo_normal (ns)]]&gt;$P$508,Tabla61316[[#This Row],[Tiempo_normal (ns)]]&lt;$P$509)</f>
        <v>0</v>
      </c>
    </row>
    <row r="410" spans="2:32" x14ac:dyDescent="0.3">
      <c r="B410">
        <v>407</v>
      </c>
      <c r="C410">
        <v>190</v>
      </c>
      <c r="D410">
        <v>210</v>
      </c>
      <c r="E410">
        <v>407</v>
      </c>
      <c r="F410">
        <v>2014</v>
      </c>
      <c r="G410">
        <v>2108</v>
      </c>
      <c r="H410">
        <v>407</v>
      </c>
      <c r="I410">
        <v>21472</v>
      </c>
      <c r="J410">
        <v>53353</v>
      </c>
      <c r="K410">
        <v>407</v>
      </c>
      <c r="L410">
        <v>755479</v>
      </c>
      <c r="M410">
        <v>831897</v>
      </c>
      <c r="N410">
        <v>407</v>
      </c>
      <c r="O410" s="5">
        <v>72047200</v>
      </c>
      <c r="P410" s="5">
        <v>10165900</v>
      </c>
      <c r="R410" s="6">
        <v>407</v>
      </c>
      <c r="S410" t="b">
        <f>OR(Tabla1912[[#This Row],[Tiempo_lineal (ns)]]&gt;$C$508,Tabla1912[[#This Row],[Tiempo_lineal (ns)]]&lt;$C$509)</f>
        <v>0</v>
      </c>
      <c r="T410" t="b">
        <f>OR(Tabla1912[[#This Row],[Tiempo_normal (ns)]]&gt;$D$508,Tabla1912[[#This Row],[Tiempo_normal (ns)]]&lt;$D$509)</f>
        <v>0</v>
      </c>
      <c r="U410" s="6">
        <v>407</v>
      </c>
      <c r="V410" t="b">
        <f>OR(Tabla31013[[#This Row],[Tiempo_lineal (ns)]]&gt;$F$508,Tabla31013[[#This Row],[Tiempo_lineal (ns)]]&lt;$F$509)</f>
        <v>0</v>
      </c>
      <c r="W410" t="b">
        <f>OR(Tabla31013[[#This Row],[Tiempo_normal (ns)]]&gt;$G$508,Tabla31013[[#This Row],[Tiempo_normal (ns)]]&lt;$G$509)</f>
        <v>0</v>
      </c>
      <c r="X410" s="6">
        <v>407</v>
      </c>
      <c r="Y410" t="b">
        <f>OR(Tabla41114[[#This Row],[Tiempo_lineal (ns)]]&gt;$I$508,Tabla41114[[#This Row],[Tiempo_lineal (ns)]]&lt;$I$509)</f>
        <v>0</v>
      </c>
      <c r="Z410" t="b">
        <f>OR(Tabla41114[[#This Row],[Tiempo_normal (ns)]]&gt;$J$508,Tabla41114[[#This Row],[Tiempo_normal (ns)]]&lt;$J$509)</f>
        <v>0</v>
      </c>
      <c r="AA410" s="6">
        <v>407</v>
      </c>
      <c r="AB410" t="b">
        <f>OR(Tabla51215[[#This Row],[Tiempo_lineal (ns)]]&gt;$L$508,Tabla51215[[#This Row],[Tiempo_lineal (ns)]]&lt;$L$509)</f>
        <v>0</v>
      </c>
      <c r="AC410" t="b">
        <f>OR(Tabla51215[[#This Row],[Tiempo_normal (ns)]]&gt;$M$508,Tabla51215[[#This Row],[Tiempo_normal (ns)]]&lt;$M$509)</f>
        <v>0</v>
      </c>
      <c r="AD410" s="6">
        <v>407</v>
      </c>
      <c r="AE410" t="b">
        <f>OR(Tabla61316[[#This Row],[Tiempo_lineal (ns)]]&gt;$O$508,Tabla61316[[#This Row],[Tiempo_lineal (ns)]]&lt;$O$509)</f>
        <v>1</v>
      </c>
      <c r="AF410" s="7" t="b">
        <f>OR(Tabla61316[[#This Row],[Tiempo_normal (ns)]]&gt;$P$508,Tabla61316[[#This Row],[Tiempo_normal (ns)]]&lt;$P$509)</f>
        <v>0</v>
      </c>
    </row>
    <row r="411" spans="2:32" x14ac:dyDescent="0.3">
      <c r="B411">
        <v>408</v>
      </c>
      <c r="C411">
        <v>207</v>
      </c>
      <c r="D411">
        <v>212</v>
      </c>
      <c r="E411">
        <v>408</v>
      </c>
      <c r="F411">
        <v>2045</v>
      </c>
      <c r="G411">
        <v>1772</v>
      </c>
      <c r="H411">
        <v>408</v>
      </c>
      <c r="I411">
        <v>25439</v>
      </c>
      <c r="J411">
        <v>37505</v>
      </c>
      <c r="K411">
        <v>408</v>
      </c>
      <c r="L411">
        <v>668423</v>
      </c>
      <c r="M411">
        <v>553771</v>
      </c>
      <c r="N411">
        <v>408</v>
      </c>
      <c r="O411" s="5">
        <v>10751100</v>
      </c>
      <c r="P411" s="5">
        <v>10079000</v>
      </c>
      <c r="R411" s="8">
        <v>408</v>
      </c>
      <c r="S411" t="b">
        <f>OR(Tabla1912[[#This Row],[Tiempo_lineal (ns)]]&gt;$C$508,Tabla1912[[#This Row],[Tiempo_lineal (ns)]]&lt;$C$509)</f>
        <v>0</v>
      </c>
      <c r="T411" t="b">
        <f>OR(Tabla1912[[#This Row],[Tiempo_normal (ns)]]&gt;$D$508,Tabla1912[[#This Row],[Tiempo_normal (ns)]]&lt;$D$509)</f>
        <v>0</v>
      </c>
      <c r="U411" s="8">
        <v>408</v>
      </c>
      <c r="V411" t="b">
        <f>OR(Tabla31013[[#This Row],[Tiempo_lineal (ns)]]&gt;$F$508,Tabla31013[[#This Row],[Tiempo_lineal (ns)]]&lt;$F$509)</f>
        <v>0</v>
      </c>
      <c r="W411" t="b">
        <f>OR(Tabla31013[[#This Row],[Tiempo_normal (ns)]]&gt;$G$508,Tabla31013[[#This Row],[Tiempo_normal (ns)]]&lt;$G$509)</f>
        <v>0</v>
      </c>
      <c r="X411" s="8">
        <v>408</v>
      </c>
      <c r="Y411" t="b">
        <f>OR(Tabla41114[[#This Row],[Tiempo_lineal (ns)]]&gt;$I$508,Tabla41114[[#This Row],[Tiempo_lineal (ns)]]&lt;$I$509)</f>
        <v>0</v>
      </c>
      <c r="Z411" t="b">
        <f>OR(Tabla41114[[#This Row],[Tiempo_normal (ns)]]&gt;$J$508,Tabla41114[[#This Row],[Tiempo_normal (ns)]]&lt;$J$509)</f>
        <v>0</v>
      </c>
      <c r="AA411" s="8">
        <v>408</v>
      </c>
      <c r="AB411" t="b">
        <f>OR(Tabla51215[[#This Row],[Tiempo_lineal (ns)]]&gt;$L$508,Tabla51215[[#This Row],[Tiempo_lineal (ns)]]&lt;$L$509)</f>
        <v>0</v>
      </c>
      <c r="AC411" t="b">
        <f>OR(Tabla51215[[#This Row],[Tiempo_normal (ns)]]&gt;$M$508,Tabla51215[[#This Row],[Tiempo_normal (ns)]]&lt;$M$509)</f>
        <v>0</v>
      </c>
      <c r="AD411" s="8">
        <v>408</v>
      </c>
      <c r="AE411" t="b">
        <f>OR(Tabla61316[[#This Row],[Tiempo_lineal (ns)]]&gt;$O$508,Tabla61316[[#This Row],[Tiempo_lineal (ns)]]&lt;$O$509)</f>
        <v>0</v>
      </c>
      <c r="AF411" s="7" t="b">
        <f>OR(Tabla61316[[#This Row],[Tiempo_normal (ns)]]&gt;$P$508,Tabla61316[[#This Row],[Tiempo_normal (ns)]]&lt;$P$509)</f>
        <v>0</v>
      </c>
    </row>
    <row r="412" spans="2:32" x14ac:dyDescent="0.3">
      <c r="B412">
        <v>409</v>
      </c>
      <c r="C412">
        <v>189</v>
      </c>
      <c r="D412">
        <v>222</v>
      </c>
      <c r="E412">
        <v>409</v>
      </c>
      <c r="F412">
        <v>1796</v>
      </c>
      <c r="G412">
        <v>1787</v>
      </c>
      <c r="H412">
        <v>409</v>
      </c>
      <c r="I412">
        <v>71294</v>
      </c>
      <c r="J412">
        <v>44315</v>
      </c>
      <c r="K412">
        <v>409</v>
      </c>
      <c r="L412">
        <v>680262</v>
      </c>
      <c r="M412">
        <v>877514</v>
      </c>
      <c r="N412">
        <v>409</v>
      </c>
      <c r="O412" s="5">
        <v>21455700</v>
      </c>
      <c r="P412" s="5">
        <v>9965760</v>
      </c>
      <c r="R412" s="6">
        <v>409</v>
      </c>
      <c r="S412" t="b">
        <f>OR(Tabla1912[[#This Row],[Tiempo_lineal (ns)]]&gt;$C$508,Tabla1912[[#This Row],[Tiempo_lineal (ns)]]&lt;$C$509)</f>
        <v>0</v>
      </c>
      <c r="T412" t="b">
        <f>OR(Tabla1912[[#This Row],[Tiempo_normal (ns)]]&gt;$D$508,Tabla1912[[#This Row],[Tiempo_normal (ns)]]&lt;$D$509)</f>
        <v>0</v>
      </c>
      <c r="U412" s="6">
        <v>409</v>
      </c>
      <c r="V412" t="b">
        <f>OR(Tabla31013[[#This Row],[Tiempo_lineal (ns)]]&gt;$F$508,Tabla31013[[#This Row],[Tiempo_lineal (ns)]]&lt;$F$509)</f>
        <v>0</v>
      </c>
      <c r="W412" t="b">
        <f>OR(Tabla31013[[#This Row],[Tiempo_normal (ns)]]&gt;$G$508,Tabla31013[[#This Row],[Tiempo_normal (ns)]]&lt;$G$509)</f>
        <v>0</v>
      </c>
      <c r="X412" s="6">
        <v>409</v>
      </c>
      <c r="Y412" t="b">
        <f>OR(Tabla41114[[#This Row],[Tiempo_lineal (ns)]]&gt;$I$508,Tabla41114[[#This Row],[Tiempo_lineal (ns)]]&lt;$I$509)</f>
        <v>0</v>
      </c>
      <c r="Z412" t="b">
        <f>OR(Tabla41114[[#This Row],[Tiempo_normal (ns)]]&gt;$J$508,Tabla41114[[#This Row],[Tiempo_normal (ns)]]&lt;$J$509)</f>
        <v>0</v>
      </c>
      <c r="AA412" s="6">
        <v>409</v>
      </c>
      <c r="AB412" t="b">
        <f>OR(Tabla51215[[#This Row],[Tiempo_lineal (ns)]]&gt;$L$508,Tabla51215[[#This Row],[Tiempo_lineal (ns)]]&lt;$L$509)</f>
        <v>0</v>
      </c>
      <c r="AC412" t="b">
        <f>OR(Tabla51215[[#This Row],[Tiempo_normal (ns)]]&gt;$M$508,Tabla51215[[#This Row],[Tiempo_normal (ns)]]&lt;$M$509)</f>
        <v>0</v>
      </c>
      <c r="AD412" s="6">
        <v>409</v>
      </c>
      <c r="AE412" t="b">
        <f>OR(Tabla61316[[#This Row],[Tiempo_lineal (ns)]]&gt;$O$508,Tabla61316[[#This Row],[Tiempo_lineal (ns)]]&lt;$O$509)</f>
        <v>0</v>
      </c>
      <c r="AF412" s="7" t="b">
        <f>OR(Tabla61316[[#This Row],[Tiempo_normal (ns)]]&gt;$P$508,Tabla61316[[#This Row],[Tiempo_normal (ns)]]&lt;$P$509)</f>
        <v>0</v>
      </c>
    </row>
    <row r="413" spans="2:32" x14ac:dyDescent="0.3">
      <c r="B413">
        <v>410</v>
      </c>
      <c r="C413">
        <v>196</v>
      </c>
      <c r="D413">
        <v>211</v>
      </c>
      <c r="E413">
        <v>410</v>
      </c>
      <c r="F413">
        <v>1817</v>
      </c>
      <c r="G413">
        <v>1803</v>
      </c>
      <c r="H413">
        <v>410</v>
      </c>
      <c r="I413">
        <v>63333</v>
      </c>
      <c r="J413">
        <v>37658</v>
      </c>
      <c r="K413">
        <v>410</v>
      </c>
      <c r="L413">
        <v>684152</v>
      </c>
      <c r="M413">
        <v>585106</v>
      </c>
      <c r="N413">
        <v>410</v>
      </c>
      <c r="O413" s="5">
        <v>10949800</v>
      </c>
      <c r="P413" s="5">
        <v>9908100</v>
      </c>
      <c r="R413" s="8">
        <v>410</v>
      </c>
      <c r="S413" t="b">
        <f>OR(Tabla1912[[#This Row],[Tiempo_lineal (ns)]]&gt;$C$508,Tabla1912[[#This Row],[Tiempo_lineal (ns)]]&lt;$C$509)</f>
        <v>0</v>
      </c>
      <c r="T413" t="b">
        <f>OR(Tabla1912[[#This Row],[Tiempo_normal (ns)]]&gt;$D$508,Tabla1912[[#This Row],[Tiempo_normal (ns)]]&lt;$D$509)</f>
        <v>0</v>
      </c>
      <c r="U413" s="8">
        <v>410</v>
      </c>
      <c r="V413" t="b">
        <f>OR(Tabla31013[[#This Row],[Tiempo_lineal (ns)]]&gt;$F$508,Tabla31013[[#This Row],[Tiempo_lineal (ns)]]&lt;$F$509)</f>
        <v>0</v>
      </c>
      <c r="W413" t="b">
        <f>OR(Tabla31013[[#This Row],[Tiempo_normal (ns)]]&gt;$G$508,Tabla31013[[#This Row],[Tiempo_normal (ns)]]&lt;$G$509)</f>
        <v>0</v>
      </c>
      <c r="X413" s="8">
        <v>410</v>
      </c>
      <c r="Y413" t="b">
        <f>OR(Tabla41114[[#This Row],[Tiempo_lineal (ns)]]&gt;$I$508,Tabla41114[[#This Row],[Tiempo_lineal (ns)]]&lt;$I$509)</f>
        <v>0</v>
      </c>
      <c r="Z413" t="b">
        <f>OR(Tabla41114[[#This Row],[Tiempo_normal (ns)]]&gt;$J$508,Tabla41114[[#This Row],[Tiempo_normal (ns)]]&lt;$J$509)</f>
        <v>0</v>
      </c>
      <c r="AA413" s="8">
        <v>410</v>
      </c>
      <c r="AB413" t="b">
        <f>OR(Tabla51215[[#This Row],[Tiempo_lineal (ns)]]&gt;$L$508,Tabla51215[[#This Row],[Tiempo_lineal (ns)]]&lt;$L$509)</f>
        <v>0</v>
      </c>
      <c r="AC413" t="b">
        <f>OR(Tabla51215[[#This Row],[Tiempo_normal (ns)]]&gt;$M$508,Tabla51215[[#This Row],[Tiempo_normal (ns)]]&lt;$M$509)</f>
        <v>0</v>
      </c>
      <c r="AD413" s="8">
        <v>410</v>
      </c>
      <c r="AE413" t="b">
        <f>OR(Tabla61316[[#This Row],[Tiempo_lineal (ns)]]&gt;$O$508,Tabla61316[[#This Row],[Tiempo_lineal (ns)]]&lt;$O$509)</f>
        <v>0</v>
      </c>
      <c r="AF413" s="7" t="b">
        <f>OR(Tabla61316[[#This Row],[Tiempo_normal (ns)]]&gt;$P$508,Tabla61316[[#This Row],[Tiempo_normal (ns)]]&lt;$P$509)</f>
        <v>0</v>
      </c>
    </row>
    <row r="414" spans="2:32" x14ac:dyDescent="0.3">
      <c r="B414">
        <v>411</v>
      </c>
      <c r="C414">
        <v>189</v>
      </c>
      <c r="D414">
        <v>204</v>
      </c>
      <c r="E414">
        <v>411</v>
      </c>
      <c r="F414">
        <v>1798</v>
      </c>
      <c r="G414">
        <v>2135</v>
      </c>
      <c r="H414">
        <v>411</v>
      </c>
      <c r="I414">
        <v>37876</v>
      </c>
      <c r="J414">
        <v>36770</v>
      </c>
      <c r="K414">
        <v>411</v>
      </c>
      <c r="L414" s="5">
        <v>1032160</v>
      </c>
      <c r="M414">
        <v>613026</v>
      </c>
      <c r="N414">
        <v>411</v>
      </c>
      <c r="O414" s="5">
        <v>9653190</v>
      </c>
      <c r="P414" s="5">
        <v>23190100</v>
      </c>
      <c r="R414" s="6">
        <v>411</v>
      </c>
      <c r="S414" t="b">
        <f>OR(Tabla1912[[#This Row],[Tiempo_lineal (ns)]]&gt;$C$508,Tabla1912[[#This Row],[Tiempo_lineal (ns)]]&lt;$C$509)</f>
        <v>0</v>
      </c>
      <c r="T414" t="b">
        <f>OR(Tabla1912[[#This Row],[Tiempo_normal (ns)]]&gt;$D$508,Tabla1912[[#This Row],[Tiempo_normal (ns)]]&lt;$D$509)</f>
        <v>0</v>
      </c>
      <c r="U414" s="6">
        <v>411</v>
      </c>
      <c r="V414" t="b">
        <f>OR(Tabla31013[[#This Row],[Tiempo_lineal (ns)]]&gt;$F$508,Tabla31013[[#This Row],[Tiempo_lineal (ns)]]&lt;$F$509)</f>
        <v>0</v>
      </c>
      <c r="W414" t="b">
        <f>OR(Tabla31013[[#This Row],[Tiempo_normal (ns)]]&gt;$G$508,Tabla31013[[#This Row],[Tiempo_normal (ns)]]&lt;$G$509)</f>
        <v>0</v>
      </c>
      <c r="X414" s="6">
        <v>411</v>
      </c>
      <c r="Y414" t="b">
        <f>OR(Tabla41114[[#This Row],[Tiempo_lineal (ns)]]&gt;$I$508,Tabla41114[[#This Row],[Tiempo_lineal (ns)]]&lt;$I$509)</f>
        <v>0</v>
      </c>
      <c r="Z414" t="b">
        <f>OR(Tabla41114[[#This Row],[Tiempo_normal (ns)]]&gt;$J$508,Tabla41114[[#This Row],[Tiempo_normal (ns)]]&lt;$J$509)</f>
        <v>0</v>
      </c>
      <c r="AA414" s="6">
        <v>411</v>
      </c>
      <c r="AB414" t="b">
        <f>OR(Tabla51215[[#This Row],[Tiempo_lineal (ns)]]&gt;$L$508,Tabla51215[[#This Row],[Tiempo_lineal (ns)]]&lt;$L$509)</f>
        <v>0</v>
      </c>
      <c r="AC414" t="b">
        <f>OR(Tabla51215[[#This Row],[Tiempo_normal (ns)]]&gt;$M$508,Tabla51215[[#This Row],[Tiempo_normal (ns)]]&lt;$M$509)</f>
        <v>0</v>
      </c>
      <c r="AD414" s="6">
        <v>411</v>
      </c>
      <c r="AE414" t="b">
        <f>OR(Tabla61316[[#This Row],[Tiempo_lineal (ns)]]&gt;$O$508,Tabla61316[[#This Row],[Tiempo_lineal (ns)]]&lt;$O$509)</f>
        <v>0</v>
      </c>
      <c r="AF414" s="7" t="b">
        <f>OR(Tabla61316[[#This Row],[Tiempo_normal (ns)]]&gt;$P$508,Tabla61316[[#This Row],[Tiempo_normal (ns)]]&lt;$P$509)</f>
        <v>0</v>
      </c>
    </row>
    <row r="415" spans="2:32" x14ac:dyDescent="0.3">
      <c r="B415">
        <v>412</v>
      </c>
      <c r="C415">
        <v>193</v>
      </c>
      <c r="D415">
        <v>204</v>
      </c>
      <c r="E415">
        <v>412</v>
      </c>
      <c r="F415">
        <v>2005</v>
      </c>
      <c r="G415">
        <v>1876</v>
      </c>
      <c r="H415">
        <v>412</v>
      </c>
      <c r="I415">
        <v>43323</v>
      </c>
      <c r="J415">
        <v>33367</v>
      </c>
      <c r="K415">
        <v>412</v>
      </c>
      <c r="L415">
        <v>817268</v>
      </c>
      <c r="M415">
        <v>537494</v>
      </c>
      <c r="N415">
        <v>412</v>
      </c>
      <c r="O415" s="5">
        <v>10798400</v>
      </c>
      <c r="P415" s="5">
        <v>10098800</v>
      </c>
      <c r="R415" s="8">
        <v>412</v>
      </c>
      <c r="S415" t="b">
        <f>OR(Tabla1912[[#This Row],[Tiempo_lineal (ns)]]&gt;$C$508,Tabla1912[[#This Row],[Tiempo_lineal (ns)]]&lt;$C$509)</f>
        <v>0</v>
      </c>
      <c r="T415" t="b">
        <f>OR(Tabla1912[[#This Row],[Tiempo_normal (ns)]]&gt;$D$508,Tabla1912[[#This Row],[Tiempo_normal (ns)]]&lt;$D$509)</f>
        <v>0</v>
      </c>
      <c r="U415" s="8">
        <v>412</v>
      </c>
      <c r="V415" t="b">
        <f>OR(Tabla31013[[#This Row],[Tiempo_lineal (ns)]]&gt;$F$508,Tabla31013[[#This Row],[Tiempo_lineal (ns)]]&lt;$F$509)</f>
        <v>0</v>
      </c>
      <c r="W415" t="b">
        <f>OR(Tabla31013[[#This Row],[Tiempo_normal (ns)]]&gt;$G$508,Tabla31013[[#This Row],[Tiempo_normal (ns)]]&lt;$G$509)</f>
        <v>0</v>
      </c>
      <c r="X415" s="8">
        <v>412</v>
      </c>
      <c r="Y415" t="b">
        <f>OR(Tabla41114[[#This Row],[Tiempo_lineal (ns)]]&gt;$I$508,Tabla41114[[#This Row],[Tiempo_lineal (ns)]]&lt;$I$509)</f>
        <v>0</v>
      </c>
      <c r="Z415" t="b">
        <f>OR(Tabla41114[[#This Row],[Tiempo_normal (ns)]]&gt;$J$508,Tabla41114[[#This Row],[Tiempo_normal (ns)]]&lt;$J$509)</f>
        <v>0</v>
      </c>
      <c r="AA415" s="8">
        <v>412</v>
      </c>
      <c r="AB415" t="b">
        <f>OR(Tabla51215[[#This Row],[Tiempo_lineal (ns)]]&gt;$L$508,Tabla51215[[#This Row],[Tiempo_lineal (ns)]]&lt;$L$509)</f>
        <v>0</v>
      </c>
      <c r="AC415" t="b">
        <f>OR(Tabla51215[[#This Row],[Tiempo_normal (ns)]]&gt;$M$508,Tabla51215[[#This Row],[Tiempo_normal (ns)]]&lt;$M$509)</f>
        <v>0</v>
      </c>
      <c r="AD415" s="8">
        <v>412</v>
      </c>
      <c r="AE415" t="b">
        <f>OR(Tabla61316[[#This Row],[Tiempo_lineal (ns)]]&gt;$O$508,Tabla61316[[#This Row],[Tiempo_lineal (ns)]]&lt;$O$509)</f>
        <v>0</v>
      </c>
      <c r="AF415" s="7" t="b">
        <f>OR(Tabla61316[[#This Row],[Tiempo_normal (ns)]]&gt;$P$508,Tabla61316[[#This Row],[Tiempo_normal (ns)]]&lt;$P$509)</f>
        <v>0</v>
      </c>
    </row>
    <row r="416" spans="2:32" x14ac:dyDescent="0.3">
      <c r="B416">
        <v>413</v>
      </c>
      <c r="C416">
        <v>185</v>
      </c>
      <c r="D416">
        <v>210</v>
      </c>
      <c r="E416">
        <v>413</v>
      </c>
      <c r="F416">
        <v>1829</v>
      </c>
      <c r="G416">
        <v>1806</v>
      </c>
      <c r="H416">
        <v>413</v>
      </c>
      <c r="I416">
        <v>21108</v>
      </c>
      <c r="J416">
        <v>23276</v>
      </c>
      <c r="K416">
        <v>413</v>
      </c>
      <c r="L416">
        <v>671719</v>
      </c>
      <c r="M416">
        <v>669895</v>
      </c>
      <c r="N416">
        <v>413</v>
      </c>
      <c r="O416" s="5">
        <v>10002700</v>
      </c>
      <c r="P416" s="5">
        <v>29657000</v>
      </c>
      <c r="R416" s="6">
        <v>413</v>
      </c>
      <c r="S416" t="b">
        <f>OR(Tabla1912[[#This Row],[Tiempo_lineal (ns)]]&gt;$C$508,Tabla1912[[#This Row],[Tiempo_lineal (ns)]]&lt;$C$509)</f>
        <v>0</v>
      </c>
      <c r="T416" t="b">
        <f>OR(Tabla1912[[#This Row],[Tiempo_normal (ns)]]&gt;$D$508,Tabla1912[[#This Row],[Tiempo_normal (ns)]]&lt;$D$509)</f>
        <v>0</v>
      </c>
      <c r="U416" s="6">
        <v>413</v>
      </c>
      <c r="V416" t="b">
        <f>OR(Tabla31013[[#This Row],[Tiempo_lineal (ns)]]&gt;$F$508,Tabla31013[[#This Row],[Tiempo_lineal (ns)]]&lt;$F$509)</f>
        <v>0</v>
      </c>
      <c r="W416" t="b">
        <f>OR(Tabla31013[[#This Row],[Tiempo_normal (ns)]]&gt;$G$508,Tabla31013[[#This Row],[Tiempo_normal (ns)]]&lt;$G$509)</f>
        <v>0</v>
      </c>
      <c r="X416" s="6">
        <v>413</v>
      </c>
      <c r="Y416" t="b">
        <f>OR(Tabla41114[[#This Row],[Tiempo_lineal (ns)]]&gt;$I$508,Tabla41114[[#This Row],[Tiempo_lineal (ns)]]&lt;$I$509)</f>
        <v>0</v>
      </c>
      <c r="Z416" t="b">
        <f>OR(Tabla41114[[#This Row],[Tiempo_normal (ns)]]&gt;$J$508,Tabla41114[[#This Row],[Tiempo_normal (ns)]]&lt;$J$509)</f>
        <v>0</v>
      </c>
      <c r="AA416" s="6">
        <v>413</v>
      </c>
      <c r="AB416" t="b">
        <f>OR(Tabla51215[[#This Row],[Tiempo_lineal (ns)]]&gt;$L$508,Tabla51215[[#This Row],[Tiempo_lineal (ns)]]&lt;$L$509)</f>
        <v>0</v>
      </c>
      <c r="AC416" t="b">
        <f>OR(Tabla51215[[#This Row],[Tiempo_normal (ns)]]&gt;$M$508,Tabla51215[[#This Row],[Tiempo_normal (ns)]]&lt;$M$509)</f>
        <v>0</v>
      </c>
      <c r="AD416" s="6">
        <v>413</v>
      </c>
      <c r="AE416" t="b">
        <f>OR(Tabla61316[[#This Row],[Tiempo_lineal (ns)]]&gt;$O$508,Tabla61316[[#This Row],[Tiempo_lineal (ns)]]&lt;$O$509)</f>
        <v>0</v>
      </c>
      <c r="AF416" s="7" t="b">
        <f>OR(Tabla61316[[#This Row],[Tiempo_normal (ns)]]&gt;$P$508,Tabla61316[[#This Row],[Tiempo_normal (ns)]]&lt;$P$509)</f>
        <v>0</v>
      </c>
    </row>
    <row r="417" spans="2:32" x14ac:dyDescent="0.3">
      <c r="B417">
        <v>414</v>
      </c>
      <c r="C417">
        <v>184</v>
      </c>
      <c r="D417">
        <v>208</v>
      </c>
      <c r="E417">
        <v>414</v>
      </c>
      <c r="F417">
        <v>1820</v>
      </c>
      <c r="G417">
        <v>1804</v>
      </c>
      <c r="H417">
        <v>414</v>
      </c>
      <c r="I417">
        <v>20962</v>
      </c>
      <c r="J417">
        <v>57994</v>
      </c>
      <c r="K417">
        <v>414</v>
      </c>
      <c r="L417" s="5">
        <v>1708540</v>
      </c>
      <c r="M417">
        <v>639395</v>
      </c>
      <c r="N417">
        <v>414</v>
      </c>
      <c r="O417" s="5">
        <v>10423800</v>
      </c>
      <c r="P417" s="5">
        <v>11527600</v>
      </c>
      <c r="R417" s="8">
        <v>414</v>
      </c>
      <c r="S417" t="b">
        <f>OR(Tabla1912[[#This Row],[Tiempo_lineal (ns)]]&gt;$C$508,Tabla1912[[#This Row],[Tiempo_lineal (ns)]]&lt;$C$509)</f>
        <v>0</v>
      </c>
      <c r="T417" t="b">
        <f>OR(Tabla1912[[#This Row],[Tiempo_normal (ns)]]&gt;$D$508,Tabla1912[[#This Row],[Tiempo_normal (ns)]]&lt;$D$509)</f>
        <v>0</v>
      </c>
      <c r="U417" s="8">
        <v>414</v>
      </c>
      <c r="V417" t="b">
        <f>OR(Tabla31013[[#This Row],[Tiempo_lineal (ns)]]&gt;$F$508,Tabla31013[[#This Row],[Tiempo_lineal (ns)]]&lt;$F$509)</f>
        <v>0</v>
      </c>
      <c r="W417" t="b">
        <f>OR(Tabla31013[[#This Row],[Tiempo_normal (ns)]]&gt;$G$508,Tabla31013[[#This Row],[Tiempo_normal (ns)]]&lt;$G$509)</f>
        <v>0</v>
      </c>
      <c r="X417" s="8">
        <v>414</v>
      </c>
      <c r="Y417" t="b">
        <f>OR(Tabla41114[[#This Row],[Tiempo_lineal (ns)]]&gt;$I$508,Tabla41114[[#This Row],[Tiempo_lineal (ns)]]&lt;$I$509)</f>
        <v>0</v>
      </c>
      <c r="Z417" t="b">
        <f>OR(Tabla41114[[#This Row],[Tiempo_normal (ns)]]&gt;$J$508,Tabla41114[[#This Row],[Tiempo_normal (ns)]]&lt;$J$509)</f>
        <v>0</v>
      </c>
      <c r="AA417" s="8">
        <v>414</v>
      </c>
      <c r="AB417" t="b">
        <f>OR(Tabla51215[[#This Row],[Tiempo_lineal (ns)]]&gt;$L$508,Tabla51215[[#This Row],[Tiempo_lineal (ns)]]&lt;$L$509)</f>
        <v>1</v>
      </c>
      <c r="AC417" t="b">
        <f>OR(Tabla51215[[#This Row],[Tiempo_normal (ns)]]&gt;$M$508,Tabla51215[[#This Row],[Tiempo_normal (ns)]]&lt;$M$509)</f>
        <v>0</v>
      </c>
      <c r="AD417" s="8">
        <v>414</v>
      </c>
      <c r="AE417" t="b">
        <f>OR(Tabla61316[[#This Row],[Tiempo_lineal (ns)]]&gt;$O$508,Tabla61316[[#This Row],[Tiempo_lineal (ns)]]&lt;$O$509)</f>
        <v>0</v>
      </c>
      <c r="AF417" s="7" t="b">
        <f>OR(Tabla61316[[#This Row],[Tiempo_normal (ns)]]&gt;$P$508,Tabla61316[[#This Row],[Tiempo_normal (ns)]]&lt;$P$509)</f>
        <v>0</v>
      </c>
    </row>
    <row r="418" spans="2:32" x14ac:dyDescent="0.3">
      <c r="B418">
        <v>415</v>
      </c>
      <c r="C418">
        <v>184</v>
      </c>
      <c r="D418">
        <v>204</v>
      </c>
      <c r="E418">
        <v>415</v>
      </c>
      <c r="F418">
        <v>10081</v>
      </c>
      <c r="G418">
        <v>2328</v>
      </c>
      <c r="H418">
        <v>415</v>
      </c>
      <c r="I418">
        <v>58052</v>
      </c>
      <c r="J418">
        <v>49742</v>
      </c>
      <c r="K418">
        <v>415</v>
      </c>
      <c r="L418">
        <v>837395</v>
      </c>
      <c r="M418">
        <v>744267</v>
      </c>
      <c r="N418">
        <v>415</v>
      </c>
      <c r="O418" s="5">
        <v>9575010</v>
      </c>
      <c r="P418" s="5">
        <v>22369800</v>
      </c>
      <c r="R418" s="6">
        <v>415</v>
      </c>
      <c r="S418" t="b">
        <f>OR(Tabla1912[[#This Row],[Tiempo_lineal (ns)]]&gt;$C$508,Tabla1912[[#This Row],[Tiempo_lineal (ns)]]&lt;$C$509)</f>
        <v>0</v>
      </c>
      <c r="T418" t="b">
        <f>OR(Tabla1912[[#This Row],[Tiempo_normal (ns)]]&gt;$D$508,Tabla1912[[#This Row],[Tiempo_normal (ns)]]&lt;$D$509)</f>
        <v>0</v>
      </c>
      <c r="U418" s="6">
        <v>415</v>
      </c>
      <c r="V418" t="b">
        <f>OR(Tabla31013[[#This Row],[Tiempo_lineal (ns)]]&gt;$F$508,Tabla31013[[#This Row],[Tiempo_lineal (ns)]]&lt;$F$509)</f>
        <v>1</v>
      </c>
      <c r="W418" t="b">
        <f>OR(Tabla31013[[#This Row],[Tiempo_normal (ns)]]&gt;$G$508,Tabla31013[[#This Row],[Tiempo_normal (ns)]]&lt;$G$509)</f>
        <v>0</v>
      </c>
      <c r="X418" s="6">
        <v>415</v>
      </c>
      <c r="Y418" t="b">
        <f>OR(Tabla41114[[#This Row],[Tiempo_lineal (ns)]]&gt;$I$508,Tabla41114[[#This Row],[Tiempo_lineal (ns)]]&lt;$I$509)</f>
        <v>0</v>
      </c>
      <c r="Z418" t="b">
        <f>OR(Tabla41114[[#This Row],[Tiempo_normal (ns)]]&gt;$J$508,Tabla41114[[#This Row],[Tiempo_normal (ns)]]&lt;$J$509)</f>
        <v>0</v>
      </c>
      <c r="AA418" s="6">
        <v>415</v>
      </c>
      <c r="AB418" t="b">
        <f>OR(Tabla51215[[#This Row],[Tiempo_lineal (ns)]]&gt;$L$508,Tabla51215[[#This Row],[Tiempo_lineal (ns)]]&lt;$L$509)</f>
        <v>0</v>
      </c>
      <c r="AC418" t="b">
        <f>OR(Tabla51215[[#This Row],[Tiempo_normal (ns)]]&gt;$M$508,Tabla51215[[#This Row],[Tiempo_normal (ns)]]&lt;$M$509)</f>
        <v>0</v>
      </c>
      <c r="AD418" s="6">
        <v>415</v>
      </c>
      <c r="AE418" t="b">
        <f>OR(Tabla61316[[#This Row],[Tiempo_lineal (ns)]]&gt;$O$508,Tabla61316[[#This Row],[Tiempo_lineal (ns)]]&lt;$O$509)</f>
        <v>0</v>
      </c>
      <c r="AF418" s="7" t="b">
        <f>OR(Tabla61316[[#This Row],[Tiempo_normal (ns)]]&gt;$P$508,Tabla61316[[#This Row],[Tiempo_normal (ns)]]&lt;$P$509)</f>
        <v>0</v>
      </c>
    </row>
    <row r="419" spans="2:32" x14ac:dyDescent="0.3">
      <c r="B419">
        <v>416</v>
      </c>
      <c r="C419">
        <v>210</v>
      </c>
      <c r="D419">
        <v>214</v>
      </c>
      <c r="E419">
        <v>416</v>
      </c>
      <c r="F419">
        <v>2034</v>
      </c>
      <c r="G419">
        <v>2146</v>
      </c>
      <c r="H419">
        <v>416</v>
      </c>
      <c r="I419">
        <v>34259</v>
      </c>
      <c r="J419">
        <v>28354</v>
      </c>
      <c r="K419">
        <v>416</v>
      </c>
      <c r="L419">
        <v>707360</v>
      </c>
      <c r="M419">
        <v>653684</v>
      </c>
      <c r="N419">
        <v>416</v>
      </c>
      <c r="O419" s="5">
        <v>13594400</v>
      </c>
      <c r="P419" s="5">
        <v>10679600</v>
      </c>
      <c r="R419" s="8">
        <v>416</v>
      </c>
      <c r="S419" t="b">
        <f>OR(Tabla1912[[#This Row],[Tiempo_lineal (ns)]]&gt;$C$508,Tabla1912[[#This Row],[Tiempo_lineal (ns)]]&lt;$C$509)</f>
        <v>0</v>
      </c>
      <c r="T419" t="b">
        <f>OR(Tabla1912[[#This Row],[Tiempo_normal (ns)]]&gt;$D$508,Tabla1912[[#This Row],[Tiempo_normal (ns)]]&lt;$D$509)</f>
        <v>0</v>
      </c>
      <c r="U419" s="8">
        <v>416</v>
      </c>
      <c r="V419" t="b">
        <f>OR(Tabla31013[[#This Row],[Tiempo_lineal (ns)]]&gt;$F$508,Tabla31013[[#This Row],[Tiempo_lineal (ns)]]&lt;$F$509)</f>
        <v>0</v>
      </c>
      <c r="W419" t="b">
        <f>OR(Tabla31013[[#This Row],[Tiempo_normal (ns)]]&gt;$G$508,Tabla31013[[#This Row],[Tiempo_normal (ns)]]&lt;$G$509)</f>
        <v>0</v>
      </c>
      <c r="X419" s="8">
        <v>416</v>
      </c>
      <c r="Y419" t="b">
        <f>OR(Tabla41114[[#This Row],[Tiempo_lineal (ns)]]&gt;$I$508,Tabla41114[[#This Row],[Tiempo_lineal (ns)]]&lt;$I$509)</f>
        <v>0</v>
      </c>
      <c r="Z419" t="b">
        <f>OR(Tabla41114[[#This Row],[Tiempo_normal (ns)]]&gt;$J$508,Tabla41114[[#This Row],[Tiempo_normal (ns)]]&lt;$J$509)</f>
        <v>0</v>
      </c>
      <c r="AA419" s="8">
        <v>416</v>
      </c>
      <c r="AB419" t="b">
        <f>OR(Tabla51215[[#This Row],[Tiempo_lineal (ns)]]&gt;$L$508,Tabla51215[[#This Row],[Tiempo_lineal (ns)]]&lt;$L$509)</f>
        <v>0</v>
      </c>
      <c r="AC419" t="b">
        <f>OR(Tabla51215[[#This Row],[Tiempo_normal (ns)]]&gt;$M$508,Tabla51215[[#This Row],[Tiempo_normal (ns)]]&lt;$M$509)</f>
        <v>0</v>
      </c>
      <c r="AD419" s="8">
        <v>416</v>
      </c>
      <c r="AE419" t="b">
        <f>OR(Tabla61316[[#This Row],[Tiempo_lineal (ns)]]&gt;$O$508,Tabla61316[[#This Row],[Tiempo_lineal (ns)]]&lt;$O$509)</f>
        <v>0</v>
      </c>
      <c r="AF419" s="7" t="b">
        <f>OR(Tabla61316[[#This Row],[Tiempo_normal (ns)]]&gt;$P$508,Tabla61316[[#This Row],[Tiempo_normal (ns)]]&lt;$P$509)</f>
        <v>0</v>
      </c>
    </row>
    <row r="420" spans="2:32" x14ac:dyDescent="0.3">
      <c r="B420">
        <v>417</v>
      </c>
      <c r="C420">
        <v>283</v>
      </c>
      <c r="D420">
        <v>323</v>
      </c>
      <c r="E420">
        <v>417</v>
      </c>
      <c r="F420">
        <v>2142</v>
      </c>
      <c r="G420">
        <v>2423</v>
      </c>
      <c r="H420">
        <v>417</v>
      </c>
      <c r="I420">
        <v>30389</v>
      </c>
      <c r="J420">
        <v>42748</v>
      </c>
      <c r="K420">
        <v>417</v>
      </c>
      <c r="L420">
        <v>787666</v>
      </c>
      <c r="M420">
        <v>610090</v>
      </c>
      <c r="N420">
        <v>417</v>
      </c>
      <c r="O420" s="5">
        <v>10265500</v>
      </c>
      <c r="P420" s="5">
        <v>11322600</v>
      </c>
      <c r="R420" s="6">
        <v>417</v>
      </c>
      <c r="S420" t="b">
        <f>OR(Tabla1912[[#This Row],[Tiempo_lineal (ns)]]&gt;$C$508,Tabla1912[[#This Row],[Tiempo_lineal (ns)]]&lt;$C$509)</f>
        <v>0</v>
      </c>
      <c r="T420" t="b">
        <f>OR(Tabla1912[[#This Row],[Tiempo_normal (ns)]]&gt;$D$508,Tabla1912[[#This Row],[Tiempo_normal (ns)]]&lt;$D$509)</f>
        <v>0</v>
      </c>
      <c r="U420" s="6">
        <v>417</v>
      </c>
      <c r="V420" t="b">
        <f>OR(Tabla31013[[#This Row],[Tiempo_lineal (ns)]]&gt;$F$508,Tabla31013[[#This Row],[Tiempo_lineal (ns)]]&lt;$F$509)</f>
        <v>0</v>
      </c>
      <c r="W420" t="b">
        <f>OR(Tabla31013[[#This Row],[Tiempo_normal (ns)]]&gt;$G$508,Tabla31013[[#This Row],[Tiempo_normal (ns)]]&lt;$G$509)</f>
        <v>0</v>
      </c>
      <c r="X420" s="6">
        <v>417</v>
      </c>
      <c r="Y420" t="b">
        <f>OR(Tabla41114[[#This Row],[Tiempo_lineal (ns)]]&gt;$I$508,Tabla41114[[#This Row],[Tiempo_lineal (ns)]]&lt;$I$509)</f>
        <v>0</v>
      </c>
      <c r="Z420" t="b">
        <f>OR(Tabla41114[[#This Row],[Tiempo_normal (ns)]]&gt;$J$508,Tabla41114[[#This Row],[Tiempo_normal (ns)]]&lt;$J$509)</f>
        <v>0</v>
      </c>
      <c r="AA420" s="6">
        <v>417</v>
      </c>
      <c r="AB420" t="b">
        <f>OR(Tabla51215[[#This Row],[Tiempo_lineal (ns)]]&gt;$L$508,Tabla51215[[#This Row],[Tiempo_lineal (ns)]]&lt;$L$509)</f>
        <v>0</v>
      </c>
      <c r="AC420" t="b">
        <f>OR(Tabla51215[[#This Row],[Tiempo_normal (ns)]]&gt;$M$508,Tabla51215[[#This Row],[Tiempo_normal (ns)]]&lt;$M$509)</f>
        <v>0</v>
      </c>
      <c r="AD420" s="6">
        <v>417</v>
      </c>
      <c r="AE420" t="b">
        <f>OR(Tabla61316[[#This Row],[Tiempo_lineal (ns)]]&gt;$O$508,Tabla61316[[#This Row],[Tiempo_lineal (ns)]]&lt;$O$509)</f>
        <v>0</v>
      </c>
      <c r="AF420" s="7" t="b">
        <f>OR(Tabla61316[[#This Row],[Tiempo_normal (ns)]]&gt;$P$508,Tabla61316[[#This Row],[Tiempo_normal (ns)]]&lt;$P$509)</f>
        <v>0</v>
      </c>
    </row>
    <row r="421" spans="2:32" x14ac:dyDescent="0.3">
      <c r="B421">
        <v>418</v>
      </c>
      <c r="C421">
        <v>313</v>
      </c>
      <c r="D421">
        <v>344</v>
      </c>
      <c r="E421">
        <v>418</v>
      </c>
      <c r="F421">
        <v>2498</v>
      </c>
      <c r="G421">
        <v>1806</v>
      </c>
      <c r="H421">
        <v>418</v>
      </c>
      <c r="I421">
        <v>30995</v>
      </c>
      <c r="J421">
        <v>29630</v>
      </c>
      <c r="K421">
        <v>418</v>
      </c>
      <c r="L421">
        <v>593119</v>
      </c>
      <c r="M421">
        <v>781620</v>
      </c>
      <c r="N421">
        <v>418</v>
      </c>
      <c r="O421" s="5">
        <v>51916800</v>
      </c>
      <c r="P421" s="5">
        <v>10638900</v>
      </c>
      <c r="R421" s="8">
        <v>418</v>
      </c>
      <c r="S421" t="b">
        <f>OR(Tabla1912[[#This Row],[Tiempo_lineal (ns)]]&gt;$C$508,Tabla1912[[#This Row],[Tiempo_lineal (ns)]]&lt;$C$509)</f>
        <v>0</v>
      </c>
      <c r="T421" t="b">
        <f>OR(Tabla1912[[#This Row],[Tiempo_normal (ns)]]&gt;$D$508,Tabla1912[[#This Row],[Tiempo_normal (ns)]]&lt;$D$509)</f>
        <v>0</v>
      </c>
      <c r="U421" s="8">
        <v>418</v>
      </c>
      <c r="V421" t="b">
        <f>OR(Tabla31013[[#This Row],[Tiempo_lineal (ns)]]&gt;$F$508,Tabla31013[[#This Row],[Tiempo_lineal (ns)]]&lt;$F$509)</f>
        <v>1</v>
      </c>
      <c r="W421" t="b">
        <f>OR(Tabla31013[[#This Row],[Tiempo_normal (ns)]]&gt;$G$508,Tabla31013[[#This Row],[Tiempo_normal (ns)]]&lt;$G$509)</f>
        <v>0</v>
      </c>
      <c r="X421" s="8">
        <v>418</v>
      </c>
      <c r="Y421" t="b">
        <f>OR(Tabla41114[[#This Row],[Tiempo_lineal (ns)]]&gt;$I$508,Tabla41114[[#This Row],[Tiempo_lineal (ns)]]&lt;$I$509)</f>
        <v>0</v>
      </c>
      <c r="Z421" t="b">
        <f>OR(Tabla41114[[#This Row],[Tiempo_normal (ns)]]&gt;$J$508,Tabla41114[[#This Row],[Tiempo_normal (ns)]]&lt;$J$509)</f>
        <v>0</v>
      </c>
      <c r="AA421" s="8">
        <v>418</v>
      </c>
      <c r="AB421" t="b">
        <f>OR(Tabla51215[[#This Row],[Tiempo_lineal (ns)]]&gt;$L$508,Tabla51215[[#This Row],[Tiempo_lineal (ns)]]&lt;$L$509)</f>
        <v>0</v>
      </c>
      <c r="AC421" t="b">
        <f>OR(Tabla51215[[#This Row],[Tiempo_normal (ns)]]&gt;$M$508,Tabla51215[[#This Row],[Tiempo_normal (ns)]]&lt;$M$509)</f>
        <v>0</v>
      </c>
      <c r="AD421" s="8">
        <v>418</v>
      </c>
      <c r="AE421" t="b">
        <f>OR(Tabla61316[[#This Row],[Tiempo_lineal (ns)]]&gt;$O$508,Tabla61316[[#This Row],[Tiempo_lineal (ns)]]&lt;$O$509)</f>
        <v>1</v>
      </c>
      <c r="AF421" s="7" t="b">
        <f>OR(Tabla61316[[#This Row],[Tiempo_normal (ns)]]&gt;$P$508,Tabla61316[[#This Row],[Tiempo_normal (ns)]]&lt;$P$509)</f>
        <v>0</v>
      </c>
    </row>
    <row r="422" spans="2:32" x14ac:dyDescent="0.3">
      <c r="B422">
        <v>419</v>
      </c>
      <c r="C422">
        <v>272</v>
      </c>
      <c r="D422">
        <v>270</v>
      </c>
      <c r="E422">
        <v>419</v>
      </c>
      <c r="F422">
        <v>1999</v>
      </c>
      <c r="G422">
        <v>1792</v>
      </c>
      <c r="H422">
        <v>419</v>
      </c>
      <c r="I422">
        <v>29495</v>
      </c>
      <c r="J422">
        <v>42389</v>
      </c>
      <c r="K422">
        <v>419</v>
      </c>
      <c r="L422">
        <v>624381</v>
      </c>
      <c r="M422">
        <v>668155</v>
      </c>
      <c r="N422">
        <v>419</v>
      </c>
      <c r="O422" s="5">
        <v>10214800</v>
      </c>
      <c r="P422" s="5">
        <v>11555800</v>
      </c>
      <c r="R422" s="6">
        <v>419</v>
      </c>
      <c r="S422" t="b">
        <f>OR(Tabla1912[[#This Row],[Tiempo_lineal (ns)]]&gt;$C$508,Tabla1912[[#This Row],[Tiempo_lineal (ns)]]&lt;$C$509)</f>
        <v>0</v>
      </c>
      <c r="T422" t="b">
        <f>OR(Tabla1912[[#This Row],[Tiempo_normal (ns)]]&gt;$D$508,Tabla1912[[#This Row],[Tiempo_normal (ns)]]&lt;$D$509)</f>
        <v>0</v>
      </c>
      <c r="U422" s="6">
        <v>419</v>
      </c>
      <c r="V422" t="b">
        <f>OR(Tabla31013[[#This Row],[Tiempo_lineal (ns)]]&gt;$F$508,Tabla31013[[#This Row],[Tiempo_lineal (ns)]]&lt;$F$509)</f>
        <v>0</v>
      </c>
      <c r="W422" t="b">
        <f>OR(Tabla31013[[#This Row],[Tiempo_normal (ns)]]&gt;$G$508,Tabla31013[[#This Row],[Tiempo_normal (ns)]]&lt;$G$509)</f>
        <v>0</v>
      </c>
      <c r="X422" s="6">
        <v>419</v>
      </c>
      <c r="Y422" t="b">
        <f>OR(Tabla41114[[#This Row],[Tiempo_lineal (ns)]]&gt;$I$508,Tabla41114[[#This Row],[Tiempo_lineal (ns)]]&lt;$I$509)</f>
        <v>0</v>
      </c>
      <c r="Z422" t="b">
        <f>OR(Tabla41114[[#This Row],[Tiempo_normal (ns)]]&gt;$J$508,Tabla41114[[#This Row],[Tiempo_normal (ns)]]&lt;$J$509)</f>
        <v>0</v>
      </c>
      <c r="AA422" s="6">
        <v>419</v>
      </c>
      <c r="AB422" t="b">
        <f>OR(Tabla51215[[#This Row],[Tiempo_lineal (ns)]]&gt;$L$508,Tabla51215[[#This Row],[Tiempo_lineal (ns)]]&lt;$L$509)</f>
        <v>0</v>
      </c>
      <c r="AC422" t="b">
        <f>OR(Tabla51215[[#This Row],[Tiempo_normal (ns)]]&gt;$M$508,Tabla51215[[#This Row],[Tiempo_normal (ns)]]&lt;$M$509)</f>
        <v>0</v>
      </c>
      <c r="AD422" s="6">
        <v>419</v>
      </c>
      <c r="AE422" t="b">
        <f>OR(Tabla61316[[#This Row],[Tiempo_lineal (ns)]]&gt;$O$508,Tabla61316[[#This Row],[Tiempo_lineal (ns)]]&lt;$O$509)</f>
        <v>0</v>
      </c>
      <c r="AF422" s="7" t="b">
        <f>OR(Tabla61316[[#This Row],[Tiempo_normal (ns)]]&gt;$P$508,Tabla61316[[#This Row],[Tiempo_normal (ns)]]&lt;$P$509)</f>
        <v>0</v>
      </c>
    </row>
    <row r="423" spans="2:32" x14ac:dyDescent="0.3">
      <c r="B423">
        <v>420</v>
      </c>
      <c r="C423">
        <v>226</v>
      </c>
      <c r="D423">
        <v>214</v>
      </c>
      <c r="E423">
        <v>420</v>
      </c>
      <c r="F423">
        <v>2006</v>
      </c>
      <c r="G423">
        <v>1790</v>
      </c>
      <c r="H423">
        <v>420</v>
      </c>
      <c r="I423">
        <v>23636</v>
      </c>
      <c r="J423">
        <v>46039</v>
      </c>
      <c r="K423">
        <v>420</v>
      </c>
      <c r="L423">
        <v>692625</v>
      </c>
      <c r="M423">
        <v>568025</v>
      </c>
      <c r="N423">
        <v>420</v>
      </c>
      <c r="O423" s="5">
        <v>11597500</v>
      </c>
      <c r="P423" s="5">
        <v>31829900</v>
      </c>
      <c r="R423" s="8">
        <v>420</v>
      </c>
      <c r="S423" t="b">
        <f>OR(Tabla1912[[#This Row],[Tiempo_lineal (ns)]]&gt;$C$508,Tabla1912[[#This Row],[Tiempo_lineal (ns)]]&lt;$C$509)</f>
        <v>0</v>
      </c>
      <c r="T423" t="b">
        <f>OR(Tabla1912[[#This Row],[Tiempo_normal (ns)]]&gt;$D$508,Tabla1912[[#This Row],[Tiempo_normal (ns)]]&lt;$D$509)</f>
        <v>0</v>
      </c>
      <c r="U423" s="8">
        <v>420</v>
      </c>
      <c r="V423" t="b">
        <f>OR(Tabla31013[[#This Row],[Tiempo_lineal (ns)]]&gt;$F$508,Tabla31013[[#This Row],[Tiempo_lineal (ns)]]&lt;$F$509)</f>
        <v>0</v>
      </c>
      <c r="W423" t="b">
        <f>OR(Tabla31013[[#This Row],[Tiempo_normal (ns)]]&gt;$G$508,Tabla31013[[#This Row],[Tiempo_normal (ns)]]&lt;$G$509)</f>
        <v>0</v>
      </c>
      <c r="X423" s="8">
        <v>420</v>
      </c>
      <c r="Y423" t="b">
        <f>OR(Tabla41114[[#This Row],[Tiempo_lineal (ns)]]&gt;$I$508,Tabla41114[[#This Row],[Tiempo_lineal (ns)]]&lt;$I$509)</f>
        <v>0</v>
      </c>
      <c r="Z423" t="b">
        <f>OR(Tabla41114[[#This Row],[Tiempo_normal (ns)]]&gt;$J$508,Tabla41114[[#This Row],[Tiempo_normal (ns)]]&lt;$J$509)</f>
        <v>0</v>
      </c>
      <c r="AA423" s="8">
        <v>420</v>
      </c>
      <c r="AB423" t="b">
        <f>OR(Tabla51215[[#This Row],[Tiempo_lineal (ns)]]&gt;$L$508,Tabla51215[[#This Row],[Tiempo_lineal (ns)]]&lt;$L$509)</f>
        <v>0</v>
      </c>
      <c r="AC423" t="b">
        <f>OR(Tabla51215[[#This Row],[Tiempo_normal (ns)]]&gt;$M$508,Tabla51215[[#This Row],[Tiempo_normal (ns)]]&lt;$M$509)</f>
        <v>0</v>
      </c>
      <c r="AD423" s="8">
        <v>420</v>
      </c>
      <c r="AE423" t="b">
        <f>OR(Tabla61316[[#This Row],[Tiempo_lineal (ns)]]&gt;$O$508,Tabla61316[[#This Row],[Tiempo_lineal (ns)]]&lt;$O$509)</f>
        <v>0</v>
      </c>
      <c r="AF423" s="7" t="b">
        <f>OR(Tabla61316[[#This Row],[Tiempo_normal (ns)]]&gt;$P$508,Tabla61316[[#This Row],[Tiempo_normal (ns)]]&lt;$P$509)</f>
        <v>0</v>
      </c>
    </row>
    <row r="424" spans="2:32" x14ac:dyDescent="0.3">
      <c r="B424">
        <v>421</v>
      </c>
      <c r="C424">
        <v>212</v>
      </c>
      <c r="D424">
        <v>205</v>
      </c>
      <c r="E424">
        <v>421</v>
      </c>
      <c r="F424">
        <v>2100</v>
      </c>
      <c r="G424">
        <v>1806</v>
      </c>
      <c r="H424">
        <v>421</v>
      </c>
      <c r="I424">
        <v>60702</v>
      </c>
      <c r="J424">
        <v>48170</v>
      </c>
      <c r="K424">
        <v>421</v>
      </c>
      <c r="L424">
        <v>653747</v>
      </c>
      <c r="M424">
        <v>567387</v>
      </c>
      <c r="N424">
        <v>421</v>
      </c>
      <c r="O424" s="5">
        <v>9800340</v>
      </c>
      <c r="P424" s="5">
        <v>12178400</v>
      </c>
      <c r="R424" s="6">
        <v>421</v>
      </c>
      <c r="S424" t="b">
        <f>OR(Tabla1912[[#This Row],[Tiempo_lineal (ns)]]&gt;$C$508,Tabla1912[[#This Row],[Tiempo_lineal (ns)]]&lt;$C$509)</f>
        <v>0</v>
      </c>
      <c r="T424" t="b">
        <f>OR(Tabla1912[[#This Row],[Tiempo_normal (ns)]]&gt;$D$508,Tabla1912[[#This Row],[Tiempo_normal (ns)]]&lt;$D$509)</f>
        <v>0</v>
      </c>
      <c r="U424" s="6">
        <v>421</v>
      </c>
      <c r="V424" t="b">
        <f>OR(Tabla31013[[#This Row],[Tiempo_lineal (ns)]]&gt;$F$508,Tabla31013[[#This Row],[Tiempo_lineal (ns)]]&lt;$F$509)</f>
        <v>0</v>
      </c>
      <c r="W424" t="b">
        <f>OR(Tabla31013[[#This Row],[Tiempo_normal (ns)]]&gt;$G$508,Tabla31013[[#This Row],[Tiempo_normal (ns)]]&lt;$G$509)</f>
        <v>0</v>
      </c>
      <c r="X424" s="6">
        <v>421</v>
      </c>
      <c r="Y424" t="b">
        <f>OR(Tabla41114[[#This Row],[Tiempo_lineal (ns)]]&gt;$I$508,Tabla41114[[#This Row],[Tiempo_lineal (ns)]]&lt;$I$509)</f>
        <v>0</v>
      </c>
      <c r="Z424" t="b">
        <f>OR(Tabla41114[[#This Row],[Tiempo_normal (ns)]]&gt;$J$508,Tabla41114[[#This Row],[Tiempo_normal (ns)]]&lt;$J$509)</f>
        <v>0</v>
      </c>
      <c r="AA424" s="6">
        <v>421</v>
      </c>
      <c r="AB424" t="b">
        <f>OR(Tabla51215[[#This Row],[Tiempo_lineal (ns)]]&gt;$L$508,Tabla51215[[#This Row],[Tiempo_lineal (ns)]]&lt;$L$509)</f>
        <v>0</v>
      </c>
      <c r="AC424" t="b">
        <f>OR(Tabla51215[[#This Row],[Tiempo_normal (ns)]]&gt;$M$508,Tabla51215[[#This Row],[Tiempo_normal (ns)]]&lt;$M$509)</f>
        <v>0</v>
      </c>
      <c r="AD424" s="6">
        <v>421</v>
      </c>
      <c r="AE424" t="b">
        <f>OR(Tabla61316[[#This Row],[Tiempo_lineal (ns)]]&gt;$O$508,Tabla61316[[#This Row],[Tiempo_lineal (ns)]]&lt;$O$509)</f>
        <v>0</v>
      </c>
      <c r="AF424" s="7" t="b">
        <f>OR(Tabla61316[[#This Row],[Tiempo_normal (ns)]]&gt;$P$508,Tabla61316[[#This Row],[Tiempo_normal (ns)]]&lt;$P$509)</f>
        <v>0</v>
      </c>
    </row>
    <row r="425" spans="2:32" x14ac:dyDescent="0.3">
      <c r="B425">
        <v>422</v>
      </c>
      <c r="C425">
        <v>188</v>
      </c>
      <c r="D425">
        <v>211</v>
      </c>
      <c r="E425">
        <v>422</v>
      </c>
      <c r="F425">
        <v>2006</v>
      </c>
      <c r="G425">
        <v>1803</v>
      </c>
      <c r="H425">
        <v>422</v>
      </c>
      <c r="I425">
        <v>66662</v>
      </c>
      <c r="J425">
        <v>66861</v>
      </c>
      <c r="K425">
        <v>422</v>
      </c>
      <c r="L425">
        <v>730171</v>
      </c>
      <c r="M425">
        <v>542288</v>
      </c>
      <c r="N425">
        <v>422</v>
      </c>
      <c r="O425" s="5">
        <v>9433430</v>
      </c>
      <c r="P425" s="5">
        <v>9632320</v>
      </c>
      <c r="R425" s="8">
        <v>422</v>
      </c>
      <c r="S425" t="b">
        <f>OR(Tabla1912[[#This Row],[Tiempo_lineal (ns)]]&gt;$C$508,Tabla1912[[#This Row],[Tiempo_lineal (ns)]]&lt;$C$509)</f>
        <v>0</v>
      </c>
      <c r="T425" t="b">
        <f>OR(Tabla1912[[#This Row],[Tiempo_normal (ns)]]&gt;$D$508,Tabla1912[[#This Row],[Tiempo_normal (ns)]]&lt;$D$509)</f>
        <v>0</v>
      </c>
      <c r="U425" s="8">
        <v>422</v>
      </c>
      <c r="V425" t="b">
        <f>OR(Tabla31013[[#This Row],[Tiempo_lineal (ns)]]&gt;$F$508,Tabla31013[[#This Row],[Tiempo_lineal (ns)]]&lt;$F$509)</f>
        <v>0</v>
      </c>
      <c r="W425" t="b">
        <f>OR(Tabla31013[[#This Row],[Tiempo_normal (ns)]]&gt;$G$508,Tabla31013[[#This Row],[Tiempo_normal (ns)]]&lt;$G$509)</f>
        <v>0</v>
      </c>
      <c r="X425" s="8">
        <v>422</v>
      </c>
      <c r="Y425" t="b">
        <f>OR(Tabla41114[[#This Row],[Tiempo_lineal (ns)]]&gt;$I$508,Tabla41114[[#This Row],[Tiempo_lineal (ns)]]&lt;$I$509)</f>
        <v>0</v>
      </c>
      <c r="Z425" t="b">
        <f>OR(Tabla41114[[#This Row],[Tiempo_normal (ns)]]&gt;$J$508,Tabla41114[[#This Row],[Tiempo_normal (ns)]]&lt;$J$509)</f>
        <v>0</v>
      </c>
      <c r="AA425" s="8">
        <v>422</v>
      </c>
      <c r="AB425" t="b">
        <f>OR(Tabla51215[[#This Row],[Tiempo_lineal (ns)]]&gt;$L$508,Tabla51215[[#This Row],[Tiempo_lineal (ns)]]&lt;$L$509)</f>
        <v>0</v>
      </c>
      <c r="AC425" t="b">
        <f>OR(Tabla51215[[#This Row],[Tiempo_normal (ns)]]&gt;$M$508,Tabla51215[[#This Row],[Tiempo_normal (ns)]]&lt;$M$509)</f>
        <v>0</v>
      </c>
      <c r="AD425" s="8">
        <v>422</v>
      </c>
      <c r="AE425" t="b">
        <f>OR(Tabla61316[[#This Row],[Tiempo_lineal (ns)]]&gt;$O$508,Tabla61316[[#This Row],[Tiempo_lineal (ns)]]&lt;$O$509)</f>
        <v>0</v>
      </c>
      <c r="AF425" s="7" t="b">
        <f>OR(Tabla61316[[#This Row],[Tiempo_normal (ns)]]&gt;$P$508,Tabla61316[[#This Row],[Tiempo_normal (ns)]]&lt;$P$509)</f>
        <v>0</v>
      </c>
    </row>
    <row r="426" spans="2:32" x14ac:dyDescent="0.3">
      <c r="B426">
        <v>423</v>
      </c>
      <c r="C426">
        <v>203</v>
      </c>
      <c r="D426">
        <v>210</v>
      </c>
      <c r="E426">
        <v>423</v>
      </c>
      <c r="F426">
        <v>2043</v>
      </c>
      <c r="G426">
        <v>1819</v>
      </c>
      <c r="H426">
        <v>423</v>
      </c>
      <c r="I426">
        <v>57874</v>
      </c>
      <c r="J426">
        <v>55393</v>
      </c>
      <c r="K426">
        <v>423</v>
      </c>
      <c r="L426">
        <v>802129</v>
      </c>
      <c r="M426">
        <v>527467</v>
      </c>
      <c r="N426">
        <v>423</v>
      </c>
      <c r="O426" s="5">
        <v>25458000</v>
      </c>
      <c r="P426" s="5">
        <v>42341300</v>
      </c>
      <c r="R426" s="6">
        <v>423</v>
      </c>
      <c r="S426" t="b">
        <f>OR(Tabla1912[[#This Row],[Tiempo_lineal (ns)]]&gt;$C$508,Tabla1912[[#This Row],[Tiempo_lineal (ns)]]&lt;$C$509)</f>
        <v>0</v>
      </c>
      <c r="T426" t="b">
        <f>OR(Tabla1912[[#This Row],[Tiempo_normal (ns)]]&gt;$D$508,Tabla1912[[#This Row],[Tiempo_normal (ns)]]&lt;$D$509)</f>
        <v>0</v>
      </c>
      <c r="U426" s="6">
        <v>423</v>
      </c>
      <c r="V426" t="b">
        <f>OR(Tabla31013[[#This Row],[Tiempo_lineal (ns)]]&gt;$F$508,Tabla31013[[#This Row],[Tiempo_lineal (ns)]]&lt;$F$509)</f>
        <v>0</v>
      </c>
      <c r="W426" t="b">
        <f>OR(Tabla31013[[#This Row],[Tiempo_normal (ns)]]&gt;$G$508,Tabla31013[[#This Row],[Tiempo_normal (ns)]]&lt;$G$509)</f>
        <v>0</v>
      </c>
      <c r="X426" s="6">
        <v>423</v>
      </c>
      <c r="Y426" t="b">
        <f>OR(Tabla41114[[#This Row],[Tiempo_lineal (ns)]]&gt;$I$508,Tabla41114[[#This Row],[Tiempo_lineal (ns)]]&lt;$I$509)</f>
        <v>0</v>
      </c>
      <c r="Z426" t="b">
        <f>OR(Tabla41114[[#This Row],[Tiempo_normal (ns)]]&gt;$J$508,Tabla41114[[#This Row],[Tiempo_normal (ns)]]&lt;$J$509)</f>
        <v>0</v>
      </c>
      <c r="AA426" s="6">
        <v>423</v>
      </c>
      <c r="AB426" t="b">
        <f>OR(Tabla51215[[#This Row],[Tiempo_lineal (ns)]]&gt;$L$508,Tabla51215[[#This Row],[Tiempo_lineal (ns)]]&lt;$L$509)</f>
        <v>0</v>
      </c>
      <c r="AC426" t="b">
        <f>OR(Tabla51215[[#This Row],[Tiempo_normal (ns)]]&gt;$M$508,Tabla51215[[#This Row],[Tiempo_normal (ns)]]&lt;$M$509)</f>
        <v>0</v>
      </c>
      <c r="AD426" s="6">
        <v>423</v>
      </c>
      <c r="AE426" t="b">
        <f>OR(Tabla61316[[#This Row],[Tiempo_lineal (ns)]]&gt;$O$508,Tabla61316[[#This Row],[Tiempo_lineal (ns)]]&lt;$O$509)</f>
        <v>0</v>
      </c>
      <c r="AF426" s="7" t="b">
        <f>OR(Tabla61316[[#This Row],[Tiempo_normal (ns)]]&gt;$P$508,Tabla61316[[#This Row],[Tiempo_normal (ns)]]&lt;$P$509)</f>
        <v>1</v>
      </c>
    </row>
    <row r="427" spans="2:32" x14ac:dyDescent="0.3">
      <c r="B427">
        <v>424</v>
      </c>
      <c r="C427">
        <v>217</v>
      </c>
      <c r="D427">
        <v>206</v>
      </c>
      <c r="E427">
        <v>424</v>
      </c>
      <c r="F427">
        <v>2247</v>
      </c>
      <c r="G427">
        <v>1843</v>
      </c>
      <c r="H427">
        <v>424</v>
      </c>
      <c r="I427">
        <v>51701</v>
      </c>
      <c r="J427">
        <v>45524</v>
      </c>
      <c r="K427">
        <v>424</v>
      </c>
      <c r="L427">
        <v>609739</v>
      </c>
      <c r="M427">
        <v>925365</v>
      </c>
      <c r="N427">
        <v>424</v>
      </c>
      <c r="O427" s="5">
        <v>12551200</v>
      </c>
      <c r="P427" s="5">
        <v>22551800</v>
      </c>
      <c r="R427" s="8">
        <v>424</v>
      </c>
      <c r="S427" t="b">
        <f>OR(Tabla1912[[#This Row],[Tiempo_lineal (ns)]]&gt;$C$508,Tabla1912[[#This Row],[Tiempo_lineal (ns)]]&lt;$C$509)</f>
        <v>0</v>
      </c>
      <c r="T427" t="b">
        <f>OR(Tabla1912[[#This Row],[Tiempo_normal (ns)]]&gt;$D$508,Tabla1912[[#This Row],[Tiempo_normal (ns)]]&lt;$D$509)</f>
        <v>0</v>
      </c>
      <c r="U427" s="8">
        <v>424</v>
      </c>
      <c r="V427" t="b">
        <f>OR(Tabla31013[[#This Row],[Tiempo_lineal (ns)]]&gt;$F$508,Tabla31013[[#This Row],[Tiempo_lineal (ns)]]&lt;$F$509)</f>
        <v>0</v>
      </c>
      <c r="W427" t="b">
        <f>OR(Tabla31013[[#This Row],[Tiempo_normal (ns)]]&gt;$G$508,Tabla31013[[#This Row],[Tiempo_normal (ns)]]&lt;$G$509)</f>
        <v>0</v>
      </c>
      <c r="X427" s="8">
        <v>424</v>
      </c>
      <c r="Y427" t="b">
        <f>OR(Tabla41114[[#This Row],[Tiempo_lineal (ns)]]&gt;$I$508,Tabla41114[[#This Row],[Tiempo_lineal (ns)]]&lt;$I$509)</f>
        <v>0</v>
      </c>
      <c r="Z427" t="b">
        <f>OR(Tabla41114[[#This Row],[Tiempo_normal (ns)]]&gt;$J$508,Tabla41114[[#This Row],[Tiempo_normal (ns)]]&lt;$J$509)</f>
        <v>0</v>
      </c>
      <c r="AA427" s="8">
        <v>424</v>
      </c>
      <c r="AB427" t="b">
        <f>OR(Tabla51215[[#This Row],[Tiempo_lineal (ns)]]&gt;$L$508,Tabla51215[[#This Row],[Tiempo_lineal (ns)]]&lt;$L$509)</f>
        <v>0</v>
      </c>
      <c r="AC427" t="b">
        <f>OR(Tabla51215[[#This Row],[Tiempo_normal (ns)]]&gt;$M$508,Tabla51215[[#This Row],[Tiempo_normal (ns)]]&lt;$M$509)</f>
        <v>0</v>
      </c>
      <c r="AD427" s="8">
        <v>424</v>
      </c>
      <c r="AE427" t="b">
        <f>OR(Tabla61316[[#This Row],[Tiempo_lineal (ns)]]&gt;$O$508,Tabla61316[[#This Row],[Tiempo_lineal (ns)]]&lt;$O$509)</f>
        <v>0</v>
      </c>
      <c r="AF427" s="7" t="b">
        <f>OR(Tabla61316[[#This Row],[Tiempo_normal (ns)]]&gt;$P$508,Tabla61316[[#This Row],[Tiempo_normal (ns)]]&lt;$P$509)</f>
        <v>0</v>
      </c>
    </row>
    <row r="428" spans="2:32" x14ac:dyDescent="0.3">
      <c r="B428">
        <v>425</v>
      </c>
      <c r="C428">
        <v>214</v>
      </c>
      <c r="D428">
        <v>209</v>
      </c>
      <c r="E428">
        <v>425</v>
      </c>
      <c r="F428">
        <v>1883</v>
      </c>
      <c r="G428">
        <v>2493</v>
      </c>
      <c r="H428">
        <v>425</v>
      </c>
      <c r="I428">
        <v>77888</v>
      </c>
      <c r="J428">
        <v>26787</v>
      </c>
      <c r="K428">
        <v>425</v>
      </c>
      <c r="L428">
        <v>772332</v>
      </c>
      <c r="M428">
        <v>660948</v>
      </c>
      <c r="N428">
        <v>425</v>
      </c>
      <c r="O428" s="5">
        <v>17241400</v>
      </c>
      <c r="P428" s="5">
        <v>13438000</v>
      </c>
      <c r="R428" s="6">
        <v>425</v>
      </c>
      <c r="S428" t="b">
        <f>OR(Tabla1912[[#This Row],[Tiempo_lineal (ns)]]&gt;$C$508,Tabla1912[[#This Row],[Tiempo_lineal (ns)]]&lt;$C$509)</f>
        <v>0</v>
      </c>
      <c r="T428" t="b">
        <f>OR(Tabla1912[[#This Row],[Tiempo_normal (ns)]]&gt;$D$508,Tabla1912[[#This Row],[Tiempo_normal (ns)]]&lt;$D$509)</f>
        <v>0</v>
      </c>
      <c r="U428" s="6">
        <v>425</v>
      </c>
      <c r="V428" t="b">
        <f>OR(Tabla31013[[#This Row],[Tiempo_lineal (ns)]]&gt;$F$508,Tabla31013[[#This Row],[Tiempo_lineal (ns)]]&lt;$F$509)</f>
        <v>0</v>
      </c>
      <c r="W428" t="b">
        <f>OR(Tabla31013[[#This Row],[Tiempo_normal (ns)]]&gt;$G$508,Tabla31013[[#This Row],[Tiempo_normal (ns)]]&lt;$G$509)</f>
        <v>0</v>
      </c>
      <c r="X428" s="6">
        <v>425</v>
      </c>
      <c r="Y428" t="b">
        <f>OR(Tabla41114[[#This Row],[Tiempo_lineal (ns)]]&gt;$I$508,Tabla41114[[#This Row],[Tiempo_lineal (ns)]]&lt;$I$509)</f>
        <v>0</v>
      </c>
      <c r="Z428" t="b">
        <f>OR(Tabla41114[[#This Row],[Tiempo_normal (ns)]]&gt;$J$508,Tabla41114[[#This Row],[Tiempo_normal (ns)]]&lt;$J$509)</f>
        <v>0</v>
      </c>
      <c r="AA428" s="6">
        <v>425</v>
      </c>
      <c r="AB428" t="b">
        <f>OR(Tabla51215[[#This Row],[Tiempo_lineal (ns)]]&gt;$L$508,Tabla51215[[#This Row],[Tiempo_lineal (ns)]]&lt;$L$509)</f>
        <v>0</v>
      </c>
      <c r="AC428" t="b">
        <f>OR(Tabla51215[[#This Row],[Tiempo_normal (ns)]]&gt;$M$508,Tabla51215[[#This Row],[Tiempo_normal (ns)]]&lt;$M$509)</f>
        <v>0</v>
      </c>
      <c r="AD428" s="6">
        <v>425</v>
      </c>
      <c r="AE428" t="b">
        <f>OR(Tabla61316[[#This Row],[Tiempo_lineal (ns)]]&gt;$O$508,Tabla61316[[#This Row],[Tiempo_lineal (ns)]]&lt;$O$509)</f>
        <v>0</v>
      </c>
      <c r="AF428" s="7" t="b">
        <f>OR(Tabla61316[[#This Row],[Tiempo_normal (ns)]]&gt;$P$508,Tabla61316[[#This Row],[Tiempo_normal (ns)]]&lt;$P$509)</f>
        <v>0</v>
      </c>
    </row>
    <row r="429" spans="2:32" x14ac:dyDescent="0.3">
      <c r="B429">
        <v>426</v>
      </c>
      <c r="C429">
        <v>189</v>
      </c>
      <c r="D429">
        <v>216</v>
      </c>
      <c r="E429">
        <v>426</v>
      </c>
      <c r="F429">
        <v>2687</v>
      </c>
      <c r="G429">
        <v>2269</v>
      </c>
      <c r="H429">
        <v>426</v>
      </c>
      <c r="I429">
        <v>34554</v>
      </c>
      <c r="J429">
        <v>38368</v>
      </c>
      <c r="K429">
        <v>426</v>
      </c>
      <c r="L429">
        <v>647534</v>
      </c>
      <c r="M429">
        <v>916068</v>
      </c>
      <c r="N429">
        <v>426</v>
      </c>
      <c r="O429" s="5">
        <v>10622000</v>
      </c>
      <c r="P429" s="5">
        <v>12435200</v>
      </c>
      <c r="R429" s="8">
        <v>426</v>
      </c>
      <c r="S429" t="b">
        <f>OR(Tabla1912[[#This Row],[Tiempo_lineal (ns)]]&gt;$C$508,Tabla1912[[#This Row],[Tiempo_lineal (ns)]]&lt;$C$509)</f>
        <v>0</v>
      </c>
      <c r="T429" t="b">
        <f>OR(Tabla1912[[#This Row],[Tiempo_normal (ns)]]&gt;$D$508,Tabla1912[[#This Row],[Tiempo_normal (ns)]]&lt;$D$509)</f>
        <v>0</v>
      </c>
      <c r="U429" s="8">
        <v>426</v>
      </c>
      <c r="V429" t="b">
        <f>OR(Tabla31013[[#This Row],[Tiempo_lineal (ns)]]&gt;$F$508,Tabla31013[[#This Row],[Tiempo_lineal (ns)]]&lt;$F$509)</f>
        <v>1</v>
      </c>
      <c r="W429" t="b">
        <f>OR(Tabla31013[[#This Row],[Tiempo_normal (ns)]]&gt;$G$508,Tabla31013[[#This Row],[Tiempo_normal (ns)]]&lt;$G$509)</f>
        <v>0</v>
      </c>
      <c r="X429" s="8">
        <v>426</v>
      </c>
      <c r="Y429" t="b">
        <f>OR(Tabla41114[[#This Row],[Tiempo_lineal (ns)]]&gt;$I$508,Tabla41114[[#This Row],[Tiempo_lineal (ns)]]&lt;$I$509)</f>
        <v>0</v>
      </c>
      <c r="Z429" t="b">
        <f>OR(Tabla41114[[#This Row],[Tiempo_normal (ns)]]&gt;$J$508,Tabla41114[[#This Row],[Tiempo_normal (ns)]]&lt;$J$509)</f>
        <v>0</v>
      </c>
      <c r="AA429" s="8">
        <v>426</v>
      </c>
      <c r="AB429" t="b">
        <f>OR(Tabla51215[[#This Row],[Tiempo_lineal (ns)]]&gt;$L$508,Tabla51215[[#This Row],[Tiempo_lineal (ns)]]&lt;$L$509)</f>
        <v>0</v>
      </c>
      <c r="AC429" t="b">
        <f>OR(Tabla51215[[#This Row],[Tiempo_normal (ns)]]&gt;$M$508,Tabla51215[[#This Row],[Tiempo_normal (ns)]]&lt;$M$509)</f>
        <v>0</v>
      </c>
      <c r="AD429" s="8">
        <v>426</v>
      </c>
      <c r="AE429" t="b">
        <f>OR(Tabla61316[[#This Row],[Tiempo_lineal (ns)]]&gt;$O$508,Tabla61316[[#This Row],[Tiempo_lineal (ns)]]&lt;$O$509)</f>
        <v>0</v>
      </c>
      <c r="AF429" s="7" t="b">
        <f>OR(Tabla61316[[#This Row],[Tiempo_normal (ns)]]&gt;$P$508,Tabla61316[[#This Row],[Tiempo_normal (ns)]]&lt;$P$509)</f>
        <v>0</v>
      </c>
    </row>
    <row r="430" spans="2:32" x14ac:dyDescent="0.3">
      <c r="B430">
        <v>427</v>
      </c>
      <c r="C430">
        <v>209</v>
      </c>
      <c r="D430">
        <v>209</v>
      </c>
      <c r="E430">
        <v>427</v>
      </c>
      <c r="F430">
        <v>2491</v>
      </c>
      <c r="G430">
        <v>3988</v>
      </c>
      <c r="H430">
        <v>427</v>
      </c>
      <c r="I430">
        <v>56045</v>
      </c>
      <c r="J430">
        <v>54014</v>
      </c>
      <c r="K430">
        <v>427</v>
      </c>
      <c r="L430">
        <v>641958</v>
      </c>
      <c r="M430">
        <v>586316</v>
      </c>
      <c r="N430">
        <v>427</v>
      </c>
      <c r="O430" s="5">
        <v>16844400</v>
      </c>
      <c r="P430" s="5">
        <v>10724300</v>
      </c>
      <c r="R430" s="6">
        <v>427</v>
      </c>
      <c r="S430" t="b">
        <f>OR(Tabla1912[[#This Row],[Tiempo_lineal (ns)]]&gt;$C$508,Tabla1912[[#This Row],[Tiempo_lineal (ns)]]&lt;$C$509)</f>
        <v>0</v>
      </c>
      <c r="T430" t="b">
        <f>OR(Tabla1912[[#This Row],[Tiempo_normal (ns)]]&gt;$D$508,Tabla1912[[#This Row],[Tiempo_normal (ns)]]&lt;$D$509)</f>
        <v>0</v>
      </c>
      <c r="U430" s="6">
        <v>427</v>
      </c>
      <c r="V430" t="b">
        <f>OR(Tabla31013[[#This Row],[Tiempo_lineal (ns)]]&gt;$F$508,Tabla31013[[#This Row],[Tiempo_lineal (ns)]]&lt;$F$509)</f>
        <v>1</v>
      </c>
      <c r="W430" t="b">
        <f>OR(Tabla31013[[#This Row],[Tiempo_normal (ns)]]&gt;$G$508,Tabla31013[[#This Row],[Tiempo_normal (ns)]]&lt;$G$509)</f>
        <v>1</v>
      </c>
      <c r="X430" s="6">
        <v>427</v>
      </c>
      <c r="Y430" t="b">
        <f>OR(Tabla41114[[#This Row],[Tiempo_lineal (ns)]]&gt;$I$508,Tabla41114[[#This Row],[Tiempo_lineal (ns)]]&lt;$I$509)</f>
        <v>0</v>
      </c>
      <c r="Z430" t="b">
        <f>OR(Tabla41114[[#This Row],[Tiempo_normal (ns)]]&gt;$J$508,Tabla41114[[#This Row],[Tiempo_normal (ns)]]&lt;$J$509)</f>
        <v>0</v>
      </c>
      <c r="AA430" s="6">
        <v>427</v>
      </c>
      <c r="AB430" t="b">
        <f>OR(Tabla51215[[#This Row],[Tiempo_lineal (ns)]]&gt;$L$508,Tabla51215[[#This Row],[Tiempo_lineal (ns)]]&lt;$L$509)</f>
        <v>0</v>
      </c>
      <c r="AC430" t="b">
        <f>OR(Tabla51215[[#This Row],[Tiempo_normal (ns)]]&gt;$M$508,Tabla51215[[#This Row],[Tiempo_normal (ns)]]&lt;$M$509)</f>
        <v>0</v>
      </c>
      <c r="AD430" s="6">
        <v>427</v>
      </c>
      <c r="AE430" t="b">
        <f>OR(Tabla61316[[#This Row],[Tiempo_lineal (ns)]]&gt;$O$508,Tabla61316[[#This Row],[Tiempo_lineal (ns)]]&lt;$O$509)</f>
        <v>0</v>
      </c>
      <c r="AF430" s="7" t="b">
        <f>OR(Tabla61316[[#This Row],[Tiempo_normal (ns)]]&gt;$P$508,Tabla61316[[#This Row],[Tiempo_normal (ns)]]&lt;$P$509)</f>
        <v>0</v>
      </c>
    </row>
    <row r="431" spans="2:32" x14ac:dyDescent="0.3">
      <c r="B431">
        <v>428</v>
      </c>
      <c r="C431">
        <v>194</v>
      </c>
      <c r="D431">
        <v>205</v>
      </c>
      <c r="E431">
        <v>428</v>
      </c>
      <c r="F431">
        <v>2975</v>
      </c>
      <c r="G431">
        <v>3572</v>
      </c>
      <c r="H431">
        <v>428</v>
      </c>
      <c r="I431">
        <v>80672</v>
      </c>
      <c r="J431">
        <v>45938</v>
      </c>
      <c r="K431">
        <v>428</v>
      </c>
      <c r="L431">
        <v>945059</v>
      </c>
      <c r="M431">
        <v>846797</v>
      </c>
      <c r="N431">
        <v>428</v>
      </c>
      <c r="O431" s="5">
        <v>9876160</v>
      </c>
      <c r="P431" s="5">
        <v>10295400</v>
      </c>
      <c r="R431" s="8">
        <v>428</v>
      </c>
      <c r="S431" t="b">
        <f>OR(Tabla1912[[#This Row],[Tiempo_lineal (ns)]]&gt;$C$508,Tabla1912[[#This Row],[Tiempo_lineal (ns)]]&lt;$C$509)</f>
        <v>0</v>
      </c>
      <c r="T431" t="b">
        <f>OR(Tabla1912[[#This Row],[Tiempo_normal (ns)]]&gt;$D$508,Tabla1912[[#This Row],[Tiempo_normal (ns)]]&lt;$D$509)</f>
        <v>0</v>
      </c>
      <c r="U431" s="8">
        <v>428</v>
      </c>
      <c r="V431" t="b">
        <f>OR(Tabla31013[[#This Row],[Tiempo_lineal (ns)]]&gt;$F$508,Tabla31013[[#This Row],[Tiempo_lineal (ns)]]&lt;$F$509)</f>
        <v>1</v>
      </c>
      <c r="W431" t="b">
        <f>OR(Tabla31013[[#This Row],[Tiempo_normal (ns)]]&gt;$G$508,Tabla31013[[#This Row],[Tiempo_normal (ns)]]&lt;$G$509)</f>
        <v>1</v>
      </c>
      <c r="X431" s="8">
        <v>428</v>
      </c>
      <c r="Y431" t="b">
        <f>OR(Tabla41114[[#This Row],[Tiempo_lineal (ns)]]&gt;$I$508,Tabla41114[[#This Row],[Tiempo_lineal (ns)]]&lt;$I$509)</f>
        <v>0</v>
      </c>
      <c r="Z431" t="b">
        <f>OR(Tabla41114[[#This Row],[Tiempo_normal (ns)]]&gt;$J$508,Tabla41114[[#This Row],[Tiempo_normal (ns)]]&lt;$J$509)</f>
        <v>0</v>
      </c>
      <c r="AA431" s="8">
        <v>428</v>
      </c>
      <c r="AB431" t="b">
        <f>OR(Tabla51215[[#This Row],[Tiempo_lineal (ns)]]&gt;$L$508,Tabla51215[[#This Row],[Tiempo_lineal (ns)]]&lt;$L$509)</f>
        <v>0</v>
      </c>
      <c r="AC431" t="b">
        <f>OR(Tabla51215[[#This Row],[Tiempo_normal (ns)]]&gt;$M$508,Tabla51215[[#This Row],[Tiempo_normal (ns)]]&lt;$M$509)</f>
        <v>0</v>
      </c>
      <c r="AD431" s="8">
        <v>428</v>
      </c>
      <c r="AE431" t="b">
        <f>OR(Tabla61316[[#This Row],[Tiempo_lineal (ns)]]&gt;$O$508,Tabla61316[[#This Row],[Tiempo_lineal (ns)]]&lt;$O$509)</f>
        <v>0</v>
      </c>
      <c r="AF431" s="7" t="b">
        <f>OR(Tabla61316[[#This Row],[Tiempo_normal (ns)]]&gt;$P$508,Tabla61316[[#This Row],[Tiempo_normal (ns)]]&lt;$P$509)</f>
        <v>0</v>
      </c>
    </row>
    <row r="432" spans="2:32" x14ac:dyDescent="0.3">
      <c r="B432">
        <v>429</v>
      </c>
      <c r="C432">
        <v>187</v>
      </c>
      <c r="D432">
        <v>301</v>
      </c>
      <c r="E432">
        <v>429</v>
      </c>
      <c r="F432">
        <v>2619</v>
      </c>
      <c r="G432">
        <v>2845</v>
      </c>
      <c r="H432">
        <v>429</v>
      </c>
      <c r="I432">
        <v>47855</v>
      </c>
      <c r="J432">
        <v>69097</v>
      </c>
      <c r="K432">
        <v>429</v>
      </c>
      <c r="L432">
        <v>744010</v>
      </c>
      <c r="M432">
        <v>608009</v>
      </c>
      <c r="N432">
        <v>429</v>
      </c>
      <c r="O432" s="5">
        <v>18073300</v>
      </c>
      <c r="P432" s="5">
        <v>10152000</v>
      </c>
      <c r="R432" s="6">
        <v>429</v>
      </c>
      <c r="S432" t="b">
        <f>OR(Tabla1912[[#This Row],[Tiempo_lineal (ns)]]&gt;$C$508,Tabla1912[[#This Row],[Tiempo_lineal (ns)]]&lt;$C$509)</f>
        <v>0</v>
      </c>
      <c r="T432" t="b">
        <f>OR(Tabla1912[[#This Row],[Tiempo_normal (ns)]]&gt;$D$508,Tabla1912[[#This Row],[Tiempo_normal (ns)]]&lt;$D$509)</f>
        <v>0</v>
      </c>
      <c r="U432" s="6">
        <v>429</v>
      </c>
      <c r="V432" t="b">
        <f>OR(Tabla31013[[#This Row],[Tiempo_lineal (ns)]]&gt;$F$508,Tabla31013[[#This Row],[Tiempo_lineal (ns)]]&lt;$F$509)</f>
        <v>1</v>
      </c>
      <c r="W432" t="b">
        <f>OR(Tabla31013[[#This Row],[Tiempo_normal (ns)]]&gt;$G$508,Tabla31013[[#This Row],[Tiempo_normal (ns)]]&lt;$G$509)</f>
        <v>1</v>
      </c>
      <c r="X432" s="6">
        <v>429</v>
      </c>
      <c r="Y432" t="b">
        <f>OR(Tabla41114[[#This Row],[Tiempo_lineal (ns)]]&gt;$I$508,Tabla41114[[#This Row],[Tiempo_lineal (ns)]]&lt;$I$509)</f>
        <v>0</v>
      </c>
      <c r="Z432" t="b">
        <f>OR(Tabla41114[[#This Row],[Tiempo_normal (ns)]]&gt;$J$508,Tabla41114[[#This Row],[Tiempo_normal (ns)]]&lt;$J$509)</f>
        <v>0</v>
      </c>
      <c r="AA432" s="6">
        <v>429</v>
      </c>
      <c r="AB432" t="b">
        <f>OR(Tabla51215[[#This Row],[Tiempo_lineal (ns)]]&gt;$L$508,Tabla51215[[#This Row],[Tiempo_lineal (ns)]]&lt;$L$509)</f>
        <v>0</v>
      </c>
      <c r="AC432" t="b">
        <f>OR(Tabla51215[[#This Row],[Tiempo_normal (ns)]]&gt;$M$508,Tabla51215[[#This Row],[Tiempo_normal (ns)]]&lt;$M$509)</f>
        <v>0</v>
      </c>
      <c r="AD432" s="6">
        <v>429</v>
      </c>
      <c r="AE432" t="b">
        <f>OR(Tabla61316[[#This Row],[Tiempo_lineal (ns)]]&gt;$O$508,Tabla61316[[#This Row],[Tiempo_lineal (ns)]]&lt;$O$509)</f>
        <v>0</v>
      </c>
      <c r="AF432" s="7" t="b">
        <f>OR(Tabla61316[[#This Row],[Tiempo_normal (ns)]]&gt;$P$508,Tabla61316[[#This Row],[Tiempo_normal (ns)]]&lt;$P$509)</f>
        <v>0</v>
      </c>
    </row>
    <row r="433" spans="2:32" x14ac:dyDescent="0.3">
      <c r="B433">
        <v>430</v>
      </c>
      <c r="C433">
        <v>298</v>
      </c>
      <c r="D433">
        <v>222</v>
      </c>
      <c r="E433">
        <v>430</v>
      </c>
      <c r="F433">
        <v>2144</v>
      </c>
      <c r="G433">
        <v>1798</v>
      </c>
      <c r="H433">
        <v>430</v>
      </c>
      <c r="I433">
        <v>42697</v>
      </c>
      <c r="J433">
        <v>28949</v>
      </c>
      <c r="K433">
        <v>430</v>
      </c>
      <c r="L433">
        <v>641021</v>
      </c>
      <c r="M433">
        <v>724560</v>
      </c>
      <c r="N433">
        <v>430</v>
      </c>
      <c r="O433" s="5">
        <v>9832290</v>
      </c>
      <c r="P433" s="5">
        <v>10301300</v>
      </c>
      <c r="R433" s="8">
        <v>430</v>
      </c>
      <c r="S433" t="b">
        <f>OR(Tabla1912[[#This Row],[Tiempo_lineal (ns)]]&gt;$C$508,Tabla1912[[#This Row],[Tiempo_lineal (ns)]]&lt;$C$509)</f>
        <v>0</v>
      </c>
      <c r="T433" t="b">
        <f>OR(Tabla1912[[#This Row],[Tiempo_normal (ns)]]&gt;$D$508,Tabla1912[[#This Row],[Tiempo_normal (ns)]]&lt;$D$509)</f>
        <v>0</v>
      </c>
      <c r="U433" s="8">
        <v>430</v>
      </c>
      <c r="V433" t="b">
        <f>OR(Tabla31013[[#This Row],[Tiempo_lineal (ns)]]&gt;$F$508,Tabla31013[[#This Row],[Tiempo_lineal (ns)]]&lt;$F$509)</f>
        <v>0</v>
      </c>
      <c r="W433" t="b">
        <f>OR(Tabla31013[[#This Row],[Tiempo_normal (ns)]]&gt;$G$508,Tabla31013[[#This Row],[Tiempo_normal (ns)]]&lt;$G$509)</f>
        <v>0</v>
      </c>
      <c r="X433" s="8">
        <v>430</v>
      </c>
      <c r="Y433" t="b">
        <f>OR(Tabla41114[[#This Row],[Tiempo_lineal (ns)]]&gt;$I$508,Tabla41114[[#This Row],[Tiempo_lineal (ns)]]&lt;$I$509)</f>
        <v>0</v>
      </c>
      <c r="Z433" t="b">
        <f>OR(Tabla41114[[#This Row],[Tiempo_normal (ns)]]&gt;$J$508,Tabla41114[[#This Row],[Tiempo_normal (ns)]]&lt;$J$509)</f>
        <v>0</v>
      </c>
      <c r="AA433" s="8">
        <v>430</v>
      </c>
      <c r="AB433" t="b">
        <f>OR(Tabla51215[[#This Row],[Tiempo_lineal (ns)]]&gt;$L$508,Tabla51215[[#This Row],[Tiempo_lineal (ns)]]&lt;$L$509)</f>
        <v>0</v>
      </c>
      <c r="AC433" t="b">
        <f>OR(Tabla51215[[#This Row],[Tiempo_normal (ns)]]&gt;$M$508,Tabla51215[[#This Row],[Tiempo_normal (ns)]]&lt;$M$509)</f>
        <v>0</v>
      </c>
      <c r="AD433" s="8">
        <v>430</v>
      </c>
      <c r="AE433" t="b">
        <f>OR(Tabla61316[[#This Row],[Tiempo_lineal (ns)]]&gt;$O$508,Tabla61316[[#This Row],[Tiempo_lineal (ns)]]&lt;$O$509)</f>
        <v>0</v>
      </c>
      <c r="AF433" s="7" t="b">
        <f>OR(Tabla61316[[#This Row],[Tiempo_normal (ns)]]&gt;$P$508,Tabla61316[[#This Row],[Tiempo_normal (ns)]]&lt;$P$509)</f>
        <v>0</v>
      </c>
    </row>
    <row r="434" spans="2:32" x14ac:dyDescent="0.3">
      <c r="B434">
        <v>431</v>
      </c>
      <c r="C434">
        <v>206</v>
      </c>
      <c r="D434">
        <v>203</v>
      </c>
      <c r="E434">
        <v>431</v>
      </c>
      <c r="F434">
        <v>2239</v>
      </c>
      <c r="G434">
        <v>2840</v>
      </c>
      <c r="H434">
        <v>431</v>
      </c>
      <c r="I434">
        <v>42079</v>
      </c>
      <c r="J434">
        <v>64984</v>
      </c>
      <c r="K434">
        <v>431</v>
      </c>
      <c r="L434">
        <v>723225</v>
      </c>
      <c r="M434">
        <v>721967</v>
      </c>
      <c r="N434">
        <v>431</v>
      </c>
      <c r="O434" s="5">
        <v>9421510</v>
      </c>
      <c r="P434" s="5">
        <v>22463500</v>
      </c>
      <c r="R434" s="6">
        <v>431</v>
      </c>
      <c r="S434" t="b">
        <f>OR(Tabla1912[[#This Row],[Tiempo_lineal (ns)]]&gt;$C$508,Tabla1912[[#This Row],[Tiempo_lineal (ns)]]&lt;$C$509)</f>
        <v>0</v>
      </c>
      <c r="T434" t="b">
        <f>OR(Tabla1912[[#This Row],[Tiempo_normal (ns)]]&gt;$D$508,Tabla1912[[#This Row],[Tiempo_normal (ns)]]&lt;$D$509)</f>
        <v>0</v>
      </c>
      <c r="U434" s="6">
        <v>431</v>
      </c>
      <c r="V434" t="b">
        <f>OR(Tabla31013[[#This Row],[Tiempo_lineal (ns)]]&gt;$F$508,Tabla31013[[#This Row],[Tiempo_lineal (ns)]]&lt;$F$509)</f>
        <v>0</v>
      </c>
      <c r="W434" t="b">
        <f>OR(Tabla31013[[#This Row],[Tiempo_normal (ns)]]&gt;$G$508,Tabla31013[[#This Row],[Tiempo_normal (ns)]]&lt;$G$509)</f>
        <v>1</v>
      </c>
      <c r="X434" s="6">
        <v>431</v>
      </c>
      <c r="Y434" t="b">
        <f>OR(Tabla41114[[#This Row],[Tiempo_lineal (ns)]]&gt;$I$508,Tabla41114[[#This Row],[Tiempo_lineal (ns)]]&lt;$I$509)</f>
        <v>0</v>
      </c>
      <c r="Z434" t="b">
        <f>OR(Tabla41114[[#This Row],[Tiempo_normal (ns)]]&gt;$J$508,Tabla41114[[#This Row],[Tiempo_normal (ns)]]&lt;$J$509)</f>
        <v>0</v>
      </c>
      <c r="AA434" s="6">
        <v>431</v>
      </c>
      <c r="AB434" t="b">
        <f>OR(Tabla51215[[#This Row],[Tiempo_lineal (ns)]]&gt;$L$508,Tabla51215[[#This Row],[Tiempo_lineal (ns)]]&lt;$L$509)</f>
        <v>0</v>
      </c>
      <c r="AC434" t="b">
        <f>OR(Tabla51215[[#This Row],[Tiempo_normal (ns)]]&gt;$M$508,Tabla51215[[#This Row],[Tiempo_normal (ns)]]&lt;$M$509)</f>
        <v>0</v>
      </c>
      <c r="AD434" s="6">
        <v>431</v>
      </c>
      <c r="AE434" t="b">
        <f>OR(Tabla61316[[#This Row],[Tiempo_lineal (ns)]]&gt;$O$508,Tabla61316[[#This Row],[Tiempo_lineal (ns)]]&lt;$O$509)</f>
        <v>0</v>
      </c>
      <c r="AF434" s="7" t="b">
        <f>OR(Tabla61316[[#This Row],[Tiempo_normal (ns)]]&gt;$P$508,Tabla61316[[#This Row],[Tiempo_normal (ns)]]&lt;$P$509)</f>
        <v>0</v>
      </c>
    </row>
    <row r="435" spans="2:32" x14ac:dyDescent="0.3">
      <c r="B435">
        <v>432</v>
      </c>
      <c r="C435">
        <v>194</v>
      </c>
      <c r="D435">
        <v>204</v>
      </c>
      <c r="E435">
        <v>432</v>
      </c>
      <c r="F435">
        <v>2798</v>
      </c>
      <c r="G435">
        <v>3941</v>
      </c>
      <c r="H435">
        <v>432</v>
      </c>
      <c r="I435">
        <v>56311</v>
      </c>
      <c r="J435">
        <v>29268</v>
      </c>
      <c r="K435">
        <v>432</v>
      </c>
      <c r="L435">
        <v>681356</v>
      </c>
      <c r="M435">
        <v>897773</v>
      </c>
      <c r="N435">
        <v>432</v>
      </c>
      <c r="O435" s="5">
        <v>11302000</v>
      </c>
      <c r="P435" s="5">
        <v>10059300</v>
      </c>
      <c r="R435" s="8">
        <v>432</v>
      </c>
      <c r="S435" t="b">
        <f>OR(Tabla1912[[#This Row],[Tiempo_lineal (ns)]]&gt;$C$508,Tabla1912[[#This Row],[Tiempo_lineal (ns)]]&lt;$C$509)</f>
        <v>0</v>
      </c>
      <c r="T435" t="b">
        <f>OR(Tabla1912[[#This Row],[Tiempo_normal (ns)]]&gt;$D$508,Tabla1912[[#This Row],[Tiempo_normal (ns)]]&lt;$D$509)</f>
        <v>0</v>
      </c>
      <c r="U435" s="8">
        <v>432</v>
      </c>
      <c r="V435" t="b">
        <f>OR(Tabla31013[[#This Row],[Tiempo_lineal (ns)]]&gt;$F$508,Tabla31013[[#This Row],[Tiempo_lineal (ns)]]&lt;$F$509)</f>
        <v>1</v>
      </c>
      <c r="W435" t="b">
        <f>OR(Tabla31013[[#This Row],[Tiempo_normal (ns)]]&gt;$G$508,Tabla31013[[#This Row],[Tiempo_normal (ns)]]&lt;$G$509)</f>
        <v>1</v>
      </c>
      <c r="X435" s="8">
        <v>432</v>
      </c>
      <c r="Y435" t="b">
        <f>OR(Tabla41114[[#This Row],[Tiempo_lineal (ns)]]&gt;$I$508,Tabla41114[[#This Row],[Tiempo_lineal (ns)]]&lt;$I$509)</f>
        <v>0</v>
      </c>
      <c r="Z435" t="b">
        <f>OR(Tabla41114[[#This Row],[Tiempo_normal (ns)]]&gt;$J$508,Tabla41114[[#This Row],[Tiempo_normal (ns)]]&lt;$J$509)</f>
        <v>0</v>
      </c>
      <c r="AA435" s="8">
        <v>432</v>
      </c>
      <c r="AB435" t="b">
        <f>OR(Tabla51215[[#This Row],[Tiempo_lineal (ns)]]&gt;$L$508,Tabla51215[[#This Row],[Tiempo_lineal (ns)]]&lt;$L$509)</f>
        <v>0</v>
      </c>
      <c r="AC435" t="b">
        <f>OR(Tabla51215[[#This Row],[Tiempo_normal (ns)]]&gt;$M$508,Tabla51215[[#This Row],[Tiempo_normal (ns)]]&lt;$M$509)</f>
        <v>0</v>
      </c>
      <c r="AD435" s="8">
        <v>432</v>
      </c>
      <c r="AE435" t="b">
        <f>OR(Tabla61316[[#This Row],[Tiempo_lineal (ns)]]&gt;$O$508,Tabla61316[[#This Row],[Tiempo_lineal (ns)]]&lt;$O$509)</f>
        <v>0</v>
      </c>
      <c r="AF435" s="7" t="b">
        <f>OR(Tabla61316[[#This Row],[Tiempo_normal (ns)]]&gt;$P$508,Tabla61316[[#This Row],[Tiempo_normal (ns)]]&lt;$P$509)</f>
        <v>0</v>
      </c>
    </row>
    <row r="436" spans="2:32" x14ac:dyDescent="0.3">
      <c r="B436">
        <v>433</v>
      </c>
      <c r="C436">
        <v>192</v>
      </c>
      <c r="D436">
        <v>206</v>
      </c>
      <c r="E436">
        <v>433</v>
      </c>
      <c r="F436">
        <v>2976</v>
      </c>
      <c r="G436">
        <v>2847</v>
      </c>
      <c r="H436">
        <v>433</v>
      </c>
      <c r="I436">
        <v>66391</v>
      </c>
      <c r="J436">
        <v>56421</v>
      </c>
      <c r="K436">
        <v>433</v>
      </c>
      <c r="L436">
        <v>610512</v>
      </c>
      <c r="M436">
        <v>566629</v>
      </c>
      <c r="N436">
        <v>433</v>
      </c>
      <c r="O436" s="5">
        <v>8997810</v>
      </c>
      <c r="P436" s="5">
        <v>10714700</v>
      </c>
      <c r="R436" s="6">
        <v>433</v>
      </c>
      <c r="S436" t="b">
        <f>OR(Tabla1912[[#This Row],[Tiempo_lineal (ns)]]&gt;$C$508,Tabla1912[[#This Row],[Tiempo_lineal (ns)]]&lt;$C$509)</f>
        <v>0</v>
      </c>
      <c r="T436" t="b">
        <f>OR(Tabla1912[[#This Row],[Tiempo_normal (ns)]]&gt;$D$508,Tabla1912[[#This Row],[Tiempo_normal (ns)]]&lt;$D$509)</f>
        <v>0</v>
      </c>
      <c r="U436" s="6">
        <v>433</v>
      </c>
      <c r="V436" t="b">
        <f>OR(Tabla31013[[#This Row],[Tiempo_lineal (ns)]]&gt;$F$508,Tabla31013[[#This Row],[Tiempo_lineal (ns)]]&lt;$F$509)</f>
        <v>1</v>
      </c>
      <c r="W436" t="b">
        <f>OR(Tabla31013[[#This Row],[Tiempo_normal (ns)]]&gt;$G$508,Tabla31013[[#This Row],[Tiempo_normal (ns)]]&lt;$G$509)</f>
        <v>1</v>
      </c>
      <c r="X436" s="6">
        <v>433</v>
      </c>
      <c r="Y436" t="b">
        <f>OR(Tabla41114[[#This Row],[Tiempo_lineal (ns)]]&gt;$I$508,Tabla41114[[#This Row],[Tiempo_lineal (ns)]]&lt;$I$509)</f>
        <v>0</v>
      </c>
      <c r="Z436" t="b">
        <f>OR(Tabla41114[[#This Row],[Tiempo_normal (ns)]]&gt;$J$508,Tabla41114[[#This Row],[Tiempo_normal (ns)]]&lt;$J$509)</f>
        <v>0</v>
      </c>
      <c r="AA436" s="6">
        <v>433</v>
      </c>
      <c r="AB436" t="b">
        <f>OR(Tabla51215[[#This Row],[Tiempo_lineal (ns)]]&gt;$L$508,Tabla51215[[#This Row],[Tiempo_lineal (ns)]]&lt;$L$509)</f>
        <v>0</v>
      </c>
      <c r="AC436" t="b">
        <f>OR(Tabla51215[[#This Row],[Tiempo_normal (ns)]]&gt;$M$508,Tabla51215[[#This Row],[Tiempo_normal (ns)]]&lt;$M$509)</f>
        <v>0</v>
      </c>
      <c r="AD436" s="6">
        <v>433</v>
      </c>
      <c r="AE436" t="b">
        <f>OR(Tabla61316[[#This Row],[Tiempo_lineal (ns)]]&gt;$O$508,Tabla61316[[#This Row],[Tiempo_lineal (ns)]]&lt;$O$509)</f>
        <v>0</v>
      </c>
      <c r="AF436" s="7" t="b">
        <f>OR(Tabla61316[[#This Row],[Tiempo_normal (ns)]]&gt;$P$508,Tabla61316[[#This Row],[Tiempo_normal (ns)]]&lt;$P$509)</f>
        <v>0</v>
      </c>
    </row>
    <row r="437" spans="2:32" x14ac:dyDescent="0.3">
      <c r="B437">
        <v>434</v>
      </c>
      <c r="C437">
        <v>195</v>
      </c>
      <c r="D437">
        <v>206</v>
      </c>
      <c r="E437">
        <v>434</v>
      </c>
      <c r="F437">
        <v>2753</v>
      </c>
      <c r="G437">
        <v>6607</v>
      </c>
      <c r="H437">
        <v>434</v>
      </c>
      <c r="I437">
        <v>45992</v>
      </c>
      <c r="J437">
        <v>48329</v>
      </c>
      <c r="K437">
        <v>434</v>
      </c>
      <c r="L437">
        <v>888951</v>
      </c>
      <c r="M437">
        <v>543383</v>
      </c>
      <c r="N437">
        <v>434</v>
      </c>
      <c r="O437" s="5">
        <v>25991900</v>
      </c>
      <c r="P437" s="5">
        <v>10358900</v>
      </c>
      <c r="R437" s="8">
        <v>434</v>
      </c>
      <c r="S437" t="b">
        <f>OR(Tabla1912[[#This Row],[Tiempo_lineal (ns)]]&gt;$C$508,Tabla1912[[#This Row],[Tiempo_lineal (ns)]]&lt;$C$509)</f>
        <v>0</v>
      </c>
      <c r="T437" t="b">
        <f>OR(Tabla1912[[#This Row],[Tiempo_normal (ns)]]&gt;$D$508,Tabla1912[[#This Row],[Tiempo_normal (ns)]]&lt;$D$509)</f>
        <v>0</v>
      </c>
      <c r="U437" s="8">
        <v>434</v>
      </c>
      <c r="V437" t="b">
        <f>OR(Tabla31013[[#This Row],[Tiempo_lineal (ns)]]&gt;$F$508,Tabla31013[[#This Row],[Tiempo_lineal (ns)]]&lt;$F$509)</f>
        <v>1</v>
      </c>
      <c r="W437" t="b">
        <f>OR(Tabla31013[[#This Row],[Tiempo_normal (ns)]]&gt;$G$508,Tabla31013[[#This Row],[Tiempo_normal (ns)]]&lt;$G$509)</f>
        <v>1</v>
      </c>
      <c r="X437" s="8">
        <v>434</v>
      </c>
      <c r="Y437" t="b">
        <f>OR(Tabla41114[[#This Row],[Tiempo_lineal (ns)]]&gt;$I$508,Tabla41114[[#This Row],[Tiempo_lineal (ns)]]&lt;$I$509)</f>
        <v>0</v>
      </c>
      <c r="Z437" t="b">
        <f>OR(Tabla41114[[#This Row],[Tiempo_normal (ns)]]&gt;$J$508,Tabla41114[[#This Row],[Tiempo_normal (ns)]]&lt;$J$509)</f>
        <v>0</v>
      </c>
      <c r="AA437" s="8">
        <v>434</v>
      </c>
      <c r="AB437" t="b">
        <f>OR(Tabla51215[[#This Row],[Tiempo_lineal (ns)]]&gt;$L$508,Tabla51215[[#This Row],[Tiempo_lineal (ns)]]&lt;$L$509)</f>
        <v>0</v>
      </c>
      <c r="AC437" t="b">
        <f>OR(Tabla51215[[#This Row],[Tiempo_normal (ns)]]&gt;$M$508,Tabla51215[[#This Row],[Tiempo_normal (ns)]]&lt;$M$509)</f>
        <v>0</v>
      </c>
      <c r="AD437" s="8">
        <v>434</v>
      </c>
      <c r="AE437" t="b">
        <f>OR(Tabla61316[[#This Row],[Tiempo_lineal (ns)]]&gt;$O$508,Tabla61316[[#This Row],[Tiempo_lineal (ns)]]&lt;$O$509)</f>
        <v>1</v>
      </c>
      <c r="AF437" s="7" t="b">
        <f>OR(Tabla61316[[#This Row],[Tiempo_normal (ns)]]&gt;$P$508,Tabla61316[[#This Row],[Tiempo_normal (ns)]]&lt;$P$509)</f>
        <v>0</v>
      </c>
    </row>
    <row r="438" spans="2:32" x14ac:dyDescent="0.3">
      <c r="B438">
        <v>435</v>
      </c>
      <c r="C438">
        <v>190</v>
      </c>
      <c r="D438">
        <v>209</v>
      </c>
      <c r="E438">
        <v>435</v>
      </c>
      <c r="F438">
        <v>2750</v>
      </c>
      <c r="G438">
        <v>2731</v>
      </c>
      <c r="H438">
        <v>435</v>
      </c>
      <c r="I438">
        <v>85623</v>
      </c>
      <c r="J438">
        <v>45717</v>
      </c>
      <c r="K438">
        <v>435</v>
      </c>
      <c r="L438">
        <v>693698</v>
      </c>
      <c r="M438">
        <v>663884</v>
      </c>
      <c r="N438">
        <v>435</v>
      </c>
      <c r="O438" s="5">
        <v>14290600</v>
      </c>
      <c r="P438" s="5">
        <v>12431800</v>
      </c>
      <c r="R438" s="6">
        <v>435</v>
      </c>
      <c r="S438" t="b">
        <f>OR(Tabla1912[[#This Row],[Tiempo_lineal (ns)]]&gt;$C$508,Tabla1912[[#This Row],[Tiempo_lineal (ns)]]&lt;$C$509)</f>
        <v>0</v>
      </c>
      <c r="T438" t="b">
        <f>OR(Tabla1912[[#This Row],[Tiempo_normal (ns)]]&gt;$D$508,Tabla1912[[#This Row],[Tiempo_normal (ns)]]&lt;$D$509)</f>
        <v>0</v>
      </c>
      <c r="U438" s="6">
        <v>435</v>
      </c>
      <c r="V438" t="b">
        <f>OR(Tabla31013[[#This Row],[Tiempo_lineal (ns)]]&gt;$F$508,Tabla31013[[#This Row],[Tiempo_lineal (ns)]]&lt;$F$509)</f>
        <v>1</v>
      </c>
      <c r="W438" t="b">
        <f>OR(Tabla31013[[#This Row],[Tiempo_normal (ns)]]&gt;$G$508,Tabla31013[[#This Row],[Tiempo_normal (ns)]]&lt;$G$509)</f>
        <v>0</v>
      </c>
      <c r="X438" s="6">
        <v>435</v>
      </c>
      <c r="Y438" t="b">
        <f>OR(Tabla41114[[#This Row],[Tiempo_lineal (ns)]]&gt;$I$508,Tabla41114[[#This Row],[Tiempo_lineal (ns)]]&lt;$I$509)</f>
        <v>0</v>
      </c>
      <c r="Z438" t="b">
        <f>OR(Tabla41114[[#This Row],[Tiempo_normal (ns)]]&gt;$J$508,Tabla41114[[#This Row],[Tiempo_normal (ns)]]&lt;$J$509)</f>
        <v>0</v>
      </c>
      <c r="AA438" s="6">
        <v>435</v>
      </c>
      <c r="AB438" t="b">
        <f>OR(Tabla51215[[#This Row],[Tiempo_lineal (ns)]]&gt;$L$508,Tabla51215[[#This Row],[Tiempo_lineal (ns)]]&lt;$L$509)</f>
        <v>0</v>
      </c>
      <c r="AC438" t="b">
        <f>OR(Tabla51215[[#This Row],[Tiempo_normal (ns)]]&gt;$M$508,Tabla51215[[#This Row],[Tiempo_normal (ns)]]&lt;$M$509)</f>
        <v>0</v>
      </c>
      <c r="AD438" s="6">
        <v>435</v>
      </c>
      <c r="AE438" t="b">
        <f>OR(Tabla61316[[#This Row],[Tiempo_lineal (ns)]]&gt;$O$508,Tabla61316[[#This Row],[Tiempo_lineal (ns)]]&lt;$O$509)</f>
        <v>0</v>
      </c>
      <c r="AF438" s="7" t="b">
        <f>OR(Tabla61316[[#This Row],[Tiempo_normal (ns)]]&gt;$P$508,Tabla61316[[#This Row],[Tiempo_normal (ns)]]&lt;$P$509)</f>
        <v>0</v>
      </c>
    </row>
    <row r="439" spans="2:32" x14ac:dyDescent="0.3">
      <c r="B439">
        <v>436</v>
      </c>
      <c r="C439">
        <v>182</v>
      </c>
      <c r="D439">
        <v>206</v>
      </c>
      <c r="E439">
        <v>436</v>
      </c>
      <c r="F439">
        <v>1960</v>
      </c>
      <c r="G439">
        <v>1805</v>
      </c>
      <c r="H439">
        <v>436</v>
      </c>
      <c r="I439">
        <v>67477</v>
      </c>
      <c r="J439">
        <v>51385</v>
      </c>
      <c r="K439">
        <v>436</v>
      </c>
      <c r="L439">
        <v>643397</v>
      </c>
      <c r="M439">
        <v>807629</v>
      </c>
      <c r="N439">
        <v>436</v>
      </c>
      <c r="O439" s="5">
        <v>11194100</v>
      </c>
      <c r="P439" s="5">
        <v>12974200</v>
      </c>
      <c r="R439" s="8">
        <v>436</v>
      </c>
      <c r="S439" t="b">
        <f>OR(Tabla1912[[#This Row],[Tiempo_lineal (ns)]]&gt;$C$508,Tabla1912[[#This Row],[Tiempo_lineal (ns)]]&lt;$C$509)</f>
        <v>0</v>
      </c>
      <c r="T439" t="b">
        <f>OR(Tabla1912[[#This Row],[Tiempo_normal (ns)]]&gt;$D$508,Tabla1912[[#This Row],[Tiempo_normal (ns)]]&lt;$D$509)</f>
        <v>0</v>
      </c>
      <c r="U439" s="8">
        <v>436</v>
      </c>
      <c r="V439" t="b">
        <f>OR(Tabla31013[[#This Row],[Tiempo_lineal (ns)]]&gt;$F$508,Tabla31013[[#This Row],[Tiempo_lineal (ns)]]&lt;$F$509)</f>
        <v>0</v>
      </c>
      <c r="W439" t="b">
        <f>OR(Tabla31013[[#This Row],[Tiempo_normal (ns)]]&gt;$G$508,Tabla31013[[#This Row],[Tiempo_normal (ns)]]&lt;$G$509)</f>
        <v>0</v>
      </c>
      <c r="X439" s="8">
        <v>436</v>
      </c>
      <c r="Y439" t="b">
        <f>OR(Tabla41114[[#This Row],[Tiempo_lineal (ns)]]&gt;$I$508,Tabla41114[[#This Row],[Tiempo_lineal (ns)]]&lt;$I$509)</f>
        <v>0</v>
      </c>
      <c r="Z439" t="b">
        <f>OR(Tabla41114[[#This Row],[Tiempo_normal (ns)]]&gt;$J$508,Tabla41114[[#This Row],[Tiempo_normal (ns)]]&lt;$J$509)</f>
        <v>0</v>
      </c>
      <c r="AA439" s="8">
        <v>436</v>
      </c>
      <c r="AB439" t="b">
        <f>OR(Tabla51215[[#This Row],[Tiempo_lineal (ns)]]&gt;$L$508,Tabla51215[[#This Row],[Tiempo_lineal (ns)]]&lt;$L$509)</f>
        <v>0</v>
      </c>
      <c r="AC439" t="b">
        <f>OR(Tabla51215[[#This Row],[Tiempo_normal (ns)]]&gt;$M$508,Tabla51215[[#This Row],[Tiempo_normal (ns)]]&lt;$M$509)</f>
        <v>0</v>
      </c>
      <c r="AD439" s="8">
        <v>436</v>
      </c>
      <c r="AE439" t="b">
        <f>OR(Tabla61316[[#This Row],[Tiempo_lineal (ns)]]&gt;$O$508,Tabla61316[[#This Row],[Tiempo_lineal (ns)]]&lt;$O$509)</f>
        <v>0</v>
      </c>
      <c r="AF439" s="7" t="b">
        <f>OR(Tabla61316[[#This Row],[Tiempo_normal (ns)]]&gt;$P$508,Tabla61316[[#This Row],[Tiempo_normal (ns)]]&lt;$P$509)</f>
        <v>0</v>
      </c>
    </row>
    <row r="440" spans="2:32" x14ac:dyDescent="0.3">
      <c r="B440">
        <v>437</v>
      </c>
      <c r="C440">
        <v>196</v>
      </c>
      <c r="D440">
        <v>205</v>
      </c>
      <c r="E440">
        <v>437</v>
      </c>
      <c r="F440">
        <v>1846</v>
      </c>
      <c r="G440">
        <v>2153</v>
      </c>
      <c r="H440">
        <v>437</v>
      </c>
      <c r="I440">
        <v>39689</v>
      </c>
      <c r="J440">
        <v>51659</v>
      </c>
      <c r="K440">
        <v>437</v>
      </c>
      <c r="L440">
        <v>646726</v>
      </c>
      <c r="M440">
        <v>604331</v>
      </c>
      <c r="N440">
        <v>437</v>
      </c>
      <c r="O440" s="5">
        <v>9523250</v>
      </c>
      <c r="P440" s="5">
        <v>10445800</v>
      </c>
      <c r="R440" s="6">
        <v>437</v>
      </c>
      <c r="S440" t="b">
        <f>OR(Tabla1912[[#This Row],[Tiempo_lineal (ns)]]&gt;$C$508,Tabla1912[[#This Row],[Tiempo_lineal (ns)]]&lt;$C$509)</f>
        <v>0</v>
      </c>
      <c r="T440" t="b">
        <f>OR(Tabla1912[[#This Row],[Tiempo_normal (ns)]]&gt;$D$508,Tabla1912[[#This Row],[Tiempo_normal (ns)]]&lt;$D$509)</f>
        <v>0</v>
      </c>
      <c r="U440" s="6">
        <v>437</v>
      </c>
      <c r="V440" t="b">
        <f>OR(Tabla31013[[#This Row],[Tiempo_lineal (ns)]]&gt;$F$508,Tabla31013[[#This Row],[Tiempo_lineal (ns)]]&lt;$F$509)</f>
        <v>0</v>
      </c>
      <c r="W440" t="b">
        <f>OR(Tabla31013[[#This Row],[Tiempo_normal (ns)]]&gt;$G$508,Tabla31013[[#This Row],[Tiempo_normal (ns)]]&lt;$G$509)</f>
        <v>0</v>
      </c>
      <c r="X440" s="6">
        <v>437</v>
      </c>
      <c r="Y440" t="b">
        <f>OR(Tabla41114[[#This Row],[Tiempo_lineal (ns)]]&gt;$I$508,Tabla41114[[#This Row],[Tiempo_lineal (ns)]]&lt;$I$509)</f>
        <v>0</v>
      </c>
      <c r="Z440" t="b">
        <f>OR(Tabla41114[[#This Row],[Tiempo_normal (ns)]]&gt;$J$508,Tabla41114[[#This Row],[Tiempo_normal (ns)]]&lt;$J$509)</f>
        <v>0</v>
      </c>
      <c r="AA440" s="6">
        <v>437</v>
      </c>
      <c r="AB440" t="b">
        <f>OR(Tabla51215[[#This Row],[Tiempo_lineal (ns)]]&gt;$L$508,Tabla51215[[#This Row],[Tiempo_lineal (ns)]]&lt;$L$509)</f>
        <v>0</v>
      </c>
      <c r="AC440" t="b">
        <f>OR(Tabla51215[[#This Row],[Tiempo_normal (ns)]]&gt;$M$508,Tabla51215[[#This Row],[Tiempo_normal (ns)]]&lt;$M$509)</f>
        <v>0</v>
      </c>
      <c r="AD440" s="6">
        <v>437</v>
      </c>
      <c r="AE440" t="b">
        <f>OR(Tabla61316[[#This Row],[Tiempo_lineal (ns)]]&gt;$O$508,Tabla61316[[#This Row],[Tiempo_lineal (ns)]]&lt;$O$509)</f>
        <v>0</v>
      </c>
      <c r="AF440" s="7" t="b">
        <f>OR(Tabla61316[[#This Row],[Tiempo_normal (ns)]]&gt;$P$508,Tabla61316[[#This Row],[Tiempo_normal (ns)]]&lt;$P$509)</f>
        <v>0</v>
      </c>
    </row>
    <row r="441" spans="2:32" x14ac:dyDescent="0.3">
      <c r="B441">
        <v>438</v>
      </c>
      <c r="C441">
        <v>187</v>
      </c>
      <c r="D441">
        <v>213</v>
      </c>
      <c r="E441">
        <v>438</v>
      </c>
      <c r="F441">
        <v>2781</v>
      </c>
      <c r="G441">
        <v>1911</v>
      </c>
      <c r="H441">
        <v>438</v>
      </c>
      <c r="I441">
        <v>81691</v>
      </c>
      <c r="J441">
        <v>35617</v>
      </c>
      <c r="K441">
        <v>438</v>
      </c>
      <c r="L441">
        <v>671398</v>
      </c>
      <c r="M441">
        <v>587415</v>
      </c>
      <c r="N441">
        <v>438</v>
      </c>
      <c r="O441" s="5">
        <v>52125300</v>
      </c>
      <c r="P441" s="5">
        <v>9589390</v>
      </c>
      <c r="R441" s="8">
        <v>438</v>
      </c>
      <c r="S441" t="b">
        <f>OR(Tabla1912[[#This Row],[Tiempo_lineal (ns)]]&gt;$C$508,Tabla1912[[#This Row],[Tiempo_lineal (ns)]]&lt;$C$509)</f>
        <v>0</v>
      </c>
      <c r="T441" t="b">
        <f>OR(Tabla1912[[#This Row],[Tiempo_normal (ns)]]&gt;$D$508,Tabla1912[[#This Row],[Tiempo_normal (ns)]]&lt;$D$509)</f>
        <v>0</v>
      </c>
      <c r="U441" s="8">
        <v>438</v>
      </c>
      <c r="V441" t="b">
        <f>OR(Tabla31013[[#This Row],[Tiempo_lineal (ns)]]&gt;$F$508,Tabla31013[[#This Row],[Tiempo_lineal (ns)]]&lt;$F$509)</f>
        <v>1</v>
      </c>
      <c r="W441" t="b">
        <f>OR(Tabla31013[[#This Row],[Tiempo_normal (ns)]]&gt;$G$508,Tabla31013[[#This Row],[Tiempo_normal (ns)]]&lt;$G$509)</f>
        <v>0</v>
      </c>
      <c r="X441" s="8">
        <v>438</v>
      </c>
      <c r="Y441" t="b">
        <f>OR(Tabla41114[[#This Row],[Tiempo_lineal (ns)]]&gt;$I$508,Tabla41114[[#This Row],[Tiempo_lineal (ns)]]&lt;$I$509)</f>
        <v>0</v>
      </c>
      <c r="Z441" t="b">
        <f>OR(Tabla41114[[#This Row],[Tiempo_normal (ns)]]&gt;$J$508,Tabla41114[[#This Row],[Tiempo_normal (ns)]]&lt;$J$509)</f>
        <v>0</v>
      </c>
      <c r="AA441" s="8">
        <v>438</v>
      </c>
      <c r="AB441" t="b">
        <f>OR(Tabla51215[[#This Row],[Tiempo_lineal (ns)]]&gt;$L$508,Tabla51215[[#This Row],[Tiempo_lineal (ns)]]&lt;$L$509)</f>
        <v>0</v>
      </c>
      <c r="AC441" t="b">
        <f>OR(Tabla51215[[#This Row],[Tiempo_normal (ns)]]&gt;$M$508,Tabla51215[[#This Row],[Tiempo_normal (ns)]]&lt;$M$509)</f>
        <v>0</v>
      </c>
      <c r="AD441" s="8">
        <v>438</v>
      </c>
      <c r="AE441" t="b">
        <f>OR(Tabla61316[[#This Row],[Tiempo_lineal (ns)]]&gt;$O$508,Tabla61316[[#This Row],[Tiempo_lineal (ns)]]&lt;$O$509)</f>
        <v>1</v>
      </c>
      <c r="AF441" s="7" t="b">
        <f>OR(Tabla61316[[#This Row],[Tiempo_normal (ns)]]&gt;$P$508,Tabla61316[[#This Row],[Tiempo_normal (ns)]]&lt;$P$509)</f>
        <v>0</v>
      </c>
    </row>
    <row r="442" spans="2:32" x14ac:dyDescent="0.3">
      <c r="B442">
        <v>439</v>
      </c>
      <c r="C442">
        <v>194</v>
      </c>
      <c r="D442">
        <v>231</v>
      </c>
      <c r="E442">
        <v>439</v>
      </c>
      <c r="F442">
        <v>1848</v>
      </c>
      <c r="G442">
        <v>1832</v>
      </c>
      <c r="H442">
        <v>439</v>
      </c>
      <c r="I442">
        <v>71659</v>
      </c>
      <c r="J442">
        <v>44378</v>
      </c>
      <c r="K442">
        <v>439</v>
      </c>
      <c r="L442">
        <v>662695</v>
      </c>
      <c r="M442">
        <v>688261</v>
      </c>
      <c r="N442">
        <v>439</v>
      </c>
      <c r="O442" s="5">
        <v>15446700</v>
      </c>
      <c r="P442" s="5">
        <v>10740700</v>
      </c>
      <c r="R442" s="6">
        <v>439</v>
      </c>
      <c r="S442" t="b">
        <f>OR(Tabla1912[[#This Row],[Tiempo_lineal (ns)]]&gt;$C$508,Tabla1912[[#This Row],[Tiempo_lineal (ns)]]&lt;$C$509)</f>
        <v>0</v>
      </c>
      <c r="T442" t="b">
        <f>OR(Tabla1912[[#This Row],[Tiempo_normal (ns)]]&gt;$D$508,Tabla1912[[#This Row],[Tiempo_normal (ns)]]&lt;$D$509)</f>
        <v>0</v>
      </c>
      <c r="U442" s="6">
        <v>439</v>
      </c>
      <c r="V442" t="b">
        <f>OR(Tabla31013[[#This Row],[Tiempo_lineal (ns)]]&gt;$F$508,Tabla31013[[#This Row],[Tiempo_lineal (ns)]]&lt;$F$509)</f>
        <v>0</v>
      </c>
      <c r="W442" t="b">
        <f>OR(Tabla31013[[#This Row],[Tiempo_normal (ns)]]&gt;$G$508,Tabla31013[[#This Row],[Tiempo_normal (ns)]]&lt;$G$509)</f>
        <v>0</v>
      </c>
      <c r="X442" s="6">
        <v>439</v>
      </c>
      <c r="Y442" t="b">
        <f>OR(Tabla41114[[#This Row],[Tiempo_lineal (ns)]]&gt;$I$508,Tabla41114[[#This Row],[Tiempo_lineal (ns)]]&lt;$I$509)</f>
        <v>0</v>
      </c>
      <c r="Z442" t="b">
        <f>OR(Tabla41114[[#This Row],[Tiempo_normal (ns)]]&gt;$J$508,Tabla41114[[#This Row],[Tiempo_normal (ns)]]&lt;$J$509)</f>
        <v>0</v>
      </c>
      <c r="AA442" s="6">
        <v>439</v>
      </c>
      <c r="AB442" t="b">
        <f>OR(Tabla51215[[#This Row],[Tiempo_lineal (ns)]]&gt;$L$508,Tabla51215[[#This Row],[Tiempo_lineal (ns)]]&lt;$L$509)</f>
        <v>0</v>
      </c>
      <c r="AC442" t="b">
        <f>OR(Tabla51215[[#This Row],[Tiempo_normal (ns)]]&gt;$M$508,Tabla51215[[#This Row],[Tiempo_normal (ns)]]&lt;$M$509)</f>
        <v>0</v>
      </c>
      <c r="AD442" s="6">
        <v>439</v>
      </c>
      <c r="AE442" t="b">
        <f>OR(Tabla61316[[#This Row],[Tiempo_lineal (ns)]]&gt;$O$508,Tabla61316[[#This Row],[Tiempo_lineal (ns)]]&lt;$O$509)</f>
        <v>0</v>
      </c>
      <c r="AF442" s="7" t="b">
        <f>OR(Tabla61316[[#This Row],[Tiempo_normal (ns)]]&gt;$P$508,Tabla61316[[#This Row],[Tiempo_normal (ns)]]&lt;$P$509)</f>
        <v>0</v>
      </c>
    </row>
    <row r="443" spans="2:32" x14ac:dyDescent="0.3">
      <c r="B443">
        <v>440</v>
      </c>
      <c r="C443">
        <v>325</v>
      </c>
      <c r="D443">
        <v>246</v>
      </c>
      <c r="E443">
        <v>440</v>
      </c>
      <c r="F443">
        <v>1789</v>
      </c>
      <c r="G443">
        <v>2986</v>
      </c>
      <c r="H443">
        <v>440</v>
      </c>
      <c r="I443">
        <v>68623</v>
      </c>
      <c r="J443">
        <v>47958</v>
      </c>
      <c r="K443">
        <v>440</v>
      </c>
      <c r="L443">
        <v>594904</v>
      </c>
      <c r="M443">
        <v>606764</v>
      </c>
      <c r="N443">
        <v>440</v>
      </c>
      <c r="O443" s="5">
        <v>18667100</v>
      </c>
      <c r="P443" s="5">
        <v>12648300</v>
      </c>
      <c r="R443" s="8">
        <v>440</v>
      </c>
      <c r="S443" t="b">
        <f>OR(Tabla1912[[#This Row],[Tiempo_lineal (ns)]]&gt;$C$508,Tabla1912[[#This Row],[Tiempo_lineal (ns)]]&lt;$C$509)</f>
        <v>0</v>
      </c>
      <c r="T443" t="b">
        <f>OR(Tabla1912[[#This Row],[Tiempo_normal (ns)]]&gt;$D$508,Tabla1912[[#This Row],[Tiempo_normal (ns)]]&lt;$D$509)</f>
        <v>0</v>
      </c>
      <c r="U443" s="8">
        <v>440</v>
      </c>
      <c r="V443" t="b">
        <f>OR(Tabla31013[[#This Row],[Tiempo_lineal (ns)]]&gt;$F$508,Tabla31013[[#This Row],[Tiempo_lineal (ns)]]&lt;$F$509)</f>
        <v>0</v>
      </c>
      <c r="W443" t="b">
        <f>OR(Tabla31013[[#This Row],[Tiempo_normal (ns)]]&gt;$G$508,Tabla31013[[#This Row],[Tiempo_normal (ns)]]&lt;$G$509)</f>
        <v>1</v>
      </c>
      <c r="X443" s="8">
        <v>440</v>
      </c>
      <c r="Y443" t="b">
        <f>OR(Tabla41114[[#This Row],[Tiempo_lineal (ns)]]&gt;$I$508,Tabla41114[[#This Row],[Tiempo_lineal (ns)]]&lt;$I$509)</f>
        <v>0</v>
      </c>
      <c r="Z443" t="b">
        <f>OR(Tabla41114[[#This Row],[Tiempo_normal (ns)]]&gt;$J$508,Tabla41114[[#This Row],[Tiempo_normal (ns)]]&lt;$J$509)</f>
        <v>0</v>
      </c>
      <c r="AA443" s="8">
        <v>440</v>
      </c>
      <c r="AB443" t="b">
        <f>OR(Tabla51215[[#This Row],[Tiempo_lineal (ns)]]&gt;$L$508,Tabla51215[[#This Row],[Tiempo_lineal (ns)]]&lt;$L$509)</f>
        <v>0</v>
      </c>
      <c r="AC443" t="b">
        <f>OR(Tabla51215[[#This Row],[Tiempo_normal (ns)]]&gt;$M$508,Tabla51215[[#This Row],[Tiempo_normal (ns)]]&lt;$M$509)</f>
        <v>0</v>
      </c>
      <c r="AD443" s="8">
        <v>440</v>
      </c>
      <c r="AE443" t="b">
        <f>OR(Tabla61316[[#This Row],[Tiempo_lineal (ns)]]&gt;$O$508,Tabla61316[[#This Row],[Tiempo_lineal (ns)]]&lt;$O$509)</f>
        <v>0</v>
      </c>
      <c r="AF443" s="7" t="b">
        <f>OR(Tabla61316[[#This Row],[Tiempo_normal (ns)]]&gt;$P$508,Tabla61316[[#This Row],[Tiempo_normal (ns)]]&lt;$P$509)</f>
        <v>0</v>
      </c>
    </row>
    <row r="444" spans="2:32" x14ac:dyDescent="0.3">
      <c r="B444">
        <v>441</v>
      </c>
      <c r="C444">
        <v>206</v>
      </c>
      <c r="D444">
        <v>221</v>
      </c>
      <c r="E444">
        <v>441</v>
      </c>
      <c r="F444">
        <v>2921</v>
      </c>
      <c r="G444">
        <v>2896</v>
      </c>
      <c r="H444">
        <v>441</v>
      </c>
      <c r="I444">
        <v>29145</v>
      </c>
      <c r="J444">
        <v>38931</v>
      </c>
      <c r="K444">
        <v>441</v>
      </c>
      <c r="L444">
        <v>760435</v>
      </c>
      <c r="M444" s="5">
        <v>1104360</v>
      </c>
      <c r="N444">
        <v>441</v>
      </c>
      <c r="O444" s="5">
        <v>18931500</v>
      </c>
      <c r="P444" s="5">
        <v>11858400</v>
      </c>
      <c r="R444" s="6">
        <v>441</v>
      </c>
      <c r="S444" t="b">
        <f>OR(Tabla1912[[#This Row],[Tiempo_lineal (ns)]]&gt;$C$508,Tabla1912[[#This Row],[Tiempo_lineal (ns)]]&lt;$C$509)</f>
        <v>0</v>
      </c>
      <c r="T444" t="b">
        <f>OR(Tabla1912[[#This Row],[Tiempo_normal (ns)]]&gt;$D$508,Tabla1912[[#This Row],[Tiempo_normal (ns)]]&lt;$D$509)</f>
        <v>0</v>
      </c>
      <c r="U444" s="6">
        <v>441</v>
      </c>
      <c r="V444" t="b">
        <f>OR(Tabla31013[[#This Row],[Tiempo_lineal (ns)]]&gt;$F$508,Tabla31013[[#This Row],[Tiempo_lineal (ns)]]&lt;$F$509)</f>
        <v>1</v>
      </c>
      <c r="W444" t="b">
        <f>OR(Tabla31013[[#This Row],[Tiempo_normal (ns)]]&gt;$G$508,Tabla31013[[#This Row],[Tiempo_normal (ns)]]&lt;$G$509)</f>
        <v>1</v>
      </c>
      <c r="X444" s="6">
        <v>441</v>
      </c>
      <c r="Y444" t="b">
        <f>OR(Tabla41114[[#This Row],[Tiempo_lineal (ns)]]&gt;$I$508,Tabla41114[[#This Row],[Tiempo_lineal (ns)]]&lt;$I$509)</f>
        <v>0</v>
      </c>
      <c r="Z444" t="b">
        <f>OR(Tabla41114[[#This Row],[Tiempo_normal (ns)]]&gt;$J$508,Tabla41114[[#This Row],[Tiempo_normal (ns)]]&lt;$J$509)</f>
        <v>0</v>
      </c>
      <c r="AA444" s="6">
        <v>441</v>
      </c>
      <c r="AB444" t="b">
        <f>OR(Tabla51215[[#This Row],[Tiempo_lineal (ns)]]&gt;$L$508,Tabla51215[[#This Row],[Tiempo_lineal (ns)]]&lt;$L$509)</f>
        <v>0</v>
      </c>
      <c r="AC444" t="b">
        <f>OR(Tabla51215[[#This Row],[Tiempo_normal (ns)]]&gt;$M$508,Tabla51215[[#This Row],[Tiempo_normal (ns)]]&lt;$M$509)</f>
        <v>1</v>
      </c>
      <c r="AD444" s="6">
        <v>441</v>
      </c>
      <c r="AE444" t="b">
        <f>OR(Tabla61316[[#This Row],[Tiempo_lineal (ns)]]&gt;$O$508,Tabla61316[[#This Row],[Tiempo_lineal (ns)]]&lt;$O$509)</f>
        <v>0</v>
      </c>
      <c r="AF444" s="7" t="b">
        <f>OR(Tabla61316[[#This Row],[Tiempo_normal (ns)]]&gt;$P$508,Tabla61316[[#This Row],[Tiempo_normal (ns)]]&lt;$P$509)</f>
        <v>0</v>
      </c>
    </row>
    <row r="445" spans="2:32" x14ac:dyDescent="0.3">
      <c r="B445">
        <v>442</v>
      </c>
      <c r="C445">
        <v>199</v>
      </c>
      <c r="D445">
        <v>224</v>
      </c>
      <c r="E445">
        <v>442</v>
      </c>
      <c r="F445">
        <v>2608</v>
      </c>
      <c r="G445">
        <v>2279</v>
      </c>
      <c r="H445">
        <v>442</v>
      </c>
      <c r="I445">
        <v>29129</v>
      </c>
      <c r="J445">
        <v>59044</v>
      </c>
      <c r="K445">
        <v>442</v>
      </c>
      <c r="L445">
        <v>677951</v>
      </c>
      <c r="M445">
        <v>658728</v>
      </c>
      <c r="N445">
        <v>442</v>
      </c>
      <c r="O445" s="5">
        <v>23121100</v>
      </c>
      <c r="P445" s="5">
        <v>37993900</v>
      </c>
      <c r="R445" s="8">
        <v>442</v>
      </c>
      <c r="S445" t="b">
        <f>OR(Tabla1912[[#This Row],[Tiempo_lineal (ns)]]&gt;$C$508,Tabla1912[[#This Row],[Tiempo_lineal (ns)]]&lt;$C$509)</f>
        <v>0</v>
      </c>
      <c r="T445" t="b">
        <f>OR(Tabla1912[[#This Row],[Tiempo_normal (ns)]]&gt;$D$508,Tabla1912[[#This Row],[Tiempo_normal (ns)]]&lt;$D$509)</f>
        <v>0</v>
      </c>
      <c r="U445" s="8">
        <v>442</v>
      </c>
      <c r="V445" t="b">
        <f>OR(Tabla31013[[#This Row],[Tiempo_lineal (ns)]]&gt;$F$508,Tabla31013[[#This Row],[Tiempo_lineal (ns)]]&lt;$F$509)</f>
        <v>1</v>
      </c>
      <c r="W445" t="b">
        <f>OR(Tabla31013[[#This Row],[Tiempo_normal (ns)]]&gt;$G$508,Tabla31013[[#This Row],[Tiempo_normal (ns)]]&lt;$G$509)</f>
        <v>0</v>
      </c>
      <c r="X445" s="8">
        <v>442</v>
      </c>
      <c r="Y445" t="b">
        <f>OR(Tabla41114[[#This Row],[Tiempo_lineal (ns)]]&gt;$I$508,Tabla41114[[#This Row],[Tiempo_lineal (ns)]]&lt;$I$509)</f>
        <v>0</v>
      </c>
      <c r="Z445" t="b">
        <f>OR(Tabla41114[[#This Row],[Tiempo_normal (ns)]]&gt;$J$508,Tabla41114[[#This Row],[Tiempo_normal (ns)]]&lt;$J$509)</f>
        <v>0</v>
      </c>
      <c r="AA445" s="8">
        <v>442</v>
      </c>
      <c r="AB445" t="b">
        <f>OR(Tabla51215[[#This Row],[Tiempo_lineal (ns)]]&gt;$L$508,Tabla51215[[#This Row],[Tiempo_lineal (ns)]]&lt;$L$509)</f>
        <v>0</v>
      </c>
      <c r="AC445" t="b">
        <f>OR(Tabla51215[[#This Row],[Tiempo_normal (ns)]]&gt;$M$508,Tabla51215[[#This Row],[Tiempo_normal (ns)]]&lt;$M$509)</f>
        <v>0</v>
      </c>
      <c r="AD445" s="8">
        <v>442</v>
      </c>
      <c r="AE445" t="b">
        <f>OR(Tabla61316[[#This Row],[Tiempo_lineal (ns)]]&gt;$O$508,Tabla61316[[#This Row],[Tiempo_lineal (ns)]]&lt;$O$509)</f>
        <v>0</v>
      </c>
      <c r="AF445" s="7" t="b">
        <f>OR(Tabla61316[[#This Row],[Tiempo_normal (ns)]]&gt;$P$508,Tabla61316[[#This Row],[Tiempo_normal (ns)]]&lt;$P$509)</f>
        <v>0</v>
      </c>
    </row>
    <row r="446" spans="2:32" x14ac:dyDescent="0.3">
      <c r="B446">
        <v>443</v>
      </c>
      <c r="C446">
        <v>197</v>
      </c>
      <c r="D446">
        <v>226</v>
      </c>
      <c r="E446">
        <v>443</v>
      </c>
      <c r="F446">
        <v>1970</v>
      </c>
      <c r="G446">
        <v>4176</v>
      </c>
      <c r="H446">
        <v>443</v>
      </c>
      <c r="I446">
        <v>53457</v>
      </c>
      <c r="J446">
        <v>53781</v>
      </c>
      <c r="K446">
        <v>443</v>
      </c>
      <c r="L446">
        <v>704464</v>
      </c>
      <c r="M446">
        <v>676376</v>
      </c>
      <c r="N446">
        <v>443</v>
      </c>
      <c r="O446" s="5">
        <v>15972900</v>
      </c>
      <c r="P446" s="5">
        <v>11911500</v>
      </c>
      <c r="R446" s="6">
        <v>443</v>
      </c>
      <c r="S446" t="b">
        <f>OR(Tabla1912[[#This Row],[Tiempo_lineal (ns)]]&gt;$C$508,Tabla1912[[#This Row],[Tiempo_lineal (ns)]]&lt;$C$509)</f>
        <v>0</v>
      </c>
      <c r="T446" t="b">
        <f>OR(Tabla1912[[#This Row],[Tiempo_normal (ns)]]&gt;$D$508,Tabla1912[[#This Row],[Tiempo_normal (ns)]]&lt;$D$509)</f>
        <v>0</v>
      </c>
      <c r="U446" s="6">
        <v>443</v>
      </c>
      <c r="V446" t="b">
        <f>OR(Tabla31013[[#This Row],[Tiempo_lineal (ns)]]&gt;$F$508,Tabla31013[[#This Row],[Tiempo_lineal (ns)]]&lt;$F$509)</f>
        <v>0</v>
      </c>
      <c r="W446" t="b">
        <f>OR(Tabla31013[[#This Row],[Tiempo_normal (ns)]]&gt;$G$508,Tabla31013[[#This Row],[Tiempo_normal (ns)]]&lt;$G$509)</f>
        <v>1</v>
      </c>
      <c r="X446" s="6">
        <v>443</v>
      </c>
      <c r="Y446" t="b">
        <f>OR(Tabla41114[[#This Row],[Tiempo_lineal (ns)]]&gt;$I$508,Tabla41114[[#This Row],[Tiempo_lineal (ns)]]&lt;$I$509)</f>
        <v>0</v>
      </c>
      <c r="Z446" t="b">
        <f>OR(Tabla41114[[#This Row],[Tiempo_normal (ns)]]&gt;$J$508,Tabla41114[[#This Row],[Tiempo_normal (ns)]]&lt;$J$509)</f>
        <v>0</v>
      </c>
      <c r="AA446" s="6">
        <v>443</v>
      </c>
      <c r="AB446" t="b">
        <f>OR(Tabla51215[[#This Row],[Tiempo_lineal (ns)]]&gt;$L$508,Tabla51215[[#This Row],[Tiempo_lineal (ns)]]&lt;$L$509)</f>
        <v>0</v>
      </c>
      <c r="AC446" t="b">
        <f>OR(Tabla51215[[#This Row],[Tiempo_normal (ns)]]&gt;$M$508,Tabla51215[[#This Row],[Tiempo_normal (ns)]]&lt;$M$509)</f>
        <v>0</v>
      </c>
      <c r="AD446" s="6">
        <v>443</v>
      </c>
      <c r="AE446" t="b">
        <f>OR(Tabla61316[[#This Row],[Tiempo_lineal (ns)]]&gt;$O$508,Tabla61316[[#This Row],[Tiempo_lineal (ns)]]&lt;$O$509)</f>
        <v>0</v>
      </c>
      <c r="AF446" s="7" t="b">
        <f>OR(Tabla61316[[#This Row],[Tiempo_normal (ns)]]&gt;$P$508,Tabla61316[[#This Row],[Tiempo_normal (ns)]]&lt;$P$509)</f>
        <v>0</v>
      </c>
    </row>
    <row r="447" spans="2:32" x14ac:dyDescent="0.3">
      <c r="B447">
        <v>444</v>
      </c>
      <c r="C447">
        <v>199</v>
      </c>
      <c r="D447">
        <v>218</v>
      </c>
      <c r="E447">
        <v>444</v>
      </c>
      <c r="F447">
        <v>1814</v>
      </c>
      <c r="G447">
        <v>2793</v>
      </c>
      <c r="H447">
        <v>444</v>
      </c>
      <c r="I447">
        <v>69402</v>
      </c>
      <c r="J447">
        <v>69584</v>
      </c>
      <c r="K447">
        <v>444</v>
      </c>
      <c r="L447">
        <v>646063</v>
      </c>
      <c r="M447">
        <v>536284</v>
      </c>
      <c r="N447">
        <v>444</v>
      </c>
      <c r="O447" s="5">
        <v>21224400</v>
      </c>
      <c r="P447" s="5">
        <v>65048300</v>
      </c>
      <c r="R447" s="8">
        <v>444</v>
      </c>
      <c r="S447" t="b">
        <f>OR(Tabla1912[[#This Row],[Tiempo_lineal (ns)]]&gt;$C$508,Tabla1912[[#This Row],[Tiempo_lineal (ns)]]&lt;$C$509)</f>
        <v>0</v>
      </c>
      <c r="T447" t="b">
        <f>OR(Tabla1912[[#This Row],[Tiempo_normal (ns)]]&gt;$D$508,Tabla1912[[#This Row],[Tiempo_normal (ns)]]&lt;$D$509)</f>
        <v>0</v>
      </c>
      <c r="U447" s="8">
        <v>444</v>
      </c>
      <c r="V447" t="b">
        <f>OR(Tabla31013[[#This Row],[Tiempo_lineal (ns)]]&gt;$F$508,Tabla31013[[#This Row],[Tiempo_lineal (ns)]]&lt;$F$509)</f>
        <v>0</v>
      </c>
      <c r="W447" t="b">
        <f>OR(Tabla31013[[#This Row],[Tiempo_normal (ns)]]&gt;$G$508,Tabla31013[[#This Row],[Tiempo_normal (ns)]]&lt;$G$509)</f>
        <v>0</v>
      </c>
      <c r="X447" s="8">
        <v>444</v>
      </c>
      <c r="Y447" t="b">
        <f>OR(Tabla41114[[#This Row],[Tiempo_lineal (ns)]]&gt;$I$508,Tabla41114[[#This Row],[Tiempo_lineal (ns)]]&lt;$I$509)</f>
        <v>0</v>
      </c>
      <c r="Z447" t="b">
        <f>OR(Tabla41114[[#This Row],[Tiempo_normal (ns)]]&gt;$J$508,Tabla41114[[#This Row],[Tiempo_normal (ns)]]&lt;$J$509)</f>
        <v>0</v>
      </c>
      <c r="AA447" s="8">
        <v>444</v>
      </c>
      <c r="AB447" t="b">
        <f>OR(Tabla51215[[#This Row],[Tiempo_lineal (ns)]]&gt;$L$508,Tabla51215[[#This Row],[Tiempo_lineal (ns)]]&lt;$L$509)</f>
        <v>0</v>
      </c>
      <c r="AC447" t="b">
        <f>OR(Tabla51215[[#This Row],[Tiempo_normal (ns)]]&gt;$M$508,Tabla51215[[#This Row],[Tiempo_normal (ns)]]&lt;$M$509)</f>
        <v>0</v>
      </c>
      <c r="AD447" s="8">
        <v>444</v>
      </c>
      <c r="AE447" t="b">
        <f>OR(Tabla61316[[#This Row],[Tiempo_lineal (ns)]]&gt;$O$508,Tabla61316[[#This Row],[Tiempo_lineal (ns)]]&lt;$O$509)</f>
        <v>0</v>
      </c>
      <c r="AF447" s="7" t="b">
        <f>OR(Tabla61316[[#This Row],[Tiempo_normal (ns)]]&gt;$P$508,Tabla61316[[#This Row],[Tiempo_normal (ns)]]&lt;$P$509)</f>
        <v>1</v>
      </c>
    </row>
    <row r="448" spans="2:32" x14ac:dyDescent="0.3">
      <c r="B448">
        <v>445</v>
      </c>
      <c r="C448">
        <v>199</v>
      </c>
      <c r="D448">
        <v>221</v>
      </c>
      <c r="E448">
        <v>445</v>
      </c>
      <c r="F448">
        <v>2179</v>
      </c>
      <c r="G448">
        <v>1828</v>
      </c>
      <c r="H448">
        <v>445</v>
      </c>
      <c r="I448">
        <v>28731</v>
      </c>
      <c r="J448">
        <v>50102</v>
      </c>
      <c r="K448">
        <v>445</v>
      </c>
      <c r="L448">
        <v>835865</v>
      </c>
      <c r="M448">
        <v>632508</v>
      </c>
      <c r="N448">
        <v>445</v>
      </c>
      <c r="O448" s="5">
        <v>9202000</v>
      </c>
      <c r="P448" s="5">
        <v>11120500</v>
      </c>
      <c r="R448" s="6">
        <v>445</v>
      </c>
      <c r="S448" t="b">
        <f>OR(Tabla1912[[#This Row],[Tiempo_lineal (ns)]]&gt;$C$508,Tabla1912[[#This Row],[Tiempo_lineal (ns)]]&lt;$C$509)</f>
        <v>0</v>
      </c>
      <c r="T448" t="b">
        <f>OR(Tabla1912[[#This Row],[Tiempo_normal (ns)]]&gt;$D$508,Tabla1912[[#This Row],[Tiempo_normal (ns)]]&lt;$D$509)</f>
        <v>0</v>
      </c>
      <c r="U448" s="6">
        <v>445</v>
      </c>
      <c r="V448" t="b">
        <f>OR(Tabla31013[[#This Row],[Tiempo_lineal (ns)]]&gt;$F$508,Tabla31013[[#This Row],[Tiempo_lineal (ns)]]&lt;$F$509)</f>
        <v>0</v>
      </c>
      <c r="W448" t="b">
        <f>OR(Tabla31013[[#This Row],[Tiempo_normal (ns)]]&gt;$G$508,Tabla31013[[#This Row],[Tiempo_normal (ns)]]&lt;$G$509)</f>
        <v>0</v>
      </c>
      <c r="X448" s="6">
        <v>445</v>
      </c>
      <c r="Y448" t="b">
        <f>OR(Tabla41114[[#This Row],[Tiempo_lineal (ns)]]&gt;$I$508,Tabla41114[[#This Row],[Tiempo_lineal (ns)]]&lt;$I$509)</f>
        <v>0</v>
      </c>
      <c r="Z448" t="b">
        <f>OR(Tabla41114[[#This Row],[Tiempo_normal (ns)]]&gt;$J$508,Tabla41114[[#This Row],[Tiempo_normal (ns)]]&lt;$J$509)</f>
        <v>0</v>
      </c>
      <c r="AA448" s="6">
        <v>445</v>
      </c>
      <c r="AB448" t="b">
        <f>OR(Tabla51215[[#This Row],[Tiempo_lineal (ns)]]&gt;$L$508,Tabla51215[[#This Row],[Tiempo_lineal (ns)]]&lt;$L$509)</f>
        <v>0</v>
      </c>
      <c r="AC448" t="b">
        <f>OR(Tabla51215[[#This Row],[Tiempo_normal (ns)]]&gt;$M$508,Tabla51215[[#This Row],[Tiempo_normal (ns)]]&lt;$M$509)</f>
        <v>0</v>
      </c>
      <c r="AD448" s="6">
        <v>445</v>
      </c>
      <c r="AE448" t="b">
        <f>OR(Tabla61316[[#This Row],[Tiempo_lineal (ns)]]&gt;$O$508,Tabla61316[[#This Row],[Tiempo_lineal (ns)]]&lt;$O$509)</f>
        <v>0</v>
      </c>
      <c r="AF448" s="7" t="b">
        <f>OR(Tabla61316[[#This Row],[Tiempo_normal (ns)]]&gt;$P$508,Tabla61316[[#This Row],[Tiempo_normal (ns)]]&lt;$P$509)</f>
        <v>0</v>
      </c>
    </row>
    <row r="449" spans="2:32" x14ac:dyDescent="0.3">
      <c r="B449">
        <v>446</v>
      </c>
      <c r="C449">
        <v>206</v>
      </c>
      <c r="D449">
        <v>213</v>
      </c>
      <c r="E449">
        <v>446</v>
      </c>
      <c r="F449">
        <v>2010</v>
      </c>
      <c r="G449">
        <v>2072</v>
      </c>
      <c r="H449">
        <v>446</v>
      </c>
      <c r="I449">
        <v>67625</v>
      </c>
      <c r="J449">
        <v>34068</v>
      </c>
      <c r="K449">
        <v>446</v>
      </c>
      <c r="L449">
        <v>712874</v>
      </c>
      <c r="M449">
        <v>820793</v>
      </c>
      <c r="N449">
        <v>446</v>
      </c>
      <c r="O449" s="5">
        <v>27960200</v>
      </c>
      <c r="P449" s="5">
        <v>51286800</v>
      </c>
      <c r="R449" s="8">
        <v>446</v>
      </c>
      <c r="S449" t="b">
        <f>OR(Tabla1912[[#This Row],[Tiempo_lineal (ns)]]&gt;$C$508,Tabla1912[[#This Row],[Tiempo_lineal (ns)]]&lt;$C$509)</f>
        <v>0</v>
      </c>
      <c r="T449" t="b">
        <f>OR(Tabla1912[[#This Row],[Tiempo_normal (ns)]]&gt;$D$508,Tabla1912[[#This Row],[Tiempo_normal (ns)]]&lt;$D$509)</f>
        <v>0</v>
      </c>
      <c r="U449" s="8">
        <v>446</v>
      </c>
      <c r="V449" t="b">
        <f>OR(Tabla31013[[#This Row],[Tiempo_lineal (ns)]]&gt;$F$508,Tabla31013[[#This Row],[Tiempo_lineal (ns)]]&lt;$F$509)</f>
        <v>0</v>
      </c>
      <c r="W449" t="b">
        <f>OR(Tabla31013[[#This Row],[Tiempo_normal (ns)]]&gt;$G$508,Tabla31013[[#This Row],[Tiempo_normal (ns)]]&lt;$G$509)</f>
        <v>0</v>
      </c>
      <c r="X449" s="8">
        <v>446</v>
      </c>
      <c r="Y449" t="b">
        <f>OR(Tabla41114[[#This Row],[Tiempo_lineal (ns)]]&gt;$I$508,Tabla41114[[#This Row],[Tiempo_lineal (ns)]]&lt;$I$509)</f>
        <v>0</v>
      </c>
      <c r="Z449" t="b">
        <f>OR(Tabla41114[[#This Row],[Tiempo_normal (ns)]]&gt;$J$508,Tabla41114[[#This Row],[Tiempo_normal (ns)]]&lt;$J$509)</f>
        <v>0</v>
      </c>
      <c r="AA449" s="8">
        <v>446</v>
      </c>
      <c r="AB449" t="b">
        <f>OR(Tabla51215[[#This Row],[Tiempo_lineal (ns)]]&gt;$L$508,Tabla51215[[#This Row],[Tiempo_lineal (ns)]]&lt;$L$509)</f>
        <v>0</v>
      </c>
      <c r="AC449" t="b">
        <f>OR(Tabla51215[[#This Row],[Tiempo_normal (ns)]]&gt;$M$508,Tabla51215[[#This Row],[Tiempo_normal (ns)]]&lt;$M$509)</f>
        <v>0</v>
      </c>
      <c r="AD449" s="8">
        <v>446</v>
      </c>
      <c r="AE449" t="b">
        <f>OR(Tabla61316[[#This Row],[Tiempo_lineal (ns)]]&gt;$O$508,Tabla61316[[#This Row],[Tiempo_lineal (ns)]]&lt;$O$509)</f>
        <v>1</v>
      </c>
      <c r="AF449" s="7" t="b">
        <f>OR(Tabla61316[[#This Row],[Tiempo_normal (ns)]]&gt;$P$508,Tabla61316[[#This Row],[Tiempo_normal (ns)]]&lt;$P$509)</f>
        <v>1</v>
      </c>
    </row>
    <row r="450" spans="2:32" x14ac:dyDescent="0.3">
      <c r="B450">
        <v>447</v>
      </c>
      <c r="C450">
        <v>206</v>
      </c>
      <c r="D450">
        <v>237</v>
      </c>
      <c r="E450">
        <v>447</v>
      </c>
      <c r="F450">
        <v>2100</v>
      </c>
      <c r="G450">
        <v>2135</v>
      </c>
      <c r="H450">
        <v>447</v>
      </c>
      <c r="I450">
        <v>68015</v>
      </c>
      <c r="J450">
        <v>94923</v>
      </c>
      <c r="K450">
        <v>447</v>
      </c>
      <c r="L450">
        <v>610455</v>
      </c>
      <c r="M450">
        <v>665675</v>
      </c>
      <c r="N450">
        <v>447</v>
      </c>
      <c r="O450" s="5">
        <v>15700500</v>
      </c>
      <c r="P450" s="5">
        <v>10962600</v>
      </c>
      <c r="R450" s="6">
        <v>447</v>
      </c>
      <c r="S450" t="b">
        <f>OR(Tabla1912[[#This Row],[Tiempo_lineal (ns)]]&gt;$C$508,Tabla1912[[#This Row],[Tiempo_lineal (ns)]]&lt;$C$509)</f>
        <v>0</v>
      </c>
      <c r="T450" t="b">
        <f>OR(Tabla1912[[#This Row],[Tiempo_normal (ns)]]&gt;$D$508,Tabla1912[[#This Row],[Tiempo_normal (ns)]]&lt;$D$509)</f>
        <v>0</v>
      </c>
      <c r="U450" s="6">
        <v>447</v>
      </c>
      <c r="V450" t="b">
        <f>OR(Tabla31013[[#This Row],[Tiempo_lineal (ns)]]&gt;$F$508,Tabla31013[[#This Row],[Tiempo_lineal (ns)]]&lt;$F$509)</f>
        <v>0</v>
      </c>
      <c r="W450" t="b">
        <f>OR(Tabla31013[[#This Row],[Tiempo_normal (ns)]]&gt;$G$508,Tabla31013[[#This Row],[Tiempo_normal (ns)]]&lt;$G$509)</f>
        <v>0</v>
      </c>
      <c r="X450" s="6">
        <v>447</v>
      </c>
      <c r="Y450" t="b">
        <f>OR(Tabla41114[[#This Row],[Tiempo_lineal (ns)]]&gt;$I$508,Tabla41114[[#This Row],[Tiempo_lineal (ns)]]&lt;$I$509)</f>
        <v>0</v>
      </c>
      <c r="Z450" t="b">
        <f>OR(Tabla41114[[#This Row],[Tiempo_normal (ns)]]&gt;$J$508,Tabla41114[[#This Row],[Tiempo_normal (ns)]]&lt;$J$509)</f>
        <v>1</v>
      </c>
      <c r="AA450" s="6">
        <v>447</v>
      </c>
      <c r="AB450" t="b">
        <f>OR(Tabla51215[[#This Row],[Tiempo_lineal (ns)]]&gt;$L$508,Tabla51215[[#This Row],[Tiempo_lineal (ns)]]&lt;$L$509)</f>
        <v>0</v>
      </c>
      <c r="AC450" t="b">
        <f>OR(Tabla51215[[#This Row],[Tiempo_normal (ns)]]&gt;$M$508,Tabla51215[[#This Row],[Tiempo_normal (ns)]]&lt;$M$509)</f>
        <v>0</v>
      </c>
      <c r="AD450" s="6">
        <v>447</v>
      </c>
      <c r="AE450" t="b">
        <f>OR(Tabla61316[[#This Row],[Tiempo_lineal (ns)]]&gt;$O$508,Tabla61316[[#This Row],[Tiempo_lineal (ns)]]&lt;$O$509)</f>
        <v>0</v>
      </c>
      <c r="AF450" s="7" t="b">
        <f>OR(Tabla61316[[#This Row],[Tiempo_normal (ns)]]&gt;$P$508,Tabla61316[[#This Row],[Tiempo_normal (ns)]]&lt;$P$509)</f>
        <v>0</v>
      </c>
    </row>
    <row r="451" spans="2:32" x14ac:dyDescent="0.3">
      <c r="B451">
        <v>448</v>
      </c>
      <c r="C451">
        <v>209</v>
      </c>
      <c r="D451">
        <v>219</v>
      </c>
      <c r="E451">
        <v>448</v>
      </c>
      <c r="F451">
        <v>1803</v>
      </c>
      <c r="G451">
        <v>1825</v>
      </c>
      <c r="H451">
        <v>448</v>
      </c>
      <c r="I451">
        <v>91895</v>
      </c>
      <c r="J451">
        <v>59821</v>
      </c>
      <c r="K451">
        <v>448</v>
      </c>
      <c r="L451">
        <v>724139</v>
      </c>
      <c r="M451" s="5">
        <v>1099600</v>
      </c>
      <c r="N451">
        <v>448</v>
      </c>
      <c r="O451" s="5">
        <v>17460600</v>
      </c>
      <c r="P451" s="5">
        <v>10358500</v>
      </c>
      <c r="R451" s="8">
        <v>448</v>
      </c>
      <c r="S451" t="b">
        <f>OR(Tabla1912[[#This Row],[Tiempo_lineal (ns)]]&gt;$C$508,Tabla1912[[#This Row],[Tiempo_lineal (ns)]]&lt;$C$509)</f>
        <v>0</v>
      </c>
      <c r="T451" t="b">
        <f>OR(Tabla1912[[#This Row],[Tiempo_normal (ns)]]&gt;$D$508,Tabla1912[[#This Row],[Tiempo_normal (ns)]]&lt;$D$509)</f>
        <v>0</v>
      </c>
      <c r="U451" s="8">
        <v>448</v>
      </c>
      <c r="V451" t="b">
        <f>OR(Tabla31013[[#This Row],[Tiempo_lineal (ns)]]&gt;$F$508,Tabla31013[[#This Row],[Tiempo_lineal (ns)]]&lt;$F$509)</f>
        <v>0</v>
      </c>
      <c r="W451" t="b">
        <f>OR(Tabla31013[[#This Row],[Tiempo_normal (ns)]]&gt;$G$508,Tabla31013[[#This Row],[Tiempo_normal (ns)]]&lt;$G$509)</f>
        <v>0</v>
      </c>
      <c r="X451" s="8">
        <v>448</v>
      </c>
      <c r="Y451" t="b">
        <f>OR(Tabla41114[[#This Row],[Tiempo_lineal (ns)]]&gt;$I$508,Tabla41114[[#This Row],[Tiempo_lineal (ns)]]&lt;$I$509)</f>
        <v>0</v>
      </c>
      <c r="Z451" t="b">
        <f>OR(Tabla41114[[#This Row],[Tiempo_normal (ns)]]&gt;$J$508,Tabla41114[[#This Row],[Tiempo_normal (ns)]]&lt;$J$509)</f>
        <v>0</v>
      </c>
      <c r="AA451" s="8">
        <v>448</v>
      </c>
      <c r="AB451" t="b">
        <f>OR(Tabla51215[[#This Row],[Tiempo_lineal (ns)]]&gt;$L$508,Tabla51215[[#This Row],[Tiempo_lineal (ns)]]&lt;$L$509)</f>
        <v>0</v>
      </c>
      <c r="AC451" t="b">
        <f>OR(Tabla51215[[#This Row],[Tiempo_normal (ns)]]&gt;$M$508,Tabla51215[[#This Row],[Tiempo_normal (ns)]]&lt;$M$509)</f>
        <v>1</v>
      </c>
      <c r="AD451" s="8">
        <v>448</v>
      </c>
      <c r="AE451" t="b">
        <f>OR(Tabla61316[[#This Row],[Tiempo_lineal (ns)]]&gt;$O$508,Tabla61316[[#This Row],[Tiempo_lineal (ns)]]&lt;$O$509)</f>
        <v>0</v>
      </c>
      <c r="AF451" s="7" t="b">
        <f>OR(Tabla61316[[#This Row],[Tiempo_normal (ns)]]&gt;$P$508,Tabla61316[[#This Row],[Tiempo_normal (ns)]]&lt;$P$509)</f>
        <v>0</v>
      </c>
    </row>
    <row r="452" spans="2:32" x14ac:dyDescent="0.3">
      <c r="B452">
        <v>449</v>
      </c>
      <c r="C452">
        <v>208</v>
      </c>
      <c r="D452">
        <v>223</v>
      </c>
      <c r="E452">
        <v>449</v>
      </c>
      <c r="F452">
        <v>1805</v>
      </c>
      <c r="G452">
        <v>1808</v>
      </c>
      <c r="H452">
        <v>449</v>
      </c>
      <c r="I452">
        <v>47808</v>
      </c>
      <c r="J452">
        <v>38162</v>
      </c>
      <c r="K452">
        <v>449</v>
      </c>
      <c r="L452">
        <v>854640</v>
      </c>
      <c r="M452">
        <v>725738</v>
      </c>
      <c r="N452">
        <v>449</v>
      </c>
      <c r="O452" s="5">
        <v>10365900</v>
      </c>
      <c r="P452" s="5">
        <v>11836700</v>
      </c>
      <c r="R452" s="6">
        <v>449</v>
      </c>
      <c r="S452" t="b">
        <f>OR(Tabla1912[[#This Row],[Tiempo_lineal (ns)]]&gt;$C$508,Tabla1912[[#This Row],[Tiempo_lineal (ns)]]&lt;$C$509)</f>
        <v>0</v>
      </c>
      <c r="T452" t="b">
        <f>OR(Tabla1912[[#This Row],[Tiempo_normal (ns)]]&gt;$D$508,Tabla1912[[#This Row],[Tiempo_normal (ns)]]&lt;$D$509)</f>
        <v>0</v>
      </c>
      <c r="U452" s="6">
        <v>449</v>
      </c>
      <c r="V452" t="b">
        <f>OR(Tabla31013[[#This Row],[Tiempo_lineal (ns)]]&gt;$F$508,Tabla31013[[#This Row],[Tiempo_lineal (ns)]]&lt;$F$509)</f>
        <v>0</v>
      </c>
      <c r="W452" t="b">
        <f>OR(Tabla31013[[#This Row],[Tiempo_normal (ns)]]&gt;$G$508,Tabla31013[[#This Row],[Tiempo_normal (ns)]]&lt;$G$509)</f>
        <v>0</v>
      </c>
      <c r="X452" s="6">
        <v>449</v>
      </c>
      <c r="Y452" t="b">
        <f>OR(Tabla41114[[#This Row],[Tiempo_lineal (ns)]]&gt;$I$508,Tabla41114[[#This Row],[Tiempo_lineal (ns)]]&lt;$I$509)</f>
        <v>0</v>
      </c>
      <c r="Z452" t="b">
        <f>OR(Tabla41114[[#This Row],[Tiempo_normal (ns)]]&gt;$J$508,Tabla41114[[#This Row],[Tiempo_normal (ns)]]&lt;$J$509)</f>
        <v>0</v>
      </c>
      <c r="AA452" s="6">
        <v>449</v>
      </c>
      <c r="AB452" t="b">
        <f>OR(Tabla51215[[#This Row],[Tiempo_lineal (ns)]]&gt;$L$508,Tabla51215[[#This Row],[Tiempo_lineal (ns)]]&lt;$L$509)</f>
        <v>0</v>
      </c>
      <c r="AC452" t="b">
        <f>OR(Tabla51215[[#This Row],[Tiempo_normal (ns)]]&gt;$M$508,Tabla51215[[#This Row],[Tiempo_normal (ns)]]&lt;$M$509)</f>
        <v>0</v>
      </c>
      <c r="AD452" s="6">
        <v>449</v>
      </c>
      <c r="AE452" t="b">
        <f>OR(Tabla61316[[#This Row],[Tiempo_lineal (ns)]]&gt;$O$508,Tabla61316[[#This Row],[Tiempo_lineal (ns)]]&lt;$O$509)</f>
        <v>0</v>
      </c>
      <c r="AF452" s="7" t="b">
        <f>OR(Tabla61316[[#This Row],[Tiempo_normal (ns)]]&gt;$P$508,Tabla61316[[#This Row],[Tiempo_normal (ns)]]&lt;$P$509)</f>
        <v>0</v>
      </c>
    </row>
    <row r="453" spans="2:32" x14ac:dyDescent="0.3">
      <c r="B453">
        <v>450</v>
      </c>
      <c r="C453">
        <v>208</v>
      </c>
      <c r="D453">
        <v>215</v>
      </c>
      <c r="E453">
        <v>450</v>
      </c>
      <c r="F453">
        <v>2026</v>
      </c>
      <c r="G453">
        <v>1770</v>
      </c>
      <c r="H453">
        <v>450</v>
      </c>
      <c r="I453">
        <v>28297</v>
      </c>
      <c r="J453">
        <v>40819</v>
      </c>
      <c r="K453">
        <v>450</v>
      </c>
      <c r="L453">
        <v>614703</v>
      </c>
      <c r="M453">
        <v>708966</v>
      </c>
      <c r="N453">
        <v>450</v>
      </c>
      <c r="O453" s="5">
        <v>10870300</v>
      </c>
      <c r="P453" s="5">
        <v>23318000</v>
      </c>
      <c r="R453" s="8">
        <v>450</v>
      </c>
      <c r="S453" t="b">
        <f>OR(Tabla1912[[#This Row],[Tiempo_lineal (ns)]]&gt;$C$508,Tabla1912[[#This Row],[Tiempo_lineal (ns)]]&lt;$C$509)</f>
        <v>0</v>
      </c>
      <c r="T453" t="b">
        <f>OR(Tabla1912[[#This Row],[Tiempo_normal (ns)]]&gt;$D$508,Tabla1912[[#This Row],[Tiempo_normal (ns)]]&lt;$D$509)</f>
        <v>0</v>
      </c>
      <c r="U453" s="8">
        <v>450</v>
      </c>
      <c r="V453" t="b">
        <f>OR(Tabla31013[[#This Row],[Tiempo_lineal (ns)]]&gt;$F$508,Tabla31013[[#This Row],[Tiempo_lineal (ns)]]&lt;$F$509)</f>
        <v>0</v>
      </c>
      <c r="W453" t="b">
        <f>OR(Tabla31013[[#This Row],[Tiempo_normal (ns)]]&gt;$G$508,Tabla31013[[#This Row],[Tiempo_normal (ns)]]&lt;$G$509)</f>
        <v>0</v>
      </c>
      <c r="X453" s="8">
        <v>450</v>
      </c>
      <c r="Y453" t="b">
        <f>OR(Tabla41114[[#This Row],[Tiempo_lineal (ns)]]&gt;$I$508,Tabla41114[[#This Row],[Tiempo_lineal (ns)]]&lt;$I$509)</f>
        <v>0</v>
      </c>
      <c r="Z453" t="b">
        <f>OR(Tabla41114[[#This Row],[Tiempo_normal (ns)]]&gt;$J$508,Tabla41114[[#This Row],[Tiempo_normal (ns)]]&lt;$J$509)</f>
        <v>0</v>
      </c>
      <c r="AA453" s="8">
        <v>450</v>
      </c>
      <c r="AB453" t="b">
        <f>OR(Tabla51215[[#This Row],[Tiempo_lineal (ns)]]&gt;$L$508,Tabla51215[[#This Row],[Tiempo_lineal (ns)]]&lt;$L$509)</f>
        <v>0</v>
      </c>
      <c r="AC453" t="b">
        <f>OR(Tabla51215[[#This Row],[Tiempo_normal (ns)]]&gt;$M$508,Tabla51215[[#This Row],[Tiempo_normal (ns)]]&lt;$M$509)</f>
        <v>0</v>
      </c>
      <c r="AD453" s="8">
        <v>450</v>
      </c>
      <c r="AE453" t="b">
        <f>OR(Tabla61316[[#This Row],[Tiempo_lineal (ns)]]&gt;$O$508,Tabla61316[[#This Row],[Tiempo_lineal (ns)]]&lt;$O$509)</f>
        <v>0</v>
      </c>
      <c r="AF453" s="7" t="b">
        <f>OR(Tabla61316[[#This Row],[Tiempo_normal (ns)]]&gt;$P$508,Tabla61316[[#This Row],[Tiempo_normal (ns)]]&lt;$P$509)</f>
        <v>0</v>
      </c>
    </row>
    <row r="454" spans="2:32" x14ac:dyDescent="0.3">
      <c r="B454">
        <v>451</v>
      </c>
      <c r="C454">
        <v>200</v>
      </c>
      <c r="D454">
        <v>223</v>
      </c>
      <c r="E454">
        <v>451</v>
      </c>
      <c r="F454">
        <v>2034</v>
      </c>
      <c r="G454">
        <v>1809</v>
      </c>
      <c r="H454">
        <v>451</v>
      </c>
      <c r="I454">
        <v>50997</v>
      </c>
      <c r="J454">
        <v>27174</v>
      </c>
      <c r="K454">
        <v>451</v>
      </c>
      <c r="L454">
        <v>618514</v>
      </c>
      <c r="M454">
        <v>586090</v>
      </c>
      <c r="N454">
        <v>451</v>
      </c>
      <c r="O454" s="5">
        <v>11709100</v>
      </c>
      <c r="P454" s="5">
        <v>9488710</v>
      </c>
      <c r="R454" s="6">
        <v>451</v>
      </c>
      <c r="S454" t="b">
        <f>OR(Tabla1912[[#This Row],[Tiempo_lineal (ns)]]&gt;$C$508,Tabla1912[[#This Row],[Tiempo_lineal (ns)]]&lt;$C$509)</f>
        <v>0</v>
      </c>
      <c r="T454" t="b">
        <f>OR(Tabla1912[[#This Row],[Tiempo_normal (ns)]]&gt;$D$508,Tabla1912[[#This Row],[Tiempo_normal (ns)]]&lt;$D$509)</f>
        <v>0</v>
      </c>
      <c r="U454" s="6">
        <v>451</v>
      </c>
      <c r="V454" t="b">
        <f>OR(Tabla31013[[#This Row],[Tiempo_lineal (ns)]]&gt;$F$508,Tabla31013[[#This Row],[Tiempo_lineal (ns)]]&lt;$F$509)</f>
        <v>0</v>
      </c>
      <c r="W454" t="b">
        <f>OR(Tabla31013[[#This Row],[Tiempo_normal (ns)]]&gt;$G$508,Tabla31013[[#This Row],[Tiempo_normal (ns)]]&lt;$G$509)</f>
        <v>0</v>
      </c>
      <c r="X454" s="6">
        <v>451</v>
      </c>
      <c r="Y454" t="b">
        <f>OR(Tabla41114[[#This Row],[Tiempo_lineal (ns)]]&gt;$I$508,Tabla41114[[#This Row],[Tiempo_lineal (ns)]]&lt;$I$509)</f>
        <v>0</v>
      </c>
      <c r="Z454" t="b">
        <f>OR(Tabla41114[[#This Row],[Tiempo_normal (ns)]]&gt;$J$508,Tabla41114[[#This Row],[Tiempo_normal (ns)]]&lt;$J$509)</f>
        <v>0</v>
      </c>
      <c r="AA454" s="6">
        <v>451</v>
      </c>
      <c r="AB454" t="b">
        <f>OR(Tabla51215[[#This Row],[Tiempo_lineal (ns)]]&gt;$L$508,Tabla51215[[#This Row],[Tiempo_lineal (ns)]]&lt;$L$509)</f>
        <v>0</v>
      </c>
      <c r="AC454" t="b">
        <f>OR(Tabla51215[[#This Row],[Tiempo_normal (ns)]]&gt;$M$508,Tabla51215[[#This Row],[Tiempo_normal (ns)]]&lt;$M$509)</f>
        <v>0</v>
      </c>
      <c r="AD454" s="6">
        <v>451</v>
      </c>
      <c r="AE454" t="b">
        <f>OR(Tabla61316[[#This Row],[Tiempo_lineal (ns)]]&gt;$O$508,Tabla61316[[#This Row],[Tiempo_lineal (ns)]]&lt;$O$509)</f>
        <v>0</v>
      </c>
      <c r="AF454" s="7" t="b">
        <f>OR(Tabla61316[[#This Row],[Tiempo_normal (ns)]]&gt;$P$508,Tabla61316[[#This Row],[Tiempo_normal (ns)]]&lt;$P$509)</f>
        <v>0</v>
      </c>
    </row>
    <row r="455" spans="2:32" x14ac:dyDescent="0.3">
      <c r="B455">
        <v>452</v>
      </c>
      <c r="C455">
        <v>205</v>
      </c>
      <c r="D455">
        <v>219</v>
      </c>
      <c r="E455">
        <v>452</v>
      </c>
      <c r="F455">
        <v>2040</v>
      </c>
      <c r="G455">
        <v>1802</v>
      </c>
      <c r="H455">
        <v>452</v>
      </c>
      <c r="I455">
        <v>20522</v>
      </c>
      <c r="J455">
        <v>47263</v>
      </c>
      <c r="K455">
        <v>452</v>
      </c>
      <c r="L455">
        <v>624333</v>
      </c>
      <c r="M455">
        <v>842552</v>
      </c>
      <c r="N455">
        <v>452</v>
      </c>
      <c r="O455" s="5">
        <v>12335300</v>
      </c>
      <c r="P455" s="5">
        <v>25192400</v>
      </c>
      <c r="R455" s="8">
        <v>452</v>
      </c>
      <c r="S455" t="b">
        <f>OR(Tabla1912[[#This Row],[Tiempo_lineal (ns)]]&gt;$C$508,Tabla1912[[#This Row],[Tiempo_lineal (ns)]]&lt;$C$509)</f>
        <v>0</v>
      </c>
      <c r="T455" t="b">
        <f>OR(Tabla1912[[#This Row],[Tiempo_normal (ns)]]&gt;$D$508,Tabla1912[[#This Row],[Tiempo_normal (ns)]]&lt;$D$509)</f>
        <v>0</v>
      </c>
      <c r="U455" s="8">
        <v>452</v>
      </c>
      <c r="V455" t="b">
        <f>OR(Tabla31013[[#This Row],[Tiempo_lineal (ns)]]&gt;$F$508,Tabla31013[[#This Row],[Tiempo_lineal (ns)]]&lt;$F$509)</f>
        <v>0</v>
      </c>
      <c r="W455" t="b">
        <f>OR(Tabla31013[[#This Row],[Tiempo_normal (ns)]]&gt;$G$508,Tabla31013[[#This Row],[Tiempo_normal (ns)]]&lt;$G$509)</f>
        <v>0</v>
      </c>
      <c r="X455" s="8">
        <v>452</v>
      </c>
      <c r="Y455" t="b">
        <f>OR(Tabla41114[[#This Row],[Tiempo_lineal (ns)]]&gt;$I$508,Tabla41114[[#This Row],[Tiempo_lineal (ns)]]&lt;$I$509)</f>
        <v>0</v>
      </c>
      <c r="Z455" t="b">
        <f>OR(Tabla41114[[#This Row],[Tiempo_normal (ns)]]&gt;$J$508,Tabla41114[[#This Row],[Tiempo_normal (ns)]]&lt;$J$509)</f>
        <v>0</v>
      </c>
      <c r="AA455" s="8">
        <v>452</v>
      </c>
      <c r="AB455" t="b">
        <f>OR(Tabla51215[[#This Row],[Tiempo_lineal (ns)]]&gt;$L$508,Tabla51215[[#This Row],[Tiempo_lineal (ns)]]&lt;$L$509)</f>
        <v>0</v>
      </c>
      <c r="AC455" t="b">
        <f>OR(Tabla51215[[#This Row],[Tiempo_normal (ns)]]&gt;$M$508,Tabla51215[[#This Row],[Tiempo_normal (ns)]]&lt;$M$509)</f>
        <v>0</v>
      </c>
      <c r="AD455" s="8">
        <v>452</v>
      </c>
      <c r="AE455" t="b">
        <f>OR(Tabla61316[[#This Row],[Tiempo_lineal (ns)]]&gt;$O$508,Tabla61316[[#This Row],[Tiempo_lineal (ns)]]&lt;$O$509)</f>
        <v>0</v>
      </c>
      <c r="AF455" s="7" t="b">
        <f>OR(Tabla61316[[#This Row],[Tiempo_normal (ns)]]&gt;$P$508,Tabla61316[[#This Row],[Tiempo_normal (ns)]]&lt;$P$509)</f>
        <v>0</v>
      </c>
    </row>
    <row r="456" spans="2:32" x14ac:dyDescent="0.3">
      <c r="B456">
        <v>453</v>
      </c>
      <c r="C456">
        <v>203</v>
      </c>
      <c r="D456">
        <v>222</v>
      </c>
      <c r="E456">
        <v>453</v>
      </c>
      <c r="F456">
        <v>1985</v>
      </c>
      <c r="G456">
        <v>1796</v>
      </c>
      <c r="H456">
        <v>453</v>
      </c>
      <c r="I456">
        <v>52364</v>
      </c>
      <c r="J456">
        <v>37519</v>
      </c>
      <c r="K456">
        <v>453</v>
      </c>
      <c r="L456">
        <v>728870</v>
      </c>
      <c r="M456">
        <v>545942</v>
      </c>
      <c r="N456">
        <v>453</v>
      </c>
      <c r="O456" s="5">
        <v>26130000</v>
      </c>
      <c r="P456" s="5">
        <v>26832900</v>
      </c>
      <c r="R456" s="6">
        <v>453</v>
      </c>
      <c r="S456" t="b">
        <f>OR(Tabla1912[[#This Row],[Tiempo_lineal (ns)]]&gt;$C$508,Tabla1912[[#This Row],[Tiempo_lineal (ns)]]&lt;$C$509)</f>
        <v>0</v>
      </c>
      <c r="T456" t="b">
        <f>OR(Tabla1912[[#This Row],[Tiempo_normal (ns)]]&gt;$D$508,Tabla1912[[#This Row],[Tiempo_normal (ns)]]&lt;$D$509)</f>
        <v>0</v>
      </c>
      <c r="U456" s="6">
        <v>453</v>
      </c>
      <c r="V456" t="b">
        <f>OR(Tabla31013[[#This Row],[Tiempo_lineal (ns)]]&gt;$F$508,Tabla31013[[#This Row],[Tiempo_lineal (ns)]]&lt;$F$509)</f>
        <v>0</v>
      </c>
      <c r="W456" t="b">
        <f>OR(Tabla31013[[#This Row],[Tiempo_normal (ns)]]&gt;$G$508,Tabla31013[[#This Row],[Tiempo_normal (ns)]]&lt;$G$509)</f>
        <v>0</v>
      </c>
      <c r="X456" s="6">
        <v>453</v>
      </c>
      <c r="Y456" t="b">
        <f>OR(Tabla41114[[#This Row],[Tiempo_lineal (ns)]]&gt;$I$508,Tabla41114[[#This Row],[Tiempo_lineal (ns)]]&lt;$I$509)</f>
        <v>0</v>
      </c>
      <c r="Z456" t="b">
        <f>OR(Tabla41114[[#This Row],[Tiempo_normal (ns)]]&gt;$J$508,Tabla41114[[#This Row],[Tiempo_normal (ns)]]&lt;$J$509)</f>
        <v>0</v>
      </c>
      <c r="AA456" s="6">
        <v>453</v>
      </c>
      <c r="AB456" t="b">
        <f>OR(Tabla51215[[#This Row],[Tiempo_lineal (ns)]]&gt;$L$508,Tabla51215[[#This Row],[Tiempo_lineal (ns)]]&lt;$L$509)</f>
        <v>0</v>
      </c>
      <c r="AC456" t="b">
        <f>OR(Tabla51215[[#This Row],[Tiempo_normal (ns)]]&gt;$M$508,Tabla51215[[#This Row],[Tiempo_normal (ns)]]&lt;$M$509)</f>
        <v>0</v>
      </c>
      <c r="AD456" s="6">
        <v>453</v>
      </c>
      <c r="AE456" t="b">
        <f>OR(Tabla61316[[#This Row],[Tiempo_lineal (ns)]]&gt;$O$508,Tabla61316[[#This Row],[Tiempo_lineal (ns)]]&lt;$O$509)</f>
        <v>1</v>
      </c>
      <c r="AF456" s="7" t="b">
        <f>OR(Tabla61316[[#This Row],[Tiempo_normal (ns)]]&gt;$P$508,Tabla61316[[#This Row],[Tiempo_normal (ns)]]&lt;$P$509)</f>
        <v>0</v>
      </c>
    </row>
    <row r="457" spans="2:32" x14ac:dyDescent="0.3">
      <c r="B457">
        <v>454</v>
      </c>
      <c r="C457">
        <v>216</v>
      </c>
      <c r="D457">
        <v>223</v>
      </c>
      <c r="E457">
        <v>454</v>
      </c>
      <c r="F457">
        <v>2039</v>
      </c>
      <c r="G457">
        <v>1805</v>
      </c>
      <c r="H457">
        <v>454</v>
      </c>
      <c r="I457">
        <v>23699</v>
      </c>
      <c r="J457">
        <v>82446</v>
      </c>
      <c r="K457">
        <v>454</v>
      </c>
      <c r="L457">
        <v>845084</v>
      </c>
      <c r="M457">
        <v>743224</v>
      </c>
      <c r="N457">
        <v>454</v>
      </c>
      <c r="O457" s="5">
        <v>11264900</v>
      </c>
      <c r="P457" s="5">
        <v>18926400</v>
      </c>
      <c r="R457" s="8">
        <v>454</v>
      </c>
      <c r="S457" t="b">
        <f>OR(Tabla1912[[#This Row],[Tiempo_lineal (ns)]]&gt;$C$508,Tabla1912[[#This Row],[Tiempo_lineal (ns)]]&lt;$C$509)</f>
        <v>0</v>
      </c>
      <c r="T457" t="b">
        <f>OR(Tabla1912[[#This Row],[Tiempo_normal (ns)]]&gt;$D$508,Tabla1912[[#This Row],[Tiempo_normal (ns)]]&lt;$D$509)</f>
        <v>0</v>
      </c>
      <c r="U457" s="8">
        <v>454</v>
      </c>
      <c r="V457" t="b">
        <f>OR(Tabla31013[[#This Row],[Tiempo_lineal (ns)]]&gt;$F$508,Tabla31013[[#This Row],[Tiempo_lineal (ns)]]&lt;$F$509)</f>
        <v>0</v>
      </c>
      <c r="W457" t="b">
        <f>OR(Tabla31013[[#This Row],[Tiempo_normal (ns)]]&gt;$G$508,Tabla31013[[#This Row],[Tiempo_normal (ns)]]&lt;$G$509)</f>
        <v>0</v>
      </c>
      <c r="X457" s="8">
        <v>454</v>
      </c>
      <c r="Y457" t="b">
        <f>OR(Tabla41114[[#This Row],[Tiempo_lineal (ns)]]&gt;$I$508,Tabla41114[[#This Row],[Tiempo_lineal (ns)]]&lt;$I$509)</f>
        <v>0</v>
      </c>
      <c r="Z457" t="b">
        <f>OR(Tabla41114[[#This Row],[Tiempo_normal (ns)]]&gt;$J$508,Tabla41114[[#This Row],[Tiempo_normal (ns)]]&lt;$J$509)</f>
        <v>0</v>
      </c>
      <c r="AA457" s="8">
        <v>454</v>
      </c>
      <c r="AB457" t="b">
        <f>OR(Tabla51215[[#This Row],[Tiempo_lineal (ns)]]&gt;$L$508,Tabla51215[[#This Row],[Tiempo_lineal (ns)]]&lt;$L$509)</f>
        <v>0</v>
      </c>
      <c r="AC457" t="b">
        <f>OR(Tabla51215[[#This Row],[Tiempo_normal (ns)]]&gt;$M$508,Tabla51215[[#This Row],[Tiempo_normal (ns)]]&lt;$M$509)</f>
        <v>0</v>
      </c>
      <c r="AD457" s="8">
        <v>454</v>
      </c>
      <c r="AE457" t="b">
        <f>OR(Tabla61316[[#This Row],[Tiempo_lineal (ns)]]&gt;$O$508,Tabla61316[[#This Row],[Tiempo_lineal (ns)]]&lt;$O$509)</f>
        <v>0</v>
      </c>
      <c r="AF457" s="7" t="b">
        <f>OR(Tabla61316[[#This Row],[Tiempo_normal (ns)]]&gt;$P$508,Tabla61316[[#This Row],[Tiempo_normal (ns)]]&lt;$P$509)</f>
        <v>0</v>
      </c>
    </row>
    <row r="458" spans="2:32" x14ac:dyDescent="0.3">
      <c r="B458">
        <v>455</v>
      </c>
      <c r="C458">
        <v>212</v>
      </c>
      <c r="D458">
        <v>226</v>
      </c>
      <c r="E458">
        <v>455</v>
      </c>
      <c r="F458">
        <v>2099</v>
      </c>
      <c r="G458">
        <v>2137</v>
      </c>
      <c r="H458">
        <v>455</v>
      </c>
      <c r="I458">
        <v>25369</v>
      </c>
      <c r="J458">
        <v>54138</v>
      </c>
      <c r="K458">
        <v>455</v>
      </c>
      <c r="L458">
        <v>623625</v>
      </c>
      <c r="M458">
        <v>677095</v>
      </c>
      <c r="N458">
        <v>455</v>
      </c>
      <c r="O458" s="5">
        <v>10536700</v>
      </c>
      <c r="P458" s="5">
        <v>10961600</v>
      </c>
      <c r="R458" s="6">
        <v>455</v>
      </c>
      <c r="S458" t="b">
        <f>OR(Tabla1912[[#This Row],[Tiempo_lineal (ns)]]&gt;$C$508,Tabla1912[[#This Row],[Tiempo_lineal (ns)]]&lt;$C$509)</f>
        <v>0</v>
      </c>
      <c r="T458" t="b">
        <f>OR(Tabla1912[[#This Row],[Tiempo_normal (ns)]]&gt;$D$508,Tabla1912[[#This Row],[Tiempo_normal (ns)]]&lt;$D$509)</f>
        <v>0</v>
      </c>
      <c r="U458" s="6">
        <v>455</v>
      </c>
      <c r="V458" t="b">
        <f>OR(Tabla31013[[#This Row],[Tiempo_lineal (ns)]]&gt;$F$508,Tabla31013[[#This Row],[Tiempo_lineal (ns)]]&lt;$F$509)</f>
        <v>0</v>
      </c>
      <c r="W458" t="b">
        <f>OR(Tabla31013[[#This Row],[Tiempo_normal (ns)]]&gt;$G$508,Tabla31013[[#This Row],[Tiempo_normal (ns)]]&lt;$G$509)</f>
        <v>0</v>
      </c>
      <c r="X458" s="6">
        <v>455</v>
      </c>
      <c r="Y458" t="b">
        <f>OR(Tabla41114[[#This Row],[Tiempo_lineal (ns)]]&gt;$I$508,Tabla41114[[#This Row],[Tiempo_lineal (ns)]]&lt;$I$509)</f>
        <v>0</v>
      </c>
      <c r="Z458" t="b">
        <f>OR(Tabla41114[[#This Row],[Tiempo_normal (ns)]]&gt;$J$508,Tabla41114[[#This Row],[Tiempo_normal (ns)]]&lt;$J$509)</f>
        <v>0</v>
      </c>
      <c r="AA458" s="6">
        <v>455</v>
      </c>
      <c r="AB458" t="b">
        <f>OR(Tabla51215[[#This Row],[Tiempo_lineal (ns)]]&gt;$L$508,Tabla51215[[#This Row],[Tiempo_lineal (ns)]]&lt;$L$509)</f>
        <v>0</v>
      </c>
      <c r="AC458" t="b">
        <f>OR(Tabla51215[[#This Row],[Tiempo_normal (ns)]]&gt;$M$508,Tabla51215[[#This Row],[Tiempo_normal (ns)]]&lt;$M$509)</f>
        <v>0</v>
      </c>
      <c r="AD458" s="6">
        <v>455</v>
      </c>
      <c r="AE458" t="b">
        <f>OR(Tabla61316[[#This Row],[Tiempo_lineal (ns)]]&gt;$O$508,Tabla61316[[#This Row],[Tiempo_lineal (ns)]]&lt;$O$509)</f>
        <v>0</v>
      </c>
      <c r="AF458" s="7" t="b">
        <f>OR(Tabla61316[[#This Row],[Tiempo_normal (ns)]]&gt;$P$508,Tabla61316[[#This Row],[Tiempo_normal (ns)]]&lt;$P$509)</f>
        <v>0</v>
      </c>
    </row>
    <row r="459" spans="2:32" x14ac:dyDescent="0.3">
      <c r="B459">
        <v>456</v>
      </c>
      <c r="C459">
        <v>211</v>
      </c>
      <c r="D459">
        <v>222</v>
      </c>
      <c r="E459">
        <v>456</v>
      </c>
      <c r="F459">
        <v>2037</v>
      </c>
      <c r="G459">
        <v>1825</v>
      </c>
      <c r="H459">
        <v>456</v>
      </c>
      <c r="I459">
        <v>34430</v>
      </c>
      <c r="J459">
        <v>34347</v>
      </c>
      <c r="K459">
        <v>456</v>
      </c>
      <c r="L459">
        <v>623026</v>
      </c>
      <c r="M459">
        <v>600365</v>
      </c>
      <c r="N459">
        <v>456</v>
      </c>
      <c r="O459" s="5">
        <v>10399400</v>
      </c>
      <c r="P459" s="5">
        <v>18227500</v>
      </c>
      <c r="R459" s="8">
        <v>456</v>
      </c>
      <c r="S459" t="b">
        <f>OR(Tabla1912[[#This Row],[Tiempo_lineal (ns)]]&gt;$C$508,Tabla1912[[#This Row],[Tiempo_lineal (ns)]]&lt;$C$509)</f>
        <v>0</v>
      </c>
      <c r="T459" t="b">
        <f>OR(Tabla1912[[#This Row],[Tiempo_normal (ns)]]&gt;$D$508,Tabla1912[[#This Row],[Tiempo_normal (ns)]]&lt;$D$509)</f>
        <v>0</v>
      </c>
      <c r="U459" s="8">
        <v>456</v>
      </c>
      <c r="V459" t="b">
        <f>OR(Tabla31013[[#This Row],[Tiempo_lineal (ns)]]&gt;$F$508,Tabla31013[[#This Row],[Tiempo_lineal (ns)]]&lt;$F$509)</f>
        <v>0</v>
      </c>
      <c r="W459" t="b">
        <f>OR(Tabla31013[[#This Row],[Tiempo_normal (ns)]]&gt;$G$508,Tabla31013[[#This Row],[Tiempo_normal (ns)]]&lt;$G$509)</f>
        <v>0</v>
      </c>
      <c r="X459" s="8">
        <v>456</v>
      </c>
      <c r="Y459" t="b">
        <f>OR(Tabla41114[[#This Row],[Tiempo_lineal (ns)]]&gt;$I$508,Tabla41114[[#This Row],[Tiempo_lineal (ns)]]&lt;$I$509)</f>
        <v>0</v>
      </c>
      <c r="Z459" t="b">
        <f>OR(Tabla41114[[#This Row],[Tiempo_normal (ns)]]&gt;$J$508,Tabla41114[[#This Row],[Tiempo_normal (ns)]]&lt;$J$509)</f>
        <v>0</v>
      </c>
      <c r="AA459" s="8">
        <v>456</v>
      </c>
      <c r="AB459" t="b">
        <f>OR(Tabla51215[[#This Row],[Tiempo_lineal (ns)]]&gt;$L$508,Tabla51215[[#This Row],[Tiempo_lineal (ns)]]&lt;$L$509)</f>
        <v>0</v>
      </c>
      <c r="AC459" t="b">
        <f>OR(Tabla51215[[#This Row],[Tiempo_normal (ns)]]&gt;$M$508,Tabla51215[[#This Row],[Tiempo_normal (ns)]]&lt;$M$509)</f>
        <v>0</v>
      </c>
      <c r="AD459" s="8">
        <v>456</v>
      </c>
      <c r="AE459" t="b">
        <f>OR(Tabla61316[[#This Row],[Tiempo_lineal (ns)]]&gt;$O$508,Tabla61316[[#This Row],[Tiempo_lineal (ns)]]&lt;$O$509)</f>
        <v>0</v>
      </c>
      <c r="AF459" s="7" t="b">
        <f>OR(Tabla61316[[#This Row],[Tiempo_normal (ns)]]&gt;$P$508,Tabla61316[[#This Row],[Tiempo_normal (ns)]]&lt;$P$509)</f>
        <v>0</v>
      </c>
    </row>
    <row r="460" spans="2:32" x14ac:dyDescent="0.3">
      <c r="B460">
        <v>457</v>
      </c>
      <c r="C460">
        <v>198</v>
      </c>
      <c r="D460">
        <v>233</v>
      </c>
      <c r="E460">
        <v>457</v>
      </c>
      <c r="F460">
        <v>1991</v>
      </c>
      <c r="G460">
        <v>2126</v>
      </c>
      <c r="H460">
        <v>457</v>
      </c>
      <c r="I460">
        <v>21564</v>
      </c>
      <c r="J460">
        <v>51048</v>
      </c>
      <c r="K460">
        <v>457</v>
      </c>
      <c r="L460">
        <v>731638</v>
      </c>
      <c r="M460">
        <v>765104</v>
      </c>
      <c r="N460">
        <v>457</v>
      </c>
      <c r="O460" s="5">
        <v>11357900</v>
      </c>
      <c r="P460" s="5">
        <v>13266900</v>
      </c>
      <c r="R460" s="6">
        <v>457</v>
      </c>
      <c r="S460" t="b">
        <f>OR(Tabla1912[[#This Row],[Tiempo_lineal (ns)]]&gt;$C$508,Tabla1912[[#This Row],[Tiempo_lineal (ns)]]&lt;$C$509)</f>
        <v>0</v>
      </c>
      <c r="T460" t="b">
        <f>OR(Tabla1912[[#This Row],[Tiempo_normal (ns)]]&gt;$D$508,Tabla1912[[#This Row],[Tiempo_normal (ns)]]&lt;$D$509)</f>
        <v>0</v>
      </c>
      <c r="U460" s="6">
        <v>457</v>
      </c>
      <c r="V460" t="b">
        <f>OR(Tabla31013[[#This Row],[Tiempo_lineal (ns)]]&gt;$F$508,Tabla31013[[#This Row],[Tiempo_lineal (ns)]]&lt;$F$509)</f>
        <v>0</v>
      </c>
      <c r="W460" t="b">
        <f>OR(Tabla31013[[#This Row],[Tiempo_normal (ns)]]&gt;$G$508,Tabla31013[[#This Row],[Tiempo_normal (ns)]]&lt;$G$509)</f>
        <v>0</v>
      </c>
      <c r="X460" s="6">
        <v>457</v>
      </c>
      <c r="Y460" t="b">
        <f>OR(Tabla41114[[#This Row],[Tiempo_lineal (ns)]]&gt;$I$508,Tabla41114[[#This Row],[Tiempo_lineal (ns)]]&lt;$I$509)</f>
        <v>0</v>
      </c>
      <c r="Z460" t="b">
        <f>OR(Tabla41114[[#This Row],[Tiempo_normal (ns)]]&gt;$J$508,Tabla41114[[#This Row],[Tiempo_normal (ns)]]&lt;$J$509)</f>
        <v>0</v>
      </c>
      <c r="AA460" s="6">
        <v>457</v>
      </c>
      <c r="AB460" t="b">
        <f>OR(Tabla51215[[#This Row],[Tiempo_lineal (ns)]]&gt;$L$508,Tabla51215[[#This Row],[Tiempo_lineal (ns)]]&lt;$L$509)</f>
        <v>0</v>
      </c>
      <c r="AC460" t="b">
        <f>OR(Tabla51215[[#This Row],[Tiempo_normal (ns)]]&gt;$M$508,Tabla51215[[#This Row],[Tiempo_normal (ns)]]&lt;$M$509)</f>
        <v>0</v>
      </c>
      <c r="AD460" s="6">
        <v>457</v>
      </c>
      <c r="AE460" t="b">
        <f>OR(Tabla61316[[#This Row],[Tiempo_lineal (ns)]]&gt;$O$508,Tabla61316[[#This Row],[Tiempo_lineal (ns)]]&lt;$O$509)</f>
        <v>0</v>
      </c>
      <c r="AF460" s="7" t="b">
        <f>OR(Tabla61316[[#This Row],[Tiempo_normal (ns)]]&gt;$P$508,Tabla61316[[#This Row],[Tiempo_normal (ns)]]&lt;$P$509)</f>
        <v>0</v>
      </c>
    </row>
    <row r="461" spans="2:32" x14ac:dyDescent="0.3">
      <c r="B461">
        <v>458</v>
      </c>
      <c r="C461">
        <v>358</v>
      </c>
      <c r="D461">
        <v>317</v>
      </c>
      <c r="E461">
        <v>458</v>
      </c>
      <c r="F461">
        <v>1808</v>
      </c>
      <c r="G461">
        <v>3956</v>
      </c>
      <c r="H461">
        <v>458</v>
      </c>
      <c r="I461">
        <v>35713</v>
      </c>
      <c r="J461">
        <v>65257</v>
      </c>
      <c r="K461">
        <v>458</v>
      </c>
      <c r="L461" s="5">
        <v>1281200</v>
      </c>
      <c r="M461">
        <v>686949</v>
      </c>
      <c r="N461">
        <v>458</v>
      </c>
      <c r="O461" s="5">
        <v>10539500</v>
      </c>
      <c r="P461" s="5">
        <v>10473800</v>
      </c>
      <c r="R461" s="8">
        <v>458</v>
      </c>
      <c r="S461" t="b">
        <f>OR(Tabla1912[[#This Row],[Tiempo_lineal (ns)]]&gt;$C$508,Tabla1912[[#This Row],[Tiempo_lineal (ns)]]&lt;$C$509)</f>
        <v>1</v>
      </c>
      <c r="T461" t="b">
        <f>OR(Tabla1912[[#This Row],[Tiempo_normal (ns)]]&gt;$D$508,Tabla1912[[#This Row],[Tiempo_normal (ns)]]&lt;$D$509)</f>
        <v>0</v>
      </c>
      <c r="U461" s="8">
        <v>458</v>
      </c>
      <c r="V461" t="b">
        <f>OR(Tabla31013[[#This Row],[Tiempo_lineal (ns)]]&gt;$F$508,Tabla31013[[#This Row],[Tiempo_lineal (ns)]]&lt;$F$509)</f>
        <v>0</v>
      </c>
      <c r="W461" t="b">
        <f>OR(Tabla31013[[#This Row],[Tiempo_normal (ns)]]&gt;$G$508,Tabla31013[[#This Row],[Tiempo_normal (ns)]]&lt;$G$509)</f>
        <v>1</v>
      </c>
      <c r="X461" s="8">
        <v>458</v>
      </c>
      <c r="Y461" t="b">
        <f>OR(Tabla41114[[#This Row],[Tiempo_lineal (ns)]]&gt;$I$508,Tabla41114[[#This Row],[Tiempo_lineal (ns)]]&lt;$I$509)</f>
        <v>0</v>
      </c>
      <c r="Z461" t="b">
        <f>OR(Tabla41114[[#This Row],[Tiempo_normal (ns)]]&gt;$J$508,Tabla41114[[#This Row],[Tiempo_normal (ns)]]&lt;$J$509)</f>
        <v>0</v>
      </c>
      <c r="AA461" s="8">
        <v>458</v>
      </c>
      <c r="AB461" t="b">
        <f>OR(Tabla51215[[#This Row],[Tiempo_lineal (ns)]]&gt;$L$508,Tabla51215[[#This Row],[Tiempo_lineal (ns)]]&lt;$L$509)</f>
        <v>1</v>
      </c>
      <c r="AC461" t="b">
        <f>OR(Tabla51215[[#This Row],[Tiempo_normal (ns)]]&gt;$M$508,Tabla51215[[#This Row],[Tiempo_normal (ns)]]&lt;$M$509)</f>
        <v>0</v>
      </c>
      <c r="AD461" s="8">
        <v>458</v>
      </c>
      <c r="AE461" t="b">
        <f>OR(Tabla61316[[#This Row],[Tiempo_lineal (ns)]]&gt;$O$508,Tabla61316[[#This Row],[Tiempo_lineal (ns)]]&lt;$O$509)</f>
        <v>0</v>
      </c>
      <c r="AF461" s="7" t="b">
        <f>OR(Tabla61316[[#This Row],[Tiempo_normal (ns)]]&gt;$P$508,Tabla61316[[#This Row],[Tiempo_normal (ns)]]&lt;$P$509)</f>
        <v>0</v>
      </c>
    </row>
    <row r="462" spans="2:32" x14ac:dyDescent="0.3">
      <c r="B462">
        <v>459</v>
      </c>
      <c r="C462">
        <v>265</v>
      </c>
      <c r="D462">
        <v>290</v>
      </c>
      <c r="E462">
        <v>459</v>
      </c>
      <c r="F462">
        <v>2732</v>
      </c>
      <c r="G462">
        <v>2022</v>
      </c>
      <c r="H462">
        <v>459</v>
      </c>
      <c r="I462">
        <v>58578</v>
      </c>
      <c r="J462">
        <v>50998</v>
      </c>
      <c r="K462">
        <v>459</v>
      </c>
      <c r="L462" s="5">
        <v>1037430</v>
      </c>
      <c r="M462">
        <v>696188</v>
      </c>
      <c r="N462">
        <v>459</v>
      </c>
      <c r="O462" s="5">
        <v>53161000</v>
      </c>
      <c r="P462" s="5">
        <v>10903600</v>
      </c>
      <c r="R462" s="6">
        <v>459</v>
      </c>
      <c r="S462" t="b">
        <f>OR(Tabla1912[[#This Row],[Tiempo_lineal (ns)]]&gt;$C$508,Tabla1912[[#This Row],[Tiempo_lineal (ns)]]&lt;$C$509)</f>
        <v>0</v>
      </c>
      <c r="T462" t="b">
        <f>OR(Tabla1912[[#This Row],[Tiempo_normal (ns)]]&gt;$D$508,Tabla1912[[#This Row],[Tiempo_normal (ns)]]&lt;$D$509)</f>
        <v>0</v>
      </c>
      <c r="U462" s="6">
        <v>459</v>
      </c>
      <c r="V462" t="b">
        <f>OR(Tabla31013[[#This Row],[Tiempo_lineal (ns)]]&gt;$F$508,Tabla31013[[#This Row],[Tiempo_lineal (ns)]]&lt;$F$509)</f>
        <v>1</v>
      </c>
      <c r="W462" t="b">
        <f>OR(Tabla31013[[#This Row],[Tiempo_normal (ns)]]&gt;$G$508,Tabla31013[[#This Row],[Tiempo_normal (ns)]]&lt;$G$509)</f>
        <v>0</v>
      </c>
      <c r="X462" s="6">
        <v>459</v>
      </c>
      <c r="Y462" t="b">
        <f>OR(Tabla41114[[#This Row],[Tiempo_lineal (ns)]]&gt;$I$508,Tabla41114[[#This Row],[Tiempo_lineal (ns)]]&lt;$I$509)</f>
        <v>0</v>
      </c>
      <c r="Z462" t="b">
        <f>OR(Tabla41114[[#This Row],[Tiempo_normal (ns)]]&gt;$J$508,Tabla41114[[#This Row],[Tiempo_normal (ns)]]&lt;$J$509)</f>
        <v>0</v>
      </c>
      <c r="AA462" s="6">
        <v>459</v>
      </c>
      <c r="AB462" t="b">
        <f>OR(Tabla51215[[#This Row],[Tiempo_lineal (ns)]]&gt;$L$508,Tabla51215[[#This Row],[Tiempo_lineal (ns)]]&lt;$L$509)</f>
        <v>0</v>
      </c>
      <c r="AC462" t="b">
        <f>OR(Tabla51215[[#This Row],[Tiempo_normal (ns)]]&gt;$M$508,Tabla51215[[#This Row],[Tiempo_normal (ns)]]&lt;$M$509)</f>
        <v>0</v>
      </c>
      <c r="AD462" s="6">
        <v>459</v>
      </c>
      <c r="AE462" t="b">
        <f>OR(Tabla61316[[#This Row],[Tiempo_lineal (ns)]]&gt;$O$508,Tabla61316[[#This Row],[Tiempo_lineal (ns)]]&lt;$O$509)</f>
        <v>1</v>
      </c>
      <c r="AF462" s="7" t="b">
        <f>OR(Tabla61316[[#This Row],[Tiempo_normal (ns)]]&gt;$P$508,Tabla61316[[#This Row],[Tiempo_normal (ns)]]&lt;$P$509)</f>
        <v>0</v>
      </c>
    </row>
    <row r="463" spans="2:32" x14ac:dyDescent="0.3">
      <c r="B463">
        <v>460</v>
      </c>
      <c r="C463">
        <v>218</v>
      </c>
      <c r="D463">
        <v>254</v>
      </c>
      <c r="E463">
        <v>460</v>
      </c>
      <c r="F463">
        <v>3037</v>
      </c>
      <c r="G463">
        <v>2639</v>
      </c>
      <c r="H463">
        <v>460</v>
      </c>
      <c r="I463">
        <v>25494</v>
      </c>
      <c r="J463">
        <v>49819</v>
      </c>
      <c r="K463">
        <v>460</v>
      </c>
      <c r="L463" s="5">
        <v>1043670</v>
      </c>
      <c r="M463">
        <v>575290</v>
      </c>
      <c r="N463">
        <v>460</v>
      </c>
      <c r="O463" s="5">
        <v>10020300</v>
      </c>
      <c r="P463" s="5">
        <v>10726700</v>
      </c>
      <c r="R463" s="8">
        <v>460</v>
      </c>
      <c r="S463" t="b">
        <f>OR(Tabla1912[[#This Row],[Tiempo_lineal (ns)]]&gt;$C$508,Tabla1912[[#This Row],[Tiempo_lineal (ns)]]&lt;$C$509)</f>
        <v>0</v>
      </c>
      <c r="T463" t="b">
        <f>OR(Tabla1912[[#This Row],[Tiempo_normal (ns)]]&gt;$D$508,Tabla1912[[#This Row],[Tiempo_normal (ns)]]&lt;$D$509)</f>
        <v>0</v>
      </c>
      <c r="U463" s="8">
        <v>460</v>
      </c>
      <c r="V463" t="b">
        <f>OR(Tabla31013[[#This Row],[Tiempo_lineal (ns)]]&gt;$F$508,Tabla31013[[#This Row],[Tiempo_lineal (ns)]]&lt;$F$509)</f>
        <v>1</v>
      </c>
      <c r="W463" t="b">
        <f>OR(Tabla31013[[#This Row],[Tiempo_normal (ns)]]&gt;$G$508,Tabla31013[[#This Row],[Tiempo_normal (ns)]]&lt;$G$509)</f>
        <v>0</v>
      </c>
      <c r="X463" s="8">
        <v>460</v>
      </c>
      <c r="Y463" t="b">
        <f>OR(Tabla41114[[#This Row],[Tiempo_lineal (ns)]]&gt;$I$508,Tabla41114[[#This Row],[Tiempo_lineal (ns)]]&lt;$I$509)</f>
        <v>0</v>
      </c>
      <c r="Z463" t="b">
        <f>OR(Tabla41114[[#This Row],[Tiempo_normal (ns)]]&gt;$J$508,Tabla41114[[#This Row],[Tiempo_normal (ns)]]&lt;$J$509)</f>
        <v>0</v>
      </c>
      <c r="AA463" s="8">
        <v>460</v>
      </c>
      <c r="AB463" t="b">
        <f>OR(Tabla51215[[#This Row],[Tiempo_lineal (ns)]]&gt;$L$508,Tabla51215[[#This Row],[Tiempo_lineal (ns)]]&lt;$L$509)</f>
        <v>0</v>
      </c>
      <c r="AC463" t="b">
        <f>OR(Tabla51215[[#This Row],[Tiempo_normal (ns)]]&gt;$M$508,Tabla51215[[#This Row],[Tiempo_normal (ns)]]&lt;$M$509)</f>
        <v>0</v>
      </c>
      <c r="AD463" s="8">
        <v>460</v>
      </c>
      <c r="AE463" t="b">
        <f>OR(Tabla61316[[#This Row],[Tiempo_lineal (ns)]]&gt;$O$508,Tabla61316[[#This Row],[Tiempo_lineal (ns)]]&lt;$O$509)</f>
        <v>0</v>
      </c>
      <c r="AF463" s="7" t="b">
        <f>OR(Tabla61316[[#This Row],[Tiempo_normal (ns)]]&gt;$P$508,Tabla61316[[#This Row],[Tiempo_normal (ns)]]&lt;$P$509)</f>
        <v>0</v>
      </c>
    </row>
    <row r="464" spans="2:32" x14ac:dyDescent="0.3">
      <c r="B464">
        <v>461</v>
      </c>
      <c r="C464">
        <v>215</v>
      </c>
      <c r="D464">
        <v>233</v>
      </c>
      <c r="E464">
        <v>461</v>
      </c>
      <c r="F464">
        <v>2022</v>
      </c>
      <c r="G464">
        <v>1826</v>
      </c>
      <c r="H464">
        <v>461</v>
      </c>
      <c r="I464">
        <v>22950</v>
      </c>
      <c r="J464">
        <v>39627</v>
      </c>
      <c r="K464">
        <v>461</v>
      </c>
      <c r="L464">
        <v>937339</v>
      </c>
      <c r="M464">
        <v>928291</v>
      </c>
      <c r="N464">
        <v>461</v>
      </c>
      <c r="O464" s="5">
        <v>10412300</v>
      </c>
      <c r="P464" s="5">
        <v>43173000</v>
      </c>
      <c r="R464" s="6">
        <v>461</v>
      </c>
      <c r="S464" t="b">
        <f>OR(Tabla1912[[#This Row],[Tiempo_lineal (ns)]]&gt;$C$508,Tabla1912[[#This Row],[Tiempo_lineal (ns)]]&lt;$C$509)</f>
        <v>0</v>
      </c>
      <c r="T464" t="b">
        <f>OR(Tabla1912[[#This Row],[Tiempo_normal (ns)]]&gt;$D$508,Tabla1912[[#This Row],[Tiempo_normal (ns)]]&lt;$D$509)</f>
        <v>0</v>
      </c>
      <c r="U464" s="6">
        <v>461</v>
      </c>
      <c r="V464" t="b">
        <f>OR(Tabla31013[[#This Row],[Tiempo_lineal (ns)]]&gt;$F$508,Tabla31013[[#This Row],[Tiempo_lineal (ns)]]&lt;$F$509)</f>
        <v>0</v>
      </c>
      <c r="W464" t="b">
        <f>OR(Tabla31013[[#This Row],[Tiempo_normal (ns)]]&gt;$G$508,Tabla31013[[#This Row],[Tiempo_normal (ns)]]&lt;$G$509)</f>
        <v>0</v>
      </c>
      <c r="X464" s="6">
        <v>461</v>
      </c>
      <c r="Y464" t="b">
        <f>OR(Tabla41114[[#This Row],[Tiempo_lineal (ns)]]&gt;$I$508,Tabla41114[[#This Row],[Tiempo_lineal (ns)]]&lt;$I$509)</f>
        <v>0</v>
      </c>
      <c r="Z464" t="b">
        <f>OR(Tabla41114[[#This Row],[Tiempo_normal (ns)]]&gt;$J$508,Tabla41114[[#This Row],[Tiempo_normal (ns)]]&lt;$J$509)</f>
        <v>0</v>
      </c>
      <c r="AA464" s="6">
        <v>461</v>
      </c>
      <c r="AB464" t="b">
        <f>OR(Tabla51215[[#This Row],[Tiempo_lineal (ns)]]&gt;$L$508,Tabla51215[[#This Row],[Tiempo_lineal (ns)]]&lt;$L$509)</f>
        <v>0</v>
      </c>
      <c r="AC464" t="b">
        <f>OR(Tabla51215[[#This Row],[Tiempo_normal (ns)]]&gt;$M$508,Tabla51215[[#This Row],[Tiempo_normal (ns)]]&lt;$M$509)</f>
        <v>0</v>
      </c>
      <c r="AD464" s="6">
        <v>461</v>
      </c>
      <c r="AE464" t="b">
        <f>OR(Tabla61316[[#This Row],[Tiempo_lineal (ns)]]&gt;$O$508,Tabla61316[[#This Row],[Tiempo_lineal (ns)]]&lt;$O$509)</f>
        <v>0</v>
      </c>
      <c r="AF464" s="7" t="b">
        <f>OR(Tabla61316[[#This Row],[Tiempo_normal (ns)]]&gt;$P$508,Tabla61316[[#This Row],[Tiempo_normal (ns)]]&lt;$P$509)</f>
        <v>1</v>
      </c>
    </row>
    <row r="465" spans="2:32" x14ac:dyDescent="0.3">
      <c r="B465">
        <v>462</v>
      </c>
      <c r="C465">
        <v>212</v>
      </c>
      <c r="D465">
        <v>220</v>
      </c>
      <c r="E465">
        <v>462</v>
      </c>
      <c r="F465">
        <v>1793</v>
      </c>
      <c r="G465">
        <v>1804</v>
      </c>
      <c r="H465">
        <v>462</v>
      </c>
      <c r="I465">
        <v>20590</v>
      </c>
      <c r="J465">
        <v>36558</v>
      </c>
      <c r="K465">
        <v>462</v>
      </c>
      <c r="L465">
        <v>821719</v>
      </c>
      <c r="M465">
        <v>570226</v>
      </c>
      <c r="N465">
        <v>462</v>
      </c>
      <c r="O465" s="5">
        <v>11672900</v>
      </c>
      <c r="P465" s="5">
        <v>9618620</v>
      </c>
      <c r="R465" s="8">
        <v>462</v>
      </c>
      <c r="S465" t="b">
        <f>OR(Tabla1912[[#This Row],[Tiempo_lineal (ns)]]&gt;$C$508,Tabla1912[[#This Row],[Tiempo_lineal (ns)]]&lt;$C$509)</f>
        <v>0</v>
      </c>
      <c r="T465" t="b">
        <f>OR(Tabla1912[[#This Row],[Tiempo_normal (ns)]]&gt;$D$508,Tabla1912[[#This Row],[Tiempo_normal (ns)]]&lt;$D$509)</f>
        <v>0</v>
      </c>
      <c r="U465" s="8">
        <v>462</v>
      </c>
      <c r="V465" t="b">
        <f>OR(Tabla31013[[#This Row],[Tiempo_lineal (ns)]]&gt;$F$508,Tabla31013[[#This Row],[Tiempo_lineal (ns)]]&lt;$F$509)</f>
        <v>0</v>
      </c>
      <c r="W465" t="b">
        <f>OR(Tabla31013[[#This Row],[Tiempo_normal (ns)]]&gt;$G$508,Tabla31013[[#This Row],[Tiempo_normal (ns)]]&lt;$G$509)</f>
        <v>0</v>
      </c>
      <c r="X465" s="8">
        <v>462</v>
      </c>
      <c r="Y465" t="b">
        <f>OR(Tabla41114[[#This Row],[Tiempo_lineal (ns)]]&gt;$I$508,Tabla41114[[#This Row],[Tiempo_lineal (ns)]]&lt;$I$509)</f>
        <v>0</v>
      </c>
      <c r="Z465" t="b">
        <f>OR(Tabla41114[[#This Row],[Tiempo_normal (ns)]]&gt;$J$508,Tabla41114[[#This Row],[Tiempo_normal (ns)]]&lt;$J$509)</f>
        <v>0</v>
      </c>
      <c r="AA465" s="8">
        <v>462</v>
      </c>
      <c r="AB465" t="b">
        <f>OR(Tabla51215[[#This Row],[Tiempo_lineal (ns)]]&gt;$L$508,Tabla51215[[#This Row],[Tiempo_lineal (ns)]]&lt;$L$509)</f>
        <v>0</v>
      </c>
      <c r="AC465" t="b">
        <f>OR(Tabla51215[[#This Row],[Tiempo_normal (ns)]]&gt;$M$508,Tabla51215[[#This Row],[Tiempo_normal (ns)]]&lt;$M$509)</f>
        <v>0</v>
      </c>
      <c r="AD465" s="8">
        <v>462</v>
      </c>
      <c r="AE465" t="b">
        <f>OR(Tabla61316[[#This Row],[Tiempo_lineal (ns)]]&gt;$O$508,Tabla61316[[#This Row],[Tiempo_lineal (ns)]]&lt;$O$509)</f>
        <v>0</v>
      </c>
      <c r="AF465" s="7" t="b">
        <f>OR(Tabla61316[[#This Row],[Tiempo_normal (ns)]]&gt;$P$508,Tabla61316[[#This Row],[Tiempo_normal (ns)]]&lt;$P$509)</f>
        <v>0</v>
      </c>
    </row>
    <row r="466" spans="2:32" x14ac:dyDescent="0.3">
      <c r="B466">
        <v>463</v>
      </c>
      <c r="C466">
        <v>201</v>
      </c>
      <c r="D466">
        <v>221</v>
      </c>
      <c r="E466">
        <v>463</v>
      </c>
      <c r="F466">
        <v>1788</v>
      </c>
      <c r="G466">
        <v>1918</v>
      </c>
      <c r="H466">
        <v>463</v>
      </c>
      <c r="I466">
        <v>21102</v>
      </c>
      <c r="J466">
        <v>52748</v>
      </c>
      <c r="K466">
        <v>463</v>
      </c>
      <c r="L466">
        <v>837067</v>
      </c>
      <c r="M466">
        <v>661163</v>
      </c>
      <c r="N466">
        <v>463</v>
      </c>
      <c r="O466" s="5">
        <v>11141800</v>
      </c>
      <c r="P466" s="5">
        <v>10521100</v>
      </c>
      <c r="R466" s="6">
        <v>463</v>
      </c>
      <c r="S466" t="b">
        <f>OR(Tabla1912[[#This Row],[Tiempo_lineal (ns)]]&gt;$C$508,Tabla1912[[#This Row],[Tiempo_lineal (ns)]]&lt;$C$509)</f>
        <v>0</v>
      </c>
      <c r="T466" t="b">
        <f>OR(Tabla1912[[#This Row],[Tiempo_normal (ns)]]&gt;$D$508,Tabla1912[[#This Row],[Tiempo_normal (ns)]]&lt;$D$509)</f>
        <v>0</v>
      </c>
      <c r="U466" s="6">
        <v>463</v>
      </c>
      <c r="V466" t="b">
        <f>OR(Tabla31013[[#This Row],[Tiempo_lineal (ns)]]&gt;$F$508,Tabla31013[[#This Row],[Tiempo_lineal (ns)]]&lt;$F$509)</f>
        <v>0</v>
      </c>
      <c r="W466" t="b">
        <f>OR(Tabla31013[[#This Row],[Tiempo_normal (ns)]]&gt;$G$508,Tabla31013[[#This Row],[Tiempo_normal (ns)]]&lt;$G$509)</f>
        <v>0</v>
      </c>
      <c r="X466" s="6">
        <v>463</v>
      </c>
      <c r="Y466" t="b">
        <f>OR(Tabla41114[[#This Row],[Tiempo_lineal (ns)]]&gt;$I$508,Tabla41114[[#This Row],[Tiempo_lineal (ns)]]&lt;$I$509)</f>
        <v>0</v>
      </c>
      <c r="Z466" t="b">
        <f>OR(Tabla41114[[#This Row],[Tiempo_normal (ns)]]&gt;$J$508,Tabla41114[[#This Row],[Tiempo_normal (ns)]]&lt;$J$509)</f>
        <v>0</v>
      </c>
      <c r="AA466" s="6">
        <v>463</v>
      </c>
      <c r="AB466" t="b">
        <f>OR(Tabla51215[[#This Row],[Tiempo_lineal (ns)]]&gt;$L$508,Tabla51215[[#This Row],[Tiempo_lineal (ns)]]&lt;$L$509)</f>
        <v>0</v>
      </c>
      <c r="AC466" t="b">
        <f>OR(Tabla51215[[#This Row],[Tiempo_normal (ns)]]&gt;$M$508,Tabla51215[[#This Row],[Tiempo_normal (ns)]]&lt;$M$509)</f>
        <v>0</v>
      </c>
      <c r="AD466" s="6">
        <v>463</v>
      </c>
      <c r="AE466" t="b">
        <f>OR(Tabla61316[[#This Row],[Tiempo_lineal (ns)]]&gt;$O$508,Tabla61316[[#This Row],[Tiempo_lineal (ns)]]&lt;$O$509)</f>
        <v>0</v>
      </c>
      <c r="AF466" s="7" t="b">
        <f>OR(Tabla61316[[#This Row],[Tiempo_normal (ns)]]&gt;$P$508,Tabla61316[[#This Row],[Tiempo_normal (ns)]]&lt;$P$509)</f>
        <v>0</v>
      </c>
    </row>
    <row r="467" spans="2:32" x14ac:dyDescent="0.3">
      <c r="B467">
        <v>464</v>
      </c>
      <c r="C467">
        <v>206</v>
      </c>
      <c r="D467">
        <v>225</v>
      </c>
      <c r="E467">
        <v>464</v>
      </c>
      <c r="F467">
        <v>2018</v>
      </c>
      <c r="G467">
        <v>1797</v>
      </c>
      <c r="H467">
        <v>464</v>
      </c>
      <c r="I467">
        <v>34426</v>
      </c>
      <c r="J467">
        <v>43360</v>
      </c>
      <c r="K467">
        <v>464</v>
      </c>
      <c r="L467">
        <v>844200</v>
      </c>
      <c r="M467">
        <v>647660</v>
      </c>
      <c r="N467">
        <v>464</v>
      </c>
      <c r="O467" s="5">
        <v>31260300</v>
      </c>
      <c r="P467" s="5">
        <v>53694600</v>
      </c>
      <c r="R467" s="8">
        <v>464</v>
      </c>
      <c r="S467" t="b">
        <f>OR(Tabla1912[[#This Row],[Tiempo_lineal (ns)]]&gt;$C$508,Tabla1912[[#This Row],[Tiempo_lineal (ns)]]&lt;$C$509)</f>
        <v>0</v>
      </c>
      <c r="T467" t="b">
        <f>OR(Tabla1912[[#This Row],[Tiempo_normal (ns)]]&gt;$D$508,Tabla1912[[#This Row],[Tiempo_normal (ns)]]&lt;$D$509)</f>
        <v>0</v>
      </c>
      <c r="U467" s="8">
        <v>464</v>
      </c>
      <c r="V467" t="b">
        <f>OR(Tabla31013[[#This Row],[Tiempo_lineal (ns)]]&gt;$F$508,Tabla31013[[#This Row],[Tiempo_lineal (ns)]]&lt;$F$509)</f>
        <v>0</v>
      </c>
      <c r="W467" t="b">
        <f>OR(Tabla31013[[#This Row],[Tiempo_normal (ns)]]&gt;$G$508,Tabla31013[[#This Row],[Tiempo_normal (ns)]]&lt;$G$509)</f>
        <v>0</v>
      </c>
      <c r="X467" s="8">
        <v>464</v>
      </c>
      <c r="Y467" t="b">
        <f>OR(Tabla41114[[#This Row],[Tiempo_lineal (ns)]]&gt;$I$508,Tabla41114[[#This Row],[Tiempo_lineal (ns)]]&lt;$I$509)</f>
        <v>0</v>
      </c>
      <c r="Z467" t="b">
        <f>OR(Tabla41114[[#This Row],[Tiempo_normal (ns)]]&gt;$J$508,Tabla41114[[#This Row],[Tiempo_normal (ns)]]&lt;$J$509)</f>
        <v>0</v>
      </c>
      <c r="AA467" s="8">
        <v>464</v>
      </c>
      <c r="AB467" t="b">
        <f>OR(Tabla51215[[#This Row],[Tiempo_lineal (ns)]]&gt;$L$508,Tabla51215[[#This Row],[Tiempo_lineal (ns)]]&lt;$L$509)</f>
        <v>0</v>
      </c>
      <c r="AC467" t="b">
        <f>OR(Tabla51215[[#This Row],[Tiempo_normal (ns)]]&gt;$M$508,Tabla51215[[#This Row],[Tiempo_normal (ns)]]&lt;$M$509)</f>
        <v>0</v>
      </c>
      <c r="AD467" s="8">
        <v>464</v>
      </c>
      <c r="AE467" t="b">
        <f>OR(Tabla61316[[#This Row],[Tiempo_lineal (ns)]]&gt;$O$508,Tabla61316[[#This Row],[Tiempo_lineal (ns)]]&lt;$O$509)</f>
        <v>1</v>
      </c>
      <c r="AF467" s="7" t="b">
        <f>OR(Tabla61316[[#This Row],[Tiempo_normal (ns)]]&gt;$P$508,Tabla61316[[#This Row],[Tiempo_normal (ns)]]&lt;$P$509)</f>
        <v>1</v>
      </c>
    </row>
    <row r="468" spans="2:32" x14ac:dyDescent="0.3">
      <c r="B468">
        <v>465</v>
      </c>
      <c r="C468">
        <v>201</v>
      </c>
      <c r="D468">
        <v>226</v>
      </c>
      <c r="E468">
        <v>465</v>
      </c>
      <c r="F468">
        <v>2042</v>
      </c>
      <c r="G468">
        <v>1819</v>
      </c>
      <c r="H468">
        <v>465</v>
      </c>
      <c r="I468">
        <v>45192</v>
      </c>
      <c r="J468">
        <v>48272</v>
      </c>
      <c r="K468">
        <v>465</v>
      </c>
      <c r="L468">
        <v>899374</v>
      </c>
      <c r="M468">
        <v>584104</v>
      </c>
      <c r="N468">
        <v>465</v>
      </c>
      <c r="O468" s="5">
        <v>11430400</v>
      </c>
      <c r="P468" s="5">
        <v>9257720</v>
      </c>
      <c r="R468" s="6">
        <v>465</v>
      </c>
      <c r="S468" t="b">
        <f>OR(Tabla1912[[#This Row],[Tiempo_lineal (ns)]]&gt;$C$508,Tabla1912[[#This Row],[Tiempo_lineal (ns)]]&lt;$C$509)</f>
        <v>0</v>
      </c>
      <c r="T468" t="b">
        <f>OR(Tabla1912[[#This Row],[Tiempo_normal (ns)]]&gt;$D$508,Tabla1912[[#This Row],[Tiempo_normal (ns)]]&lt;$D$509)</f>
        <v>0</v>
      </c>
      <c r="U468" s="6">
        <v>465</v>
      </c>
      <c r="V468" t="b">
        <f>OR(Tabla31013[[#This Row],[Tiempo_lineal (ns)]]&gt;$F$508,Tabla31013[[#This Row],[Tiempo_lineal (ns)]]&lt;$F$509)</f>
        <v>0</v>
      </c>
      <c r="W468" t="b">
        <f>OR(Tabla31013[[#This Row],[Tiempo_normal (ns)]]&gt;$G$508,Tabla31013[[#This Row],[Tiempo_normal (ns)]]&lt;$G$509)</f>
        <v>0</v>
      </c>
      <c r="X468" s="6">
        <v>465</v>
      </c>
      <c r="Y468" t="b">
        <f>OR(Tabla41114[[#This Row],[Tiempo_lineal (ns)]]&gt;$I$508,Tabla41114[[#This Row],[Tiempo_lineal (ns)]]&lt;$I$509)</f>
        <v>0</v>
      </c>
      <c r="Z468" t="b">
        <f>OR(Tabla41114[[#This Row],[Tiempo_normal (ns)]]&gt;$J$508,Tabla41114[[#This Row],[Tiempo_normal (ns)]]&lt;$J$509)</f>
        <v>0</v>
      </c>
      <c r="AA468" s="6">
        <v>465</v>
      </c>
      <c r="AB468" t="b">
        <f>OR(Tabla51215[[#This Row],[Tiempo_lineal (ns)]]&gt;$L$508,Tabla51215[[#This Row],[Tiempo_lineal (ns)]]&lt;$L$509)</f>
        <v>0</v>
      </c>
      <c r="AC468" t="b">
        <f>OR(Tabla51215[[#This Row],[Tiempo_normal (ns)]]&gt;$M$508,Tabla51215[[#This Row],[Tiempo_normal (ns)]]&lt;$M$509)</f>
        <v>0</v>
      </c>
      <c r="AD468" s="6">
        <v>465</v>
      </c>
      <c r="AE468" t="b">
        <f>OR(Tabla61316[[#This Row],[Tiempo_lineal (ns)]]&gt;$O$508,Tabla61316[[#This Row],[Tiempo_lineal (ns)]]&lt;$O$509)</f>
        <v>0</v>
      </c>
      <c r="AF468" s="7" t="b">
        <f>OR(Tabla61316[[#This Row],[Tiempo_normal (ns)]]&gt;$P$508,Tabla61316[[#This Row],[Tiempo_normal (ns)]]&lt;$P$509)</f>
        <v>0</v>
      </c>
    </row>
    <row r="469" spans="2:32" x14ac:dyDescent="0.3">
      <c r="B469">
        <v>466</v>
      </c>
      <c r="C469">
        <v>207</v>
      </c>
      <c r="D469">
        <v>288</v>
      </c>
      <c r="E469">
        <v>466</v>
      </c>
      <c r="F469">
        <v>1811</v>
      </c>
      <c r="G469">
        <v>1818</v>
      </c>
      <c r="H469">
        <v>466</v>
      </c>
      <c r="I469">
        <v>34384</v>
      </c>
      <c r="J469">
        <v>28809</v>
      </c>
      <c r="K469">
        <v>466</v>
      </c>
      <c r="L469">
        <v>903107</v>
      </c>
      <c r="M469">
        <v>668046</v>
      </c>
      <c r="N469">
        <v>466</v>
      </c>
      <c r="O469" s="5">
        <v>25894100</v>
      </c>
      <c r="P469" s="5">
        <v>19152900</v>
      </c>
      <c r="R469" s="8">
        <v>466</v>
      </c>
      <c r="S469" t="b">
        <f>OR(Tabla1912[[#This Row],[Tiempo_lineal (ns)]]&gt;$C$508,Tabla1912[[#This Row],[Tiempo_lineal (ns)]]&lt;$C$509)</f>
        <v>0</v>
      </c>
      <c r="T469" t="b">
        <f>OR(Tabla1912[[#This Row],[Tiempo_normal (ns)]]&gt;$D$508,Tabla1912[[#This Row],[Tiempo_normal (ns)]]&lt;$D$509)</f>
        <v>0</v>
      </c>
      <c r="U469" s="8">
        <v>466</v>
      </c>
      <c r="V469" t="b">
        <f>OR(Tabla31013[[#This Row],[Tiempo_lineal (ns)]]&gt;$F$508,Tabla31013[[#This Row],[Tiempo_lineal (ns)]]&lt;$F$509)</f>
        <v>0</v>
      </c>
      <c r="W469" t="b">
        <f>OR(Tabla31013[[#This Row],[Tiempo_normal (ns)]]&gt;$G$508,Tabla31013[[#This Row],[Tiempo_normal (ns)]]&lt;$G$509)</f>
        <v>0</v>
      </c>
      <c r="X469" s="8">
        <v>466</v>
      </c>
      <c r="Y469" t="b">
        <f>OR(Tabla41114[[#This Row],[Tiempo_lineal (ns)]]&gt;$I$508,Tabla41114[[#This Row],[Tiempo_lineal (ns)]]&lt;$I$509)</f>
        <v>0</v>
      </c>
      <c r="Z469" t="b">
        <f>OR(Tabla41114[[#This Row],[Tiempo_normal (ns)]]&gt;$J$508,Tabla41114[[#This Row],[Tiempo_normal (ns)]]&lt;$J$509)</f>
        <v>0</v>
      </c>
      <c r="AA469" s="8">
        <v>466</v>
      </c>
      <c r="AB469" t="b">
        <f>OR(Tabla51215[[#This Row],[Tiempo_lineal (ns)]]&gt;$L$508,Tabla51215[[#This Row],[Tiempo_lineal (ns)]]&lt;$L$509)</f>
        <v>0</v>
      </c>
      <c r="AC469" t="b">
        <f>OR(Tabla51215[[#This Row],[Tiempo_normal (ns)]]&gt;$M$508,Tabla51215[[#This Row],[Tiempo_normal (ns)]]&lt;$M$509)</f>
        <v>0</v>
      </c>
      <c r="AD469" s="8">
        <v>466</v>
      </c>
      <c r="AE469" t="b">
        <f>OR(Tabla61316[[#This Row],[Tiempo_lineal (ns)]]&gt;$O$508,Tabla61316[[#This Row],[Tiempo_lineal (ns)]]&lt;$O$509)</f>
        <v>1</v>
      </c>
      <c r="AF469" s="7" t="b">
        <f>OR(Tabla61316[[#This Row],[Tiempo_normal (ns)]]&gt;$P$508,Tabla61316[[#This Row],[Tiempo_normal (ns)]]&lt;$P$509)</f>
        <v>0</v>
      </c>
    </row>
    <row r="470" spans="2:32" x14ac:dyDescent="0.3">
      <c r="B470">
        <v>467</v>
      </c>
      <c r="C470">
        <v>374</v>
      </c>
      <c r="D470">
        <v>335</v>
      </c>
      <c r="E470">
        <v>467</v>
      </c>
      <c r="F470">
        <v>1805</v>
      </c>
      <c r="G470">
        <v>2726</v>
      </c>
      <c r="H470">
        <v>467</v>
      </c>
      <c r="I470">
        <v>42053</v>
      </c>
      <c r="J470">
        <v>35482</v>
      </c>
      <c r="K470">
        <v>467</v>
      </c>
      <c r="L470" s="5">
        <v>1079240</v>
      </c>
      <c r="M470">
        <v>625357</v>
      </c>
      <c r="N470">
        <v>467</v>
      </c>
      <c r="O470" s="5">
        <v>10095500</v>
      </c>
      <c r="P470" s="5">
        <v>12107400</v>
      </c>
      <c r="R470" s="6">
        <v>467</v>
      </c>
      <c r="S470" t="b">
        <f>OR(Tabla1912[[#This Row],[Tiempo_lineal (ns)]]&gt;$C$508,Tabla1912[[#This Row],[Tiempo_lineal (ns)]]&lt;$C$509)</f>
        <v>1</v>
      </c>
      <c r="T470" t="b">
        <f>OR(Tabla1912[[#This Row],[Tiempo_normal (ns)]]&gt;$D$508,Tabla1912[[#This Row],[Tiempo_normal (ns)]]&lt;$D$509)</f>
        <v>0</v>
      </c>
      <c r="U470" s="6">
        <v>467</v>
      </c>
      <c r="V470" t="b">
        <f>OR(Tabla31013[[#This Row],[Tiempo_lineal (ns)]]&gt;$F$508,Tabla31013[[#This Row],[Tiempo_lineal (ns)]]&lt;$F$509)</f>
        <v>0</v>
      </c>
      <c r="W470" t="b">
        <f>OR(Tabla31013[[#This Row],[Tiempo_normal (ns)]]&gt;$G$508,Tabla31013[[#This Row],[Tiempo_normal (ns)]]&lt;$G$509)</f>
        <v>0</v>
      </c>
      <c r="X470" s="6">
        <v>467</v>
      </c>
      <c r="Y470" t="b">
        <f>OR(Tabla41114[[#This Row],[Tiempo_lineal (ns)]]&gt;$I$508,Tabla41114[[#This Row],[Tiempo_lineal (ns)]]&lt;$I$509)</f>
        <v>0</v>
      </c>
      <c r="Z470" t="b">
        <f>OR(Tabla41114[[#This Row],[Tiempo_normal (ns)]]&gt;$J$508,Tabla41114[[#This Row],[Tiempo_normal (ns)]]&lt;$J$509)</f>
        <v>0</v>
      </c>
      <c r="AA470" s="6">
        <v>467</v>
      </c>
      <c r="AB470" t="b">
        <f>OR(Tabla51215[[#This Row],[Tiempo_lineal (ns)]]&gt;$L$508,Tabla51215[[#This Row],[Tiempo_lineal (ns)]]&lt;$L$509)</f>
        <v>0</v>
      </c>
      <c r="AC470" t="b">
        <f>OR(Tabla51215[[#This Row],[Tiempo_normal (ns)]]&gt;$M$508,Tabla51215[[#This Row],[Tiempo_normal (ns)]]&lt;$M$509)</f>
        <v>0</v>
      </c>
      <c r="AD470" s="6">
        <v>467</v>
      </c>
      <c r="AE470" t="b">
        <f>OR(Tabla61316[[#This Row],[Tiempo_lineal (ns)]]&gt;$O$508,Tabla61316[[#This Row],[Tiempo_lineal (ns)]]&lt;$O$509)</f>
        <v>0</v>
      </c>
      <c r="AF470" s="7" t="b">
        <f>OR(Tabla61316[[#This Row],[Tiempo_normal (ns)]]&gt;$P$508,Tabla61316[[#This Row],[Tiempo_normal (ns)]]&lt;$P$509)</f>
        <v>0</v>
      </c>
    </row>
    <row r="471" spans="2:32" x14ac:dyDescent="0.3">
      <c r="B471">
        <v>468</v>
      </c>
      <c r="C471">
        <v>334</v>
      </c>
      <c r="D471">
        <v>246</v>
      </c>
      <c r="E471">
        <v>468</v>
      </c>
      <c r="F471">
        <v>2648</v>
      </c>
      <c r="G471">
        <v>3569</v>
      </c>
      <c r="H471">
        <v>468</v>
      </c>
      <c r="I471">
        <v>20982</v>
      </c>
      <c r="J471">
        <v>26285</v>
      </c>
      <c r="K471">
        <v>468</v>
      </c>
      <c r="L471">
        <v>771693</v>
      </c>
      <c r="M471">
        <v>592693</v>
      </c>
      <c r="N471">
        <v>468</v>
      </c>
      <c r="O471" s="5">
        <v>10057800</v>
      </c>
      <c r="P471" s="5">
        <v>22283300</v>
      </c>
      <c r="R471" s="8">
        <v>468</v>
      </c>
      <c r="S471" t="b">
        <f>OR(Tabla1912[[#This Row],[Tiempo_lineal (ns)]]&gt;$C$508,Tabla1912[[#This Row],[Tiempo_lineal (ns)]]&lt;$C$509)</f>
        <v>0</v>
      </c>
      <c r="T471" t="b">
        <f>OR(Tabla1912[[#This Row],[Tiempo_normal (ns)]]&gt;$D$508,Tabla1912[[#This Row],[Tiempo_normal (ns)]]&lt;$D$509)</f>
        <v>0</v>
      </c>
      <c r="U471" s="8">
        <v>468</v>
      </c>
      <c r="V471" t="b">
        <f>OR(Tabla31013[[#This Row],[Tiempo_lineal (ns)]]&gt;$F$508,Tabla31013[[#This Row],[Tiempo_lineal (ns)]]&lt;$F$509)</f>
        <v>1</v>
      </c>
      <c r="W471" t="b">
        <f>OR(Tabla31013[[#This Row],[Tiempo_normal (ns)]]&gt;$G$508,Tabla31013[[#This Row],[Tiempo_normal (ns)]]&lt;$G$509)</f>
        <v>1</v>
      </c>
      <c r="X471" s="8">
        <v>468</v>
      </c>
      <c r="Y471" t="b">
        <f>OR(Tabla41114[[#This Row],[Tiempo_lineal (ns)]]&gt;$I$508,Tabla41114[[#This Row],[Tiempo_lineal (ns)]]&lt;$I$509)</f>
        <v>0</v>
      </c>
      <c r="Z471" t="b">
        <f>OR(Tabla41114[[#This Row],[Tiempo_normal (ns)]]&gt;$J$508,Tabla41114[[#This Row],[Tiempo_normal (ns)]]&lt;$J$509)</f>
        <v>0</v>
      </c>
      <c r="AA471" s="8">
        <v>468</v>
      </c>
      <c r="AB471" t="b">
        <f>OR(Tabla51215[[#This Row],[Tiempo_lineal (ns)]]&gt;$L$508,Tabla51215[[#This Row],[Tiempo_lineal (ns)]]&lt;$L$509)</f>
        <v>0</v>
      </c>
      <c r="AC471" t="b">
        <f>OR(Tabla51215[[#This Row],[Tiempo_normal (ns)]]&gt;$M$508,Tabla51215[[#This Row],[Tiempo_normal (ns)]]&lt;$M$509)</f>
        <v>0</v>
      </c>
      <c r="AD471" s="8">
        <v>468</v>
      </c>
      <c r="AE471" t="b">
        <f>OR(Tabla61316[[#This Row],[Tiempo_lineal (ns)]]&gt;$O$508,Tabla61316[[#This Row],[Tiempo_lineal (ns)]]&lt;$O$509)</f>
        <v>0</v>
      </c>
      <c r="AF471" s="7" t="b">
        <f>OR(Tabla61316[[#This Row],[Tiempo_normal (ns)]]&gt;$P$508,Tabla61316[[#This Row],[Tiempo_normal (ns)]]&lt;$P$509)</f>
        <v>0</v>
      </c>
    </row>
    <row r="472" spans="2:32" x14ac:dyDescent="0.3">
      <c r="B472">
        <v>469</v>
      </c>
      <c r="C472">
        <v>279</v>
      </c>
      <c r="D472">
        <v>261</v>
      </c>
      <c r="E472">
        <v>469</v>
      </c>
      <c r="F472">
        <v>6064</v>
      </c>
      <c r="G472">
        <v>1880</v>
      </c>
      <c r="H472">
        <v>469</v>
      </c>
      <c r="I472">
        <v>20426</v>
      </c>
      <c r="J472">
        <v>23057</v>
      </c>
      <c r="K472">
        <v>469</v>
      </c>
      <c r="L472" s="5">
        <v>1090720</v>
      </c>
      <c r="M472">
        <v>556167</v>
      </c>
      <c r="N472">
        <v>469</v>
      </c>
      <c r="O472" s="5">
        <v>11203900</v>
      </c>
      <c r="P472" s="5">
        <v>10063500</v>
      </c>
      <c r="R472" s="6">
        <v>469</v>
      </c>
      <c r="S472" t="b">
        <f>OR(Tabla1912[[#This Row],[Tiempo_lineal (ns)]]&gt;$C$508,Tabla1912[[#This Row],[Tiempo_lineal (ns)]]&lt;$C$509)</f>
        <v>0</v>
      </c>
      <c r="T472" t="b">
        <f>OR(Tabla1912[[#This Row],[Tiempo_normal (ns)]]&gt;$D$508,Tabla1912[[#This Row],[Tiempo_normal (ns)]]&lt;$D$509)</f>
        <v>0</v>
      </c>
      <c r="U472" s="6">
        <v>469</v>
      </c>
      <c r="V472" t="b">
        <f>OR(Tabla31013[[#This Row],[Tiempo_lineal (ns)]]&gt;$F$508,Tabla31013[[#This Row],[Tiempo_lineal (ns)]]&lt;$F$509)</f>
        <v>1</v>
      </c>
      <c r="W472" t="b">
        <f>OR(Tabla31013[[#This Row],[Tiempo_normal (ns)]]&gt;$G$508,Tabla31013[[#This Row],[Tiempo_normal (ns)]]&lt;$G$509)</f>
        <v>0</v>
      </c>
      <c r="X472" s="6">
        <v>469</v>
      </c>
      <c r="Y472" t="b">
        <f>OR(Tabla41114[[#This Row],[Tiempo_lineal (ns)]]&gt;$I$508,Tabla41114[[#This Row],[Tiempo_lineal (ns)]]&lt;$I$509)</f>
        <v>0</v>
      </c>
      <c r="Z472" t="b">
        <f>OR(Tabla41114[[#This Row],[Tiempo_normal (ns)]]&gt;$J$508,Tabla41114[[#This Row],[Tiempo_normal (ns)]]&lt;$J$509)</f>
        <v>0</v>
      </c>
      <c r="AA472" s="6">
        <v>469</v>
      </c>
      <c r="AB472" t="b">
        <f>OR(Tabla51215[[#This Row],[Tiempo_lineal (ns)]]&gt;$L$508,Tabla51215[[#This Row],[Tiempo_lineal (ns)]]&lt;$L$509)</f>
        <v>0</v>
      </c>
      <c r="AC472" t="b">
        <f>OR(Tabla51215[[#This Row],[Tiempo_normal (ns)]]&gt;$M$508,Tabla51215[[#This Row],[Tiempo_normal (ns)]]&lt;$M$509)</f>
        <v>0</v>
      </c>
      <c r="AD472" s="6">
        <v>469</v>
      </c>
      <c r="AE472" t="b">
        <f>OR(Tabla61316[[#This Row],[Tiempo_lineal (ns)]]&gt;$O$508,Tabla61316[[#This Row],[Tiempo_lineal (ns)]]&lt;$O$509)</f>
        <v>0</v>
      </c>
      <c r="AF472" s="7" t="b">
        <f>OR(Tabla61316[[#This Row],[Tiempo_normal (ns)]]&gt;$P$508,Tabla61316[[#This Row],[Tiempo_normal (ns)]]&lt;$P$509)</f>
        <v>0</v>
      </c>
    </row>
    <row r="473" spans="2:32" x14ac:dyDescent="0.3">
      <c r="B473">
        <v>470</v>
      </c>
      <c r="C473">
        <v>307</v>
      </c>
      <c r="D473">
        <v>290</v>
      </c>
      <c r="E473">
        <v>470</v>
      </c>
      <c r="F473">
        <v>2949</v>
      </c>
      <c r="G473">
        <v>2765</v>
      </c>
      <c r="H473">
        <v>470</v>
      </c>
      <c r="I473">
        <v>67706</v>
      </c>
      <c r="J473">
        <v>25350</v>
      </c>
      <c r="K473">
        <v>470</v>
      </c>
      <c r="L473" s="5">
        <v>1030140</v>
      </c>
      <c r="M473">
        <v>806556</v>
      </c>
      <c r="N473">
        <v>470</v>
      </c>
      <c r="O473" s="5">
        <v>11510700</v>
      </c>
      <c r="P473" s="5">
        <v>24755800</v>
      </c>
      <c r="R473" s="8">
        <v>470</v>
      </c>
      <c r="S473" t="b">
        <f>OR(Tabla1912[[#This Row],[Tiempo_lineal (ns)]]&gt;$C$508,Tabla1912[[#This Row],[Tiempo_lineal (ns)]]&lt;$C$509)</f>
        <v>0</v>
      </c>
      <c r="T473" t="b">
        <f>OR(Tabla1912[[#This Row],[Tiempo_normal (ns)]]&gt;$D$508,Tabla1912[[#This Row],[Tiempo_normal (ns)]]&lt;$D$509)</f>
        <v>0</v>
      </c>
      <c r="U473" s="8">
        <v>470</v>
      </c>
      <c r="V473" t="b">
        <f>OR(Tabla31013[[#This Row],[Tiempo_lineal (ns)]]&gt;$F$508,Tabla31013[[#This Row],[Tiempo_lineal (ns)]]&lt;$F$509)</f>
        <v>1</v>
      </c>
      <c r="W473" t="b">
        <f>OR(Tabla31013[[#This Row],[Tiempo_normal (ns)]]&gt;$G$508,Tabla31013[[#This Row],[Tiempo_normal (ns)]]&lt;$G$509)</f>
        <v>0</v>
      </c>
      <c r="X473" s="8">
        <v>470</v>
      </c>
      <c r="Y473" t="b">
        <f>OR(Tabla41114[[#This Row],[Tiempo_lineal (ns)]]&gt;$I$508,Tabla41114[[#This Row],[Tiempo_lineal (ns)]]&lt;$I$509)</f>
        <v>0</v>
      </c>
      <c r="Z473" t="b">
        <f>OR(Tabla41114[[#This Row],[Tiempo_normal (ns)]]&gt;$J$508,Tabla41114[[#This Row],[Tiempo_normal (ns)]]&lt;$J$509)</f>
        <v>0</v>
      </c>
      <c r="AA473" s="8">
        <v>470</v>
      </c>
      <c r="AB473" t="b">
        <f>OR(Tabla51215[[#This Row],[Tiempo_lineal (ns)]]&gt;$L$508,Tabla51215[[#This Row],[Tiempo_lineal (ns)]]&lt;$L$509)</f>
        <v>0</v>
      </c>
      <c r="AC473" t="b">
        <f>OR(Tabla51215[[#This Row],[Tiempo_normal (ns)]]&gt;$M$508,Tabla51215[[#This Row],[Tiempo_normal (ns)]]&lt;$M$509)</f>
        <v>0</v>
      </c>
      <c r="AD473" s="8">
        <v>470</v>
      </c>
      <c r="AE473" t="b">
        <f>OR(Tabla61316[[#This Row],[Tiempo_lineal (ns)]]&gt;$O$508,Tabla61316[[#This Row],[Tiempo_lineal (ns)]]&lt;$O$509)</f>
        <v>0</v>
      </c>
      <c r="AF473" s="7" t="b">
        <f>OR(Tabla61316[[#This Row],[Tiempo_normal (ns)]]&gt;$P$508,Tabla61316[[#This Row],[Tiempo_normal (ns)]]&lt;$P$509)</f>
        <v>0</v>
      </c>
    </row>
    <row r="474" spans="2:32" x14ac:dyDescent="0.3">
      <c r="B474">
        <v>471</v>
      </c>
      <c r="C474">
        <v>325</v>
      </c>
      <c r="D474">
        <v>363</v>
      </c>
      <c r="E474">
        <v>471</v>
      </c>
      <c r="F474">
        <v>3056</v>
      </c>
      <c r="G474">
        <v>3444</v>
      </c>
      <c r="H474">
        <v>471</v>
      </c>
      <c r="I474">
        <v>21703</v>
      </c>
      <c r="J474">
        <v>38652</v>
      </c>
      <c r="K474">
        <v>471</v>
      </c>
      <c r="L474">
        <v>590790</v>
      </c>
      <c r="M474">
        <v>701874</v>
      </c>
      <c r="N474">
        <v>471</v>
      </c>
      <c r="O474" s="5">
        <v>11247100</v>
      </c>
      <c r="P474" s="5">
        <v>12684800</v>
      </c>
      <c r="R474" s="6">
        <v>471</v>
      </c>
      <c r="S474" t="b">
        <f>OR(Tabla1912[[#This Row],[Tiempo_lineal (ns)]]&gt;$C$508,Tabla1912[[#This Row],[Tiempo_lineal (ns)]]&lt;$C$509)</f>
        <v>0</v>
      </c>
      <c r="T474" t="b">
        <f>OR(Tabla1912[[#This Row],[Tiempo_normal (ns)]]&gt;$D$508,Tabla1912[[#This Row],[Tiempo_normal (ns)]]&lt;$D$509)</f>
        <v>1</v>
      </c>
      <c r="U474" s="6">
        <v>471</v>
      </c>
      <c r="V474" t="b">
        <f>OR(Tabla31013[[#This Row],[Tiempo_lineal (ns)]]&gt;$F$508,Tabla31013[[#This Row],[Tiempo_lineal (ns)]]&lt;$F$509)</f>
        <v>1</v>
      </c>
      <c r="W474" t="b">
        <f>OR(Tabla31013[[#This Row],[Tiempo_normal (ns)]]&gt;$G$508,Tabla31013[[#This Row],[Tiempo_normal (ns)]]&lt;$G$509)</f>
        <v>1</v>
      </c>
      <c r="X474" s="6">
        <v>471</v>
      </c>
      <c r="Y474" t="b">
        <f>OR(Tabla41114[[#This Row],[Tiempo_lineal (ns)]]&gt;$I$508,Tabla41114[[#This Row],[Tiempo_lineal (ns)]]&lt;$I$509)</f>
        <v>0</v>
      </c>
      <c r="Z474" t="b">
        <f>OR(Tabla41114[[#This Row],[Tiempo_normal (ns)]]&gt;$J$508,Tabla41114[[#This Row],[Tiempo_normal (ns)]]&lt;$J$509)</f>
        <v>0</v>
      </c>
      <c r="AA474" s="6">
        <v>471</v>
      </c>
      <c r="AB474" t="b">
        <f>OR(Tabla51215[[#This Row],[Tiempo_lineal (ns)]]&gt;$L$508,Tabla51215[[#This Row],[Tiempo_lineal (ns)]]&lt;$L$509)</f>
        <v>0</v>
      </c>
      <c r="AC474" t="b">
        <f>OR(Tabla51215[[#This Row],[Tiempo_normal (ns)]]&gt;$M$508,Tabla51215[[#This Row],[Tiempo_normal (ns)]]&lt;$M$509)</f>
        <v>0</v>
      </c>
      <c r="AD474" s="6">
        <v>471</v>
      </c>
      <c r="AE474" t="b">
        <f>OR(Tabla61316[[#This Row],[Tiempo_lineal (ns)]]&gt;$O$508,Tabla61316[[#This Row],[Tiempo_lineal (ns)]]&lt;$O$509)</f>
        <v>0</v>
      </c>
      <c r="AF474" s="7" t="b">
        <f>OR(Tabla61316[[#This Row],[Tiempo_normal (ns)]]&gt;$P$508,Tabla61316[[#This Row],[Tiempo_normal (ns)]]&lt;$P$509)</f>
        <v>0</v>
      </c>
    </row>
    <row r="475" spans="2:32" x14ac:dyDescent="0.3">
      <c r="B475">
        <v>472</v>
      </c>
      <c r="C475">
        <v>545</v>
      </c>
      <c r="D475">
        <v>218</v>
      </c>
      <c r="E475">
        <v>472</v>
      </c>
      <c r="F475">
        <v>2990</v>
      </c>
      <c r="G475">
        <v>2507</v>
      </c>
      <c r="H475">
        <v>472</v>
      </c>
      <c r="I475">
        <v>20902</v>
      </c>
      <c r="J475">
        <v>40924</v>
      </c>
      <c r="K475">
        <v>472</v>
      </c>
      <c r="L475">
        <v>634095</v>
      </c>
      <c r="M475">
        <v>974951</v>
      </c>
      <c r="N475">
        <v>472</v>
      </c>
      <c r="O475" s="5">
        <v>11059800</v>
      </c>
      <c r="P475" s="5">
        <v>47825700</v>
      </c>
      <c r="R475" s="8">
        <v>472</v>
      </c>
      <c r="S475" t="b">
        <f>OR(Tabla1912[[#This Row],[Tiempo_lineal (ns)]]&gt;$C$508,Tabla1912[[#This Row],[Tiempo_lineal (ns)]]&lt;$C$509)</f>
        <v>1</v>
      </c>
      <c r="T475" t="b">
        <f>OR(Tabla1912[[#This Row],[Tiempo_normal (ns)]]&gt;$D$508,Tabla1912[[#This Row],[Tiempo_normal (ns)]]&lt;$D$509)</f>
        <v>0</v>
      </c>
      <c r="U475" s="8">
        <v>472</v>
      </c>
      <c r="V475" t="b">
        <f>OR(Tabla31013[[#This Row],[Tiempo_lineal (ns)]]&gt;$F$508,Tabla31013[[#This Row],[Tiempo_lineal (ns)]]&lt;$F$509)</f>
        <v>1</v>
      </c>
      <c r="W475" t="b">
        <f>OR(Tabla31013[[#This Row],[Tiempo_normal (ns)]]&gt;$G$508,Tabla31013[[#This Row],[Tiempo_normal (ns)]]&lt;$G$509)</f>
        <v>0</v>
      </c>
      <c r="X475" s="8">
        <v>472</v>
      </c>
      <c r="Y475" t="b">
        <f>OR(Tabla41114[[#This Row],[Tiempo_lineal (ns)]]&gt;$I$508,Tabla41114[[#This Row],[Tiempo_lineal (ns)]]&lt;$I$509)</f>
        <v>0</v>
      </c>
      <c r="Z475" t="b">
        <f>OR(Tabla41114[[#This Row],[Tiempo_normal (ns)]]&gt;$J$508,Tabla41114[[#This Row],[Tiempo_normal (ns)]]&lt;$J$509)</f>
        <v>0</v>
      </c>
      <c r="AA475" s="8">
        <v>472</v>
      </c>
      <c r="AB475" t="b">
        <f>OR(Tabla51215[[#This Row],[Tiempo_lineal (ns)]]&gt;$L$508,Tabla51215[[#This Row],[Tiempo_lineal (ns)]]&lt;$L$509)</f>
        <v>0</v>
      </c>
      <c r="AC475" t="b">
        <f>OR(Tabla51215[[#This Row],[Tiempo_normal (ns)]]&gt;$M$508,Tabla51215[[#This Row],[Tiempo_normal (ns)]]&lt;$M$509)</f>
        <v>0</v>
      </c>
      <c r="AD475" s="8">
        <v>472</v>
      </c>
      <c r="AE475" t="b">
        <f>OR(Tabla61316[[#This Row],[Tiempo_lineal (ns)]]&gt;$O$508,Tabla61316[[#This Row],[Tiempo_lineal (ns)]]&lt;$O$509)</f>
        <v>0</v>
      </c>
      <c r="AF475" s="7" t="b">
        <f>OR(Tabla61316[[#This Row],[Tiempo_normal (ns)]]&gt;$P$508,Tabla61316[[#This Row],[Tiempo_normal (ns)]]&lt;$P$509)</f>
        <v>1</v>
      </c>
    </row>
    <row r="476" spans="2:32" x14ac:dyDescent="0.3">
      <c r="B476">
        <v>473</v>
      </c>
      <c r="C476">
        <v>324</v>
      </c>
      <c r="D476">
        <v>503</v>
      </c>
      <c r="E476">
        <v>473</v>
      </c>
      <c r="F476">
        <v>2873</v>
      </c>
      <c r="G476">
        <v>2480</v>
      </c>
      <c r="H476">
        <v>473</v>
      </c>
      <c r="I476">
        <v>20871</v>
      </c>
      <c r="J476">
        <v>51441</v>
      </c>
      <c r="K476">
        <v>473</v>
      </c>
      <c r="L476">
        <v>628010</v>
      </c>
      <c r="M476">
        <v>738923</v>
      </c>
      <c r="N476">
        <v>473</v>
      </c>
      <c r="O476" s="5">
        <v>12463600</v>
      </c>
      <c r="P476" s="5">
        <v>11207000</v>
      </c>
      <c r="R476" s="6">
        <v>473</v>
      </c>
      <c r="S476" t="b">
        <f>OR(Tabla1912[[#This Row],[Tiempo_lineal (ns)]]&gt;$C$508,Tabla1912[[#This Row],[Tiempo_lineal (ns)]]&lt;$C$509)</f>
        <v>0</v>
      </c>
      <c r="T476" t="b">
        <f>OR(Tabla1912[[#This Row],[Tiempo_normal (ns)]]&gt;$D$508,Tabla1912[[#This Row],[Tiempo_normal (ns)]]&lt;$D$509)</f>
        <v>1</v>
      </c>
      <c r="U476" s="6">
        <v>473</v>
      </c>
      <c r="V476" t="b">
        <f>OR(Tabla31013[[#This Row],[Tiempo_lineal (ns)]]&gt;$F$508,Tabla31013[[#This Row],[Tiempo_lineal (ns)]]&lt;$F$509)</f>
        <v>1</v>
      </c>
      <c r="W476" t="b">
        <f>OR(Tabla31013[[#This Row],[Tiempo_normal (ns)]]&gt;$G$508,Tabla31013[[#This Row],[Tiempo_normal (ns)]]&lt;$G$509)</f>
        <v>0</v>
      </c>
      <c r="X476" s="6">
        <v>473</v>
      </c>
      <c r="Y476" t="b">
        <f>OR(Tabla41114[[#This Row],[Tiempo_lineal (ns)]]&gt;$I$508,Tabla41114[[#This Row],[Tiempo_lineal (ns)]]&lt;$I$509)</f>
        <v>0</v>
      </c>
      <c r="Z476" t="b">
        <f>OR(Tabla41114[[#This Row],[Tiempo_normal (ns)]]&gt;$J$508,Tabla41114[[#This Row],[Tiempo_normal (ns)]]&lt;$J$509)</f>
        <v>0</v>
      </c>
      <c r="AA476" s="6">
        <v>473</v>
      </c>
      <c r="AB476" t="b">
        <f>OR(Tabla51215[[#This Row],[Tiempo_lineal (ns)]]&gt;$L$508,Tabla51215[[#This Row],[Tiempo_lineal (ns)]]&lt;$L$509)</f>
        <v>0</v>
      </c>
      <c r="AC476" t="b">
        <f>OR(Tabla51215[[#This Row],[Tiempo_normal (ns)]]&gt;$M$508,Tabla51215[[#This Row],[Tiempo_normal (ns)]]&lt;$M$509)</f>
        <v>0</v>
      </c>
      <c r="AD476" s="6">
        <v>473</v>
      </c>
      <c r="AE476" t="b">
        <f>OR(Tabla61316[[#This Row],[Tiempo_lineal (ns)]]&gt;$O$508,Tabla61316[[#This Row],[Tiempo_lineal (ns)]]&lt;$O$509)</f>
        <v>0</v>
      </c>
      <c r="AF476" s="7" t="b">
        <f>OR(Tabla61316[[#This Row],[Tiempo_normal (ns)]]&gt;$P$508,Tabla61316[[#This Row],[Tiempo_normal (ns)]]&lt;$P$509)</f>
        <v>0</v>
      </c>
    </row>
    <row r="477" spans="2:32" x14ac:dyDescent="0.3">
      <c r="B477">
        <v>474</v>
      </c>
      <c r="C477">
        <v>291</v>
      </c>
      <c r="D477">
        <v>237</v>
      </c>
      <c r="E477">
        <v>474</v>
      </c>
      <c r="F477">
        <v>2027</v>
      </c>
      <c r="G477">
        <v>1849</v>
      </c>
      <c r="H477">
        <v>474</v>
      </c>
      <c r="I477">
        <v>62920</v>
      </c>
      <c r="J477">
        <v>24755</v>
      </c>
      <c r="K477">
        <v>474</v>
      </c>
      <c r="L477">
        <v>753579</v>
      </c>
      <c r="M477">
        <v>798404</v>
      </c>
      <c r="N477">
        <v>474</v>
      </c>
      <c r="O477" s="5">
        <v>15116700</v>
      </c>
      <c r="P477" s="5">
        <v>60612600</v>
      </c>
      <c r="R477" s="8">
        <v>474</v>
      </c>
      <c r="S477" t="b">
        <f>OR(Tabla1912[[#This Row],[Tiempo_lineal (ns)]]&gt;$C$508,Tabla1912[[#This Row],[Tiempo_lineal (ns)]]&lt;$C$509)</f>
        <v>0</v>
      </c>
      <c r="T477" t="b">
        <f>OR(Tabla1912[[#This Row],[Tiempo_normal (ns)]]&gt;$D$508,Tabla1912[[#This Row],[Tiempo_normal (ns)]]&lt;$D$509)</f>
        <v>0</v>
      </c>
      <c r="U477" s="8">
        <v>474</v>
      </c>
      <c r="V477" t="b">
        <f>OR(Tabla31013[[#This Row],[Tiempo_lineal (ns)]]&gt;$F$508,Tabla31013[[#This Row],[Tiempo_lineal (ns)]]&lt;$F$509)</f>
        <v>0</v>
      </c>
      <c r="W477" t="b">
        <f>OR(Tabla31013[[#This Row],[Tiempo_normal (ns)]]&gt;$G$508,Tabla31013[[#This Row],[Tiempo_normal (ns)]]&lt;$G$509)</f>
        <v>0</v>
      </c>
      <c r="X477" s="8">
        <v>474</v>
      </c>
      <c r="Y477" t="b">
        <f>OR(Tabla41114[[#This Row],[Tiempo_lineal (ns)]]&gt;$I$508,Tabla41114[[#This Row],[Tiempo_lineal (ns)]]&lt;$I$509)</f>
        <v>0</v>
      </c>
      <c r="Z477" t="b">
        <f>OR(Tabla41114[[#This Row],[Tiempo_normal (ns)]]&gt;$J$508,Tabla41114[[#This Row],[Tiempo_normal (ns)]]&lt;$J$509)</f>
        <v>0</v>
      </c>
      <c r="AA477" s="8">
        <v>474</v>
      </c>
      <c r="AB477" t="b">
        <f>OR(Tabla51215[[#This Row],[Tiempo_lineal (ns)]]&gt;$L$508,Tabla51215[[#This Row],[Tiempo_lineal (ns)]]&lt;$L$509)</f>
        <v>0</v>
      </c>
      <c r="AC477" t="b">
        <f>OR(Tabla51215[[#This Row],[Tiempo_normal (ns)]]&gt;$M$508,Tabla51215[[#This Row],[Tiempo_normal (ns)]]&lt;$M$509)</f>
        <v>0</v>
      </c>
      <c r="AD477" s="8">
        <v>474</v>
      </c>
      <c r="AE477" t="b">
        <f>OR(Tabla61316[[#This Row],[Tiempo_lineal (ns)]]&gt;$O$508,Tabla61316[[#This Row],[Tiempo_lineal (ns)]]&lt;$O$509)</f>
        <v>0</v>
      </c>
      <c r="AF477" s="7" t="b">
        <f>OR(Tabla61316[[#This Row],[Tiempo_normal (ns)]]&gt;$P$508,Tabla61316[[#This Row],[Tiempo_normal (ns)]]&lt;$P$509)</f>
        <v>1</v>
      </c>
    </row>
    <row r="478" spans="2:32" x14ac:dyDescent="0.3">
      <c r="B478">
        <v>475</v>
      </c>
      <c r="C478">
        <v>203</v>
      </c>
      <c r="D478">
        <v>208</v>
      </c>
      <c r="E478">
        <v>475</v>
      </c>
      <c r="F478">
        <v>2343</v>
      </c>
      <c r="G478">
        <v>3087</v>
      </c>
      <c r="H478">
        <v>475</v>
      </c>
      <c r="I478">
        <v>22004</v>
      </c>
      <c r="J478">
        <v>32744</v>
      </c>
      <c r="K478">
        <v>475</v>
      </c>
      <c r="L478">
        <v>658654</v>
      </c>
      <c r="M478">
        <v>854939</v>
      </c>
      <c r="N478">
        <v>475</v>
      </c>
      <c r="O478" s="5">
        <v>10071200</v>
      </c>
      <c r="P478" s="5">
        <v>9858700</v>
      </c>
      <c r="R478" s="6">
        <v>475</v>
      </c>
      <c r="S478" t="b">
        <f>OR(Tabla1912[[#This Row],[Tiempo_lineal (ns)]]&gt;$C$508,Tabla1912[[#This Row],[Tiempo_lineal (ns)]]&lt;$C$509)</f>
        <v>0</v>
      </c>
      <c r="T478" t="b">
        <f>OR(Tabla1912[[#This Row],[Tiempo_normal (ns)]]&gt;$D$508,Tabla1912[[#This Row],[Tiempo_normal (ns)]]&lt;$D$509)</f>
        <v>0</v>
      </c>
      <c r="U478" s="6">
        <v>475</v>
      </c>
      <c r="V478" t="b">
        <f>OR(Tabla31013[[#This Row],[Tiempo_lineal (ns)]]&gt;$F$508,Tabla31013[[#This Row],[Tiempo_lineal (ns)]]&lt;$F$509)</f>
        <v>0</v>
      </c>
      <c r="W478" t="b">
        <f>OR(Tabla31013[[#This Row],[Tiempo_normal (ns)]]&gt;$G$508,Tabla31013[[#This Row],[Tiempo_normal (ns)]]&lt;$G$509)</f>
        <v>1</v>
      </c>
      <c r="X478" s="6">
        <v>475</v>
      </c>
      <c r="Y478" t="b">
        <f>OR(Tabla41114[[#This Row],[Tiempo_lineal (ns)]]&gt;$I$508,Tabla41114[[#This Row],[Tiempo_lineal (ns)]]&lt;$I$509)</f>
        <v>0</v>
      </c>
      <c r="Z478" t="b">
        <f>OR(Tabla41114[[#This Row],[Tiempo_normal (ns)]]&gt;$J$508,Tabla41114[[#This Row],[Tiempo_normal (ns)]]&lt;$J$509)</f>
        <v>0</v>
      </c>
      <c r="AA478" s="6">
        <v>475</v>
      </c>
      <c r="AB478" t="b">
        <f>OR(Tabla51215[[#This Row],[Tiempo_lineal (ns)]]&gt;$L$508,Tabla51215[[#This Row],[Tiempo_lineal (ns)]]&lt;$L$509)</f>
        <v>0</v>
      </c>
      <c r="AC478" t="b">
        <f>OR(Tabla51215[[#This Row],[Tiempo_normal (ns)]]&gt;$M$508,Tabla51215[[#This Row],[Tiempo_normal (ns)]]&lt;$M$509)</f>
        <v>0</v>
      </c>
      <c r="AD478" s="6">
        <v>475</v>
      </c>
      <c r="AE478" t="b">
        <f>OR(Tabla61316[[#This Row],[Tiempo_lineal (ns)]]&gt;$O$508,Tabla61316[[#This Row],[Tiempo_lineal (ns)]]&lt;$O$509)</f>
        <v>0</v>
      </c>
      <c r="AF478" s="7" t="b">
        <f>OR(Tabla61316[[#This Row],[Tiempo_normal (ns)]]&gt;$P$508,Tabla61316[[#This Row],[Tiempo_normal (ns)]]&lt;$P$509)</f>
        <v>0</v>
      </c>
    </row>
    <row r="479" spans="2:32" x14ac:dyDescent="0.3">
      <c r="B479">
        <v>476</v>
      </c>
      <c r="C479">
        <v>213</v>
      </c>
      <c r="D479">
        <v>207</v>
      </c>
      <c r="E479">
        <v>476</v>
      </c>
      <c r="F479">
        <v>2508</v>
      </c>
      <c r="G479">
        <v>2582</v>
      </c>
      <c r="H479">
        <v>476</v>
      </c>
      <c r="I479">
        <v>24061</v>
      </c>
      <c r="J479">
        <v>51195</v>
      </c>
      <c r="K479">
        <v>476</v>
      </c>
      <c r="L479">
        <v>633919</v>
      </c>
      <c r="M479">
        <v>563310</v>
      </c>
      <c r="N479">
        <v>476</v>
      </c>
      <c r="O479" s="5">
        <v>11461300</v>
      </c>
      <c r="P479" s="5">
        <v>56626400</v>
      </c>
      <c r="R479" s="8">
        <v>476</v>
      </c>
      <c r="S479" t="b">
        <f>OR(Tabla1912[[#This Row],[Tiempo_lineal (ns)]]&gt;$C$508,Tabla1912[[#This Row],[Tiempo_lineal (ns)]]&lt;$C$509)</f>
        <v>0</v>
      </c>
      <c r="T479" t="b">
        <f>OR(Tabla1912[[#This Row],[Tiempo_normal (ns)]]&gt;$D$508,Tabla1912[[#This Row],[Tiempo_normal (ns)]]&lt;$D$509)</f>
        <v>0</v>
      </c>
      <c r="U479" s="8">
        <v>476</v>
      </c>
      <c r="V479" t="b">
        <f>OR(Tabla31013[[#This Row],[Tiempo_lineal (ns)]]&gt;$F$508,Tabla31013[[#This Row],[Tiempo_lineal (ns)]]&lt;$F$509)</f>
        <v>1</v>
      </c>
      <c r="W479" t="b">
        <f>OR(Tabla31013[[#This Row],[Tiempo_normal (ns)]]&gt;$G$508,Tabla31013[[#This Row],[Tiempo_normal (ns)]]&lt;$G$509)</f>
        <v>0</v>
      </c>
      <c r="X479" s="8">
        <v>476</v>
      </c>
      <c r="Y479" t="b">
        <f>OR(Tabla41114[[#This Row],[Tiempo_lineal (ns)]]&gt;$I$508,Tabla41114[[#This Row],[Tiempo_lineal (ns)]]&lt;$I$509)</f>
        <v>0</v>
      </c>
      <c r="Z479" t="b">
        <f>OR(Tabla41114[[#This Row],[Tiempo_normal (ns)]]&gt;$J$508,Tabla41114[[#This Row],[Tiempo_normal (ns)]]&lt;$J$509)</f>
        <v>0</v>
      </c>
      <c r="AA479" s="8">
        <v>476</v>
      </c>
      <c r="AB479" t="b">
        <f>OR(Tabla51215[[#This Row],[Tiempo_lineal (ns)]]&gt;$L$508,Tabla51215[[#This Row],[Tiempo_lineal (ns)]]&lt;$L$509)</f>
        <v>0</v>
      </c>
      <c r="AC479" t="b">
        <f>OR(Tabla51215[[#This Row],[Tiempo_normal (ns)]]&gt;$M$508,Tabla51215[[#This Row],[Tiempo_normal (ns)]]&lt;$M$509)</f>
        <v>0</v>
      </c>
      <c r="AD479" s="8">
        <v>476</v>
      </c>
      <c r="AE479" t="b">
        <f>OR(Tabla61316[[#This Row],[Tiempo_lineal (ns)]]&gt;$O$508,Tabla61316[[#This Row],[Tiempo_lineal (ns)]]&lt;$O$509)</f>
        <v>0</v>
      </c>
      <c r="AF479" s="7" t="b">
        <f>OR(Tabla61316[[#This Row],[Tiempo_normal (ns)]]&gt;$P$508,Tabla61316[[#This Row],[Tiempo_normal (ns)]]&lt;$P$509)</f>
        <v>1</v>
      </c>
    </row>
    <row r="480" spans="2:32" x14ac:dyDescent="0.3">
      <c r="B480">
        <v>477</v>
      </c>
      <c r="C480">
        <v>188</v>
      </c>
      <c r="D480">
        <v>277</v>
      </c>
      <c r="E480">
        <v>477</v>
      </c>
      <c r="F480">
        <v>2616</v>
      </c>
      <c r="G480">
        <v>1816</v>
      </c>
      <c r="H480">
        <v>477</v>
      </c>
      <c r="I480">
        <v>20545</v>
      </c>
      <c r="J480">
        <v>39899</v>
      </c>
      <c r="K480">
        <v>477</v>
      </c>
      <c r="L480" s="5">
        <v>1131870</v>
      </c>
      <c r="M480">
        <v>823587</v>
      </c>
      <c r="N480">
        <v>477</v>
      </c>
      <c r="O480" s="5">
        <v>88418600</v>
      </c>
      <c r="P480" s="5">
        <v>16546400</v>
      </c>
      <c r="R480" s="6">
        <v>477</v>
      </c>
      <c r="S480" t="b">
        <f>OR(Tabla1912[[#This Row],[Tiempo_lineal (ns)]]&gt;$C$508,Tabla1912[[#This Row],[Tiempo_lineal (ns)]]&lt;$C$509)</f>
        <v>0</v>
      </c>
      <c r="T480" t="b">
        <f>OR(Tabla1912[[#This Row],[Tiempo_normal (ns)]]&gt;$D$508,Tabla1912[[#This Row],[Tiempo_normal (ns)]]&lt;$D$509)</f>
        <v>0</v>
      </c>
      <c r="U480" s="6">
        <v>477</v>
      </c>
      <c r="V480" t="b">
        <f>OR(Tabla31013[[#This Row],[Tiempo_lineal (ns)]]&gt;$F$508,Tabla31013[[#This Row],[Tiempo_lineal (ns)]]&lt;$F$509)</f>
        <v>1</v>
      </c>
      <c r="W480" t="b">
        <f>OR(Tabla31013[[#This Row],[Tiempo_normal (ns)]]&gt;$G$508,Tabla31013[[#This Row],[Tiempo_normal (ns)]]&lt;$G$509)</f>
        <v>0</v>
      </c>
      <c r="X480" s="6">
        <v>477</v>
      </c>
      <c r="Y480" t="b">
        <f>OR(Tabla41114[[#This Row],[Tiempo_lineal (ns)]]&gt;$I$508,Tabla41114[[#This Row],[Tiempo_lineal (ns)]]&lt;$I$509)</f>
        <v>0</v>
      </c>
      <c r="Z480" t="b">
        <f>OR(Tabla41114[[#This Row],[Tiempo_normal (ns)]]&gt;$J$508,Tabla41114[[#This Row],[Tiempo_normal (ns)]]&lt;$J$509)</f>
        <v>0</v>
      </c>
      <c r="AA480" s="6">
        <v>477</v>
      </c>
      <c r="AB480" t="b">
        <f>OR(Tabla51215[[#This Row],[Tiempo_lineal (ns)]]&gt;$L$508,Tabla51215[[#This Row],[Tiempo_lineal (ns)]]&lt;$L$509)</f>
        <v>0</v>
      </c>
      <c r="AC480" t="b">
        <f>OR(Tabla51215[[#This Row],[Tiempo_normal (ns)]]&gt;$M$508,Tabla51215[[#This Row],[Tiempo_normal (ns)]]&lt;$M$509)</f>
        <v>0</v>
      </c>
      <c r="AD480" s="6">
        <v>477</v>
      </c>
      <c r="AE480" t="b">
        <f>OR(Tabla61316[[#This Row],[Tiempo_lineal (ns)]]&gt;$O$508,Tabla61316[[#This Row],[Tiempo_lineal (ns)]]&lt;$O$509)</f>
        <v>1</v>
      </c>
      <c r="AF480" s="7" t="b">
        <f>OR(Tabla61316[[#This Row],[Tiempo_normal (ns)]]&gt;$P$508,Tabla61316[[#This Row],[Tiempo_normal (ns)]]&lt;$P$509)</f>
        <v>0</v>
      </c>
    </row>
    <row r="481" spans="2:32" x14ac:dyDescent="0.3">
      <c r="B481">
        <v>478</v>
      </c>
      <c r="C481">
        <v>229</v>
      </c>
      <c r="D481">
        <v>229</v>
      </c>
      <c r="E481">
        <v>478</v>
      </c>
      <c r="F481">
        <v>2373</v>
      </c>
      <c r="G481">
        <v>1851</v>
      </c>
      <c r="H481">
        <v>478</v>
      </c>
      <c r="I481">
        <v>21106</v>
      </c>
      <c r="J481">
        <v>28535</v>
      </c>
      <c r="K481">
        <v>478</v>
      </c>
      <c r="L481">
        <v>604202</v>
      </c>
      <c r="M481">
        <v>807765</v>
      </c>
      <c r="N481">
        <v>478</v>
      </c>
      <c r="O481" s="5">
        <v>11481200</v>
      </c>
      <c r="P481" s="5">
        <v>50641800</v>
      </c>
      <c r="R481" s="8">
        <v>478</v>
      </c>
      <c r="S481" t="b">
        <f>OR(Tabla1912[[#This Row],[Tiempo_lineal (ns)]]&gt;$C$508,Tabla1912[[#This Row],[Tiempo_lineal (ns)]]&lt;$C$509)</f>
        <v>0</v>
      </c>
      <c r="T481" t="b">
        <f>OR(Tabla1912[[#This Row],[Tiempo_normal (ns)]]&gt;$D$508,Tabla1912[[#This Row],[Tiempo_normal (ns)]]&lt;$D$509)</f>
        <v>0</v>
      </c>
      <c r="U481" s="8">
        <v>478</v>
      </c>
      <c r="V481" t="b">
        <f>OR(Tabla31013[[#This Row],[Tiempo_lineal (ns)]]&gt;$F$508,Tabla31013[[#This Row],[Tiempo_lineal (ns)]]&lt;$F$509)</f>
        <v>0</v>
      </c>
      <c r="W481" t="b">
        <f>OR(Tabla31013[[#This Row],[Tiempo_normal (ns)]]&gt;$G$508,Tabla31013[[#This Row],[Tiempo_normal (ns)]]&lt;$G$509)</f>
        <v>0</v>
      </c>
      <c r="X481" s="8">
        <v>478</v>
      </c>
      <c r="Y481" t="b">
        <f>OR(Tabla41114[[#This Row],[Tiempo_lineal (ns)]]&gt;$I$508,Tabla41114[[#This Row],[Tiempo_lineal (ns)]]&lt;$I$509)</f>
        <v>0</v>
      </c>
      <c r="Z481" t="b">
        <f>OR(Tabla41114[[#This Row],[Tiempo_normal (ns)]]&gt;$J$508,Tabla41114[[#This Row],[Tiempo_normal (ns)]]&lt;$J$509)</f>
        <v>0</v>
      </c>
      <c r="AA481" s="8">
        <v>478</v>
      </c>
      <c r="AB481" t="b">
        <f>OR(Tabla51215[[#This Row],[Tiempo_lineal (ns)]]&gt;$L$508,Tabla51215[[#This Row],[Tiempo_lineal (ns)]]&lt;$L$509)</f>
        <v>0</v>
      </c>
      <c r="AC481" t="b">
        <f>OR(Tabla51215[[#This Row],[Tiempo_normal (ns)]]&gt;$M$508,Tabla51215[[#This Row],[Tiempo_normal (ns)]]&lt;$M$509)</f>
        <v>0</v>
      </c>
      <c r="AD481" s="8">
        <v>478</v>
      </c>
      <c r="AE481" t="b">
        <f>OR(Tabla61316[[#This Row],[Tiempo_lineal (ns)]]&gt;$O$508,Tabla61316[[#This Row],[Tiempo_lineal (ns)]]&lt;$O$509)</f>
        <v>0</v>
      </c>
      <c r="AF481" s="7" t="b">
        <f>OR(Tabla61316[[#This Row],[Tiempo_normal (ns)]]&gt;$P$508,Tabla61316[[#This Row],[Tiempo_normal (ns)]]&lt;$P$509)</f>
        <v>1</v>
      </c>
    </row>
    <row r="482" spans="2:32" x14ac:dyDescent="0.3">
      <c r="B482">
        <v>479</v>
      </c>
      <c r="C482">
        <v>278</v>
      </c>
      <c r="D482">
        <v>229</v>
      </c>
      <c r="E482">
        <v>479</v>
      </c>
      <c r="F482">
        <v>2011</v>
      </c>
      <c r="G482">
        <v>2108</v>
      </c>
      <c r="H482">
        <v>479</v>
      </c>
      <c r="I482">
        <v>22605</v>
      </c>
      <c r="J482">
        <v>61240</v>
      </c>
      <c r="K482">
        <v>479</v>
      </c>
      <c r="L482">
        <v>790824</v>
      </c>
      <c r="M482">
        <v>588355</v>
      </c>
      <c r="N482">
        <v>479</v>
      </c>
      <c r="O482" s="5">
        <v>13409800</v>
      </c>
      <c r="P482" s="5">
        <v>9360010</v>
      </c>
      <c r="R482" s="6">
        <v>479</v>
      </c>
      <c r="S482" t="b">
        <f>OR(Tabla1912[[#This Row],[Tiempo_lineal (ns)]]&gt;$C$508,Tabla1912[[#This Row],[Tiempo_lineal (ns)]]&lt;$C$509)</f>
        <v>0</v>
      </c>
      <c r="T482" t="b">
        <f>OR(Tabla1912[[#This Row],[Tiempo_normal (ns)]]&gt;$D$508,Tabla1912[[#This Row],[Tiempo_normal (ns)]]&lt;$D$509)</f>
        <v>0</v>
      </c>
      <c r="U482" s="6">
        <v>479</v>
      </c>
      <c r="V482" t="b">
        <f>OR(Tabla31013[[#This Row],[Tiempo_lineal (ns)]]&gt;$F$508,Tabla31013[[#This Row],[Tiempo_lineal (ns)]]&lt;$F$509)</f>
        <v>0</v>
      </c>
      <c r="W482" t="b">
        <f>OR(Tabla31013[[#This Row],[Tiempo_normal (ns)]]&gt;$G$508,Tabla31013[[#This Row],[Tiempo_normal (ns)]]&lt;$G$509)</f>
        <v>0</v>
      </c>
      <c r="X482" s="6">
        <v>479</v>
      </c>
      <c r="Y482" t="b">
        <f>OR(Tabla41114[[#This Row],[Tiempo_lineal (ns)]]&gt;$I$508,Tabla41114[[#This Row],[Tiempo_lineal (ns)]]&lt;$I$509)</f>
        <v>0</v>
      </c>
      <c r="Z482" t="b">
        <f>OR(Tabla41114[[#This Row],[Tiempo_normal (ns)]]&gt;$J$508,Tabla41114[[#This Row],[Tiempo_normal (ns)]]&lt;$J$509)</f>
        <v>0</v>
      </c>
      <c r="AA482" s="6">
        <v>479</v>
      </c>
      <c r="AB482" t="b">
        <f>OR(Tabla51215[[#This Row],[Tiempo_lineal (ns)]]&gt;$L$508,Tabla51215[[#This Row],[Tiempo_lineal (ns)]]&lt;$L$509)</f>
        <v>0</v>
      </c>
      <c r="AC482" t="b">
        <f>OR(Tabla51215[[#This Row],[Tiempo_normal (ns)]]&gt;$M$508,Tabla51215[[#This Row],[Tiempo_normal (ns)]]&lt;$M$509)</f>
        <v>0</v>
      </c>
      <c r="AD482" s="6">
        <v>479</v>
      </c>
      <c r="AE482" t="b">
        <f>OR(Tabla61316[[#This Row],[Tiempo_lineal (ns)]]&gt;$O$508,Tabla61316[[#This Row],[Tiempo_lineal (ns)]]&lt;$O$509)</f>
        <v>0</v>
      </c>
      <c r="AF482" s="7" t="b">
        <f>OR(Tabla61316[[#This Row],[Tiempo_normal (ns)]]&gt;$P$508,Tabla61316[[#This Row],[Tiempo_normal (ns)]]&lt;$P$509)</f>
        <v>0</v>
      </c>
    </row>
    <row r="483" spans="2:32" x14ac:dyDescent="0.3">
      <c r="B483">
        <v>480</v>
      </c>
      <c r="C483">
        <v>219</v>
      </c>
      <c r="D483">
        <v>211</v>
      </c>
      <c r="E483">
        <v>480</v>
      </c>
      <c r="F483">
        <v>2012</v>
      </c>
      <c r="G483">
        <v>2098</v>
      </c>
      <c r="H483">
        <v>480</v>
      </c>
      <c r="I483">
        <v>20696</v>
      </c>
      <c r="J483">
        <v>34914</v>
      </c>
      <c r="K483">
        <v>480</v>
      </c>
      <c r="L483">
        <v>965412</v>
      </c>
      <c r="M483">
        <v>857767</v>
      </c>
      <c r="N483">
        <v>480</v>
      </c>
      <c r="O483" s="5">
        <v>9939680</v>
      </c>
      <c r="P483" s="5">
        <v>10027400</v>
      </c>
      <c r="R483" s="8">
        <v>480</v>
      </c>
      <c r="S483" t="b">
        <f>OR(Tabla1912[[#This Row],[Tiempo_lineal (ns)]]&gt;$C$508,Tabla1912[[#This Row],[Tiempo_lineal (ns)]]&lt;$C$509)</f>
        <v>0</v>
      </c>
      <c r="T483" t="b">
        <f>OR(Tabla1912[[#This Row],[Tiempo_normal (ns)]]&gt;$D$508,Tabla1912[[#This Row],[Tiempo_normal (ns)]]&lt;$D$509)</f>
        <v>0</v>
      </c>
      <c r="U483" s="8">
        <v>480</v>
      </c>
      <c r="V483" t="b">
        <f>OR(Tabla31013[[#This Row],[Tiempo_lineal (ns)]]&gt;$F$508,Tabla31013[[#This Row],[Tiempo_lineal (ns)]]&lt;$F$509)</f>
        <v>0</v>
      </c>
      <c r="W483" t="b">
        <f>OR(Tabla31013[[#This Row],[Tiempo_normal (ns)]]&gt;$G$508,Tabla31013[[#This Row],[Tiempo_normal (ns)]]&lt;$G$509)</f>
        <v>0</v>
      </c>
      <c r="X483" s="8">
        <v>480</v>
      </c>
      <c r="Y483" t="b">
        <f>OR(Tabla41114[[#This Row],[Tiempo_lineal (ns)]]&gt;$I$508,Tabla41114[[#This Row],[Tiempo_lineal (ns)]]&lt;$I$509)</f>
        <v>0</v>
      </c>
      <c r="Z483" t="b">
        <f>OR(Tabla41114[[#This Row],[Tiempo_normal (ns)]]&gt;$J$508,Tabla41114[[#This Row],[Tiempo_normal (ns)]]&lt;$J$509)</f>
        <v>0</v>
      </c>
      <c r="AA483" s="8">
        <v>480</v>
      </c>
      <c r="AB483" t="b">
        <f>OR(Tabla51215[[#This Row],[Tiempo_lineal (ns)]]&gt;$L$508,Tabla51215[[#This Row],[Tiempo_lineal (ns)]]&lt;$L$509)</f>
        <v>0</v>
      </c>
      <c r="AC483" t="b">
        <f>OR(Tabla51215[[#This Row],[Tiempo_normal (ns)]]&gt;$M$508,Tabla51215[[#This Row],[Tiempo_normal (ns)]]&lt;$M$509)</f>
        <v>0</v>
      </c>
      <c r="AD483" s="8">
        <v>480</v>
      </c>
      <c r="AE483" t="b">
        <f>OR(Tabla61316[[#This Row],[Tiempo_lineal (ns)]]&gt;$O$508,Tabla61316[[#This Row],[Tiempo_lineal (ns)]]&lt;$O$509)</f>
        <v>0</v>
      </c>
      <c r="AF483" s="7" t="b">
        <f>OR(Tabla61316[[#This Row],[Tiempo_normal (ns)]]&gt;$P$508,Tabla61316[[#This Row],[Tiempo_normal (ns)]]&lt;$P$509)</f>
        <v>0</v>
      </c>
    </row>
    <row r="484" spans="2:32" x14ac:dyDescent="0.3">
      <c r="B484">
        <v>481</v>
      </c>
      <c r="C484">
        <v>191</v>
      </c>
      <c r="D484">
        <v>209</v>
      </c>
      <c r="E484">
        <v>481</v>
      </c>
      <c r="F484">
        <v>2018</v>
      </c>
      <c r="G484">
        <v>2275</v>
      </c>
      <c r="H484">
        <v>481</v>
      </c>
      <c r="I484">
        <v>30919</v>
      </c>
      <c r="J484">
        <v>31657</v>
      </c>
      <c r="K484">
        <v>481</v>
      </c>
      <c r="L484">
        <v>872349</v>
      </c>
      <c r="M484">
        <v>734325</v>
      </c>
      <c r="N484">
        <v>481</v>
      </c>
      <c r="O484" s="5">
        <v>50489000</v>
      </c>
      <c r="P484" s="5">
        <v>10238200</v>
      </c>
      <c r="R484" s="6">
        <v>481</v>
      </c>
      <c r="S484" t="b">
        <f>OR(Tabla1912[[#This Row],[Tiempo_lineal (ns)]]&gt;$C$508,Tabla1912[[#This Row],[Tiempo_lineal (ns)]]&lt;$C$509)</f>
        <v>0</v>
      </c>
      <c r="T484" t="b">
        <f>OR(Tabla1912[[#This Row],[Tiempo_normal (ns)]]&gt;$D$508,Tabla1912[[#This Row],[Tiempo_normal (ns)]]&lt;$D$509)</f>
        <v>0</v>
      </c>
      <c r="U484" s="6">
        <v>481</v>
      </c>
      <c r="V484" t="b">
        <f>OR(Tabla31013[[#This Row],[Tiempo_lineal (ns)]]&gt;$F$508,Tabla31013[[#This Row],[Tiempo_lineal (ns)]]&lt;$F$509)</f>
        <v>0</v>
      </c>
      <c r="W484" t="b">
        <f>OR(Tabla31013[[#This Row],[Tiempo_normal (ns)]]&gt;$G$508,Tabla31013[[#This Row],[Tiempo_normal (ns)]]&lt;$G$509)</f>
        <v>0</v>
      </c>
      <c r="X484" s="6">
        <v>481</v>
      </c>
      <c r="Y484" t="b">
        <f>OR(Tabla41114[[#This Row],[Tiempo_lineal (ns)]]&gt;$I$508,Tabla41114[[#This Row],[Tiempo_lineal (ns)]]&lt;$I$509)</f>
        <v>0</v>
      </c>
      <c r="Z484" t="b">
        <f>OR(Tabla41114[[#This Row],[Tiempo_normal (ns)]]&gt;$J$508,Tabla41114[[#This Row],[Tiempo_normal (ns)]]&lt;$J$509)</f>
        <v>0</v>
      </c>
      <c r="AA484" s="6">
        <v>481</v>
      </c>
      <c r="AB484" t="b">
        <f>OR(Tabla51215[[#This Row],[Tiempo_lineal (ns)]]&gt;$L$508,Tabla51215[[#This Row],[Tiempo_lineal (ns)]]&lt;$L$509)</f>
        <v>0</v>
      </c>
      <c r="AC484" t="b">
        <f>OR(Tabla51215[[#This Row],[Tiempo_normal (ns)]]&gt;$M$508,Tabla51215[[#This Row],[Tiempo_normal (ns)]]&lt;$M$509)</f>
        <v>0</v>
      </c>
      <c r="AD484" s="6">
        <v>481</v>
      </c>
      <c r="AE484" t="b">
        <f>OR(Tabla61316[[#This Row],[Tiempo_lineal (ns)]]&gt;$O$508,Tabla61316[[#This Row],[Tiempo_lineal (ns)]]&lt;$O$509)</f>
        <v>1</v>
      </c>
      <c r="AF484" s="7" t="b">
        <f>OR(Tabla61316[[#This Row],[Tiempo_normal (ns)]]&gt;$P$508,Tabla61316[[#This Row],[Tiempo_normal (ns)]]&lt;$P$509)</f>
        <v>0</v>
      </c>
    </row>
    <row r="485" spans="2:32" x14ac:dyDescent="0.3">
      <c r="B485">
        <v>482</v>
      </c>
      <c r="C485">
        <v>209</v>
      </c>
      <c r="D485">
        <v>206</v>
      </c>
      <c r="E485">
        <v>482</v>
      </c>
      <c r="F485">
        <v>1813</v>
      </c>
      <c r="G485">
        <v>1808</v>
      </c>
      <c r="H485">
        <v>482</v>
      </c>
      <c r="I485">
        <v>21432</v>
      </c>
      <c r="J485">
        <v>39666</v>
      </c>
      <c r="K485">
        <v>482</v>
      </c>
      <c r="L485">
        <v>711489</v>
      </c>
      <c r="M485">
        <v>591886</v>
      </c>
      <c r="N485">
        <v>482</v>
      </c>
      <c r="O485" s="5">
        <v>10504400</v>
      </c>
      <c r="P485" s="5">
        <v>72384200</v>
      </c>
      <c r="R485" s="8">
        <v>482</v>
      </c>
      <c r="S485" t="b">
        <f>OR(Tabla1912[[#This Row],[Tiempo_lineal (ns)]]&gt;$C$508,Tabla1912[[#This Row],[Tiempo_lineal (ns)]]&lt;$C$509)</f>
        <v>0</v>
      </c>
      <c r="T485" t="b">
        <f>OR(Tabla1912[[#This Row],[Tiempo_normal (ns)]]&gt;$D$508,Tabla1912[[#This Row],[Tiempo_normal (ns)]]&lt;$D$509)</f>
        <v>0</v>
      </c>
      <c r="U485" s="8">
        <v>482</v>
      </c>
      <c r="V485" t="b">
        <f>OR(Tabla31013[[#This Row],[Tiempo_lineal (ns)]]&gt;$F$508,Tabla31013[[#This Row],[Tiempo_lineal (ns)]]&lt;$F$509)</f>
        <v>0</v>
      </c>
      <c r="W485" t="b">
        <f>OR(Tabla31013[[#This Row],[Tiempo_normal (ns)]]&gt;$G$508,Tabla31013[[#This Row],[Tiempo_normal (ns)]]&lt;$G$509)</f>
        <v>0</v>
      </c>
      <c r="X485" s="8">
        <v>482</v>
      </c>
      <c r="Y485" t="b">
        <f>OR(Tabla41114[[#This Row],[Tiempo_lineal (ns)]]&gt;$I$508,Tabla41114[[#This Row],[Tiempo_lineal (ns)]]&lt;$I$509)</f>
        <v>0</v>
      </c>
      <c r="Z485" t="b">
        <f>OR(Tabla41114[[#This Row],[Tiempo_normal (ns)]]&gt;$J$508,Tabla41114[[#This Row],[Tiempo_normal (ns)]]&lt;$J$509)</f>
        <v>0</v>
      </c>
      <c r="AA485" s="8">
        <v>482</v>
      </c>
      <c r="AB485" t="b">
        <f>OR(Tabla51215[[#This Row],[Tiempo_lineal (ns)]]&gt;$L$508,Tabla51215[[#This Row],[Tiempo_lineal (ns)]]&lt;$L$509)</f>
        <v>0</v>
      </c>
      <c r="AC485" t="b">
        <f>OR(Tabla51215[[#This Row],[Tiempo_normal (ns)]]&gt;$M$508,Tabla51215[[#This Row],[Tiempo_normal (ns)]]&lt;$M$509)</f>
        <v>0</v>
      </c>
      <c r="AD485" s="8">
        <v>482</v>
      </c>
      <c r="AE485" t="b">
        <f>OR(Tabla61316[[#This Row],[Tiempo_lineal (ns)]]&gt;$O$508,Tabla61316[[#This Row],[Tiempo_lineal (ns)]]&lt;$O$509)</f>
        <v>0</v>
      </c>
      <c r="AF485" s="7" t="b">
        <f>OR(Tabla61316[[#This Row],[Tiempo_normal (ns)]]&gt;$P$508,Tabla61316[[#This Row],[Tiempo_normal (ns)]]&lt;$P$509)</f>
        <v>1</v>
      </c>
    </row>
    <row r="486" spans="2:32" x14ac:dyDescent="0.3">
      <c r="B486">
        <v>483</v>
      </c>
      <c r="C486">
        <v>196</v>
      </c>
      <c r="D486">
        <v>211</v>
      </c>
      <c r="E486">
        <v>483</v>
      </c>
      <c r="F486">
        <v>2023</v>
      </c>
      <c r="G486">
        <v>1840</v>
      </c>
      <c r="H486">
        <v>483</v>
      </c>
      <c r="I486">
        <v>41620</v>
      </c>
      <c r="J486">
        <v>49485</v>
      </c>
      <c r="K486">
        <v>483</v>
      </c>
      <c r="L486">
        <v>722812</v>
      </c>
      <c r="M486">
        <v>727760</v>
      </c>
      <c r="N486">
        <v>483</v>
      </c>
      <c r="O486" s="5">
        <v>25123100</v>
      </c>
      <c r="P486" s="5">
        <v>18155200</v>
      </c>
      <c r="R486" s="6">
        <v>483</v>
      </c>
      <c r="S486" t="b">
        <f>OR(Tabla1912[[#This Row],[Tiempo_lineal (ns)]]&gt;$C$508,Tabla1912[[#This Row],[Tiempo_lineal (ns)]]&lt;$C$509)</f>
        <v>0</v>
      </c>
      <c r="T486" t="b">
        <f>OR(Tabla1912[[#This Row],[Tiempo_normal (ns)]]&gt;$D$508,Tabla1912[[#This Row],[Tiempo_normal (ns)]]&lt;$D$509)</f>
        <v>0</v>
      </c>
      <c r="U486" s="6">
        <v>483</v>
      </c>
      <c r="V486" t="b">
        <f>OR(Tabla31013[[#This Row],[Tiempo_lineal (ns)]]&gt;$F$508,Tabla31013[[#This Row],[Tiempo_lineal (ns)]]&lt;$F$509)</f>
        <v>0</v>
      </c>
      <c r="W486" t="b">
        <f>OR(Tabla31013[[#This Row],[Tiempo_normal (ns)]]&gt;$G$508,Tabla31013[[#This Row],[Tiempo_normal (ns)]]&lt;$G$509)</f>
        <v>0</v>
      </c>
      <c r="X486" s="6">
        <v>483</v>
      </c>
      <c r="Y486" t="b">
        <f>OR(Tabla41114[[#This Row],[Tiempo_lineal (ns)]]&gt;$I$508,Tabla41114[[#This Row],[Tiempo_lineal (ns)]]&lt;$I$509)</f>
        <v>0</v>
      </c>
      <c r="Z486" t="b">
        <f>OR(Tabla41114[[#This Row],[Tiempo_normal (ns)]]&gt;$J$508,Tabla41114[[#This Row],[Tiempo_normal (ns)]]&lt;$J$509)</f>
        <v>0</v>
      </c>
      <c r="AA486" s="6">
        <v>483</v>
      </c>
      <c r="AB486" t="b">
        <f>OR(Tabla51215[[#This Row],[Tiempo_lineal (ns)]]&gt;$L$508,Tabla51215[[#This Row],[Tiempo_lineal (ns)]]&lt;$L$509)</f>
        <v>0</v>
      </c>
      <c r="AC486" t="b">
        <f>OR(Tabla51215[[#This Row],[Tiempo_normal (ns)]]&gt;$M$508,Tabla51215[[#This Row],[Tiempo_normal (ns)]]&lt;$M$509)</f>
        <v>0</v>
      </c>
      <c r="AD486" s="6">
        <v>483</v>
      </c>
      <c r="AE486" t="b">
        <f>OR(Tabla61316[[#This Row],[Tiempo_lineal (ns)]]&gt;$O$508,Tabla61316[[#This Row],[Tiempo_lineal (ns)]]&lt;$O$509)</f>
        <v>0</v>
      </c>
      <c r="AF486" s="7" t="b">
        <f>OR(Tabla61316[[#This Row],[Tiempo_normal (ns)]]&gt;$P$508,Tabla61316[[#This Row],[Tiempo_normal (ns)]]&lt;$P$509)</f>
        <v>0</v>
      </c>
    </row>
    <row r="487" spans="2:32" x14ac:dyDescent="0.3">
      <c r="B487">
        <v>484</v>
      </c>
      <c r="C487">
        <v>187</v>
      </c>
      <c r="D487">
        <v>210</v>
      </c>
      <c r="E487">
        <v>484</v>
      </c>
      <c r="F487">
        <v>1987</v>
      </c>
      <c r="G487">
        <v>1820</v>
      </c>
      <c r="H487">
        <v>484</v>
      </c>
      <c r="I487">
        <v>21239</v>
      </c>
      <c r="J487">
        <v>31833</v>
      </c>
      <c r="K487">
        <v>484</v>
      </c>
      <c r="L487">
        <v>820273</v>
      </c>
      <c r="M487" s="5">
        <v>1007120</v>
      </c>
      <c r="N487">
        <v>484</v>
      </c>
      <c r="O487" s="5">
        <v>11797800</v>
      </c>
      <c r="P487" s="5">
        <v>9424350</v>
      </c>
      <c r="R487" s="8">
        <v>484</v>
      </c>
      <c r="S487" t="b">
        <f>OR(Tabla1912[[#This Row],[Tiempo_lineal (ns)]]&gt;$C$508,Tabla1912[[#This Row],[Tiempo_lineal (ns)]]&lt;$C$509)</f>
        <v>0</v>
      </c>
      <c r="T487" t="b">
        <f>OR(Tabla1912[[#This Row],[Tiempo_normal (ns)]]&gt;$D$508,Tabla1912[[#This Row],[Tiempo_normal (ns)]]&lt;$D$509)</f>
        <v>0</v>
      </c>
      <c r="U487" s="8">
        <v>484</v>
      </c>
      <c r="V487" t="b">
        <f>OR(Tabla31013[[#This Row],[Tiempo_lineal (ns)]]&gt;$F$508,Tabla31013[[#This Row],[Tiempo_lineal (ns)]]&lt;$F$509)</f>
        <v>0</v>
      </c>
      <c r="W487" t="b">
        <f>OR(Tabla31013[[#This Row],[Tiempo_normal (ns)]]&gt;$G$508,Tabla31013[[#This Row],[Tiempo_normal (ns)]]&lt;$G$509)</f>
        <v>0</v>
      </c>
      <c r="X487" s="8">
        <v>484</v>
      </c>
      <c r="Y487" t="b">
        <f>OR(Tabla41114[[#This Row],[Tiempo_lineal (ns)]]&gt;$I$508,Tabla41114[[#This Row],[Tiempo_lineal (ns)]]&lt;$I$509)</f>
        <v>0</v>
      </c>
      <c r="Z487" t="b">
        <f>OR(Tabla41114[[#This Row],[Tiempo_normal (ns)]]&gt;$J$508,Tabla41114[[#This Row],[Tiempo_normal (ns)]]&lt;$J$509)</f>
        <v>0</v>
      </c>
      <c r="AA487" s="8">
        <v>484</v>
      </c>
      <c r="AB487" t="b">
        <f>OR(Tabla51215[[#This Row],[Tiempo_lineal (ns)]]&gt;$L$508,Tabla51215[[#This Row],[Tiempo_lineal (ns)]]&lt;$L$509)</f>
        <v>0</v>
      </c>
      <c r="AC487" t="b">
        <f>OR(Tabla51215[[#This Row],[Tiempo_normal (ns)]]&gt;$M$508,Tabla51215[[#This Row],[Tiempo_normal (ns)]]&lt;$M$509)</f>
        <v>0</v>
      </c>
      <c r="AD487" s="8">
        <v>484</v>
      </c>
      <c r="AE487" t="b">
        <f>OR(Tabla61316[[#This Row],[Tiempo_lineal (ns)]]&gt;$O$508,Tabla61316[[#This Row],[Tiempo_lineal (ns)]]&lt;$O$509)</f>
        <v>0</v>
      </c>
      <c r="AF487" s="7" t="b">
        <f>OR(Tabla61316[[#This Row],[Tiempo_normal (ns)]]&gt;$P$508,Tabla61316[[#This Row],[Tiempo_normal (ns)]]&lt;$P$509)</f>
        <v>0</v>
      </c>
    </row>
    <row r="488" spans="2:32" x14ac:dyDescent="0.3">
      <c r="B488">
        <v>485</v>
      </c>
      <c r="C488">
        <v>188</v>
      </c>
      <c r="D488">
        <v>207</v>
      </c>
      <c r="E488">
        <v>485</v>
      </c>
      <c r="F488">
        <v>2077</v>
      </c>
      <c r="G488">
        <v>1826</v>
      </c>
      <c r="H488">
        <v>485</v>
      </c>
      <c r="I488">
        <v>36826</v>
      </c>
      <c r="J488">
        <v>18841</v>
      </c>
      <c r="K488">
        <v>485</v>
      </c>
      <c r="L488" s="5">
        <v>1320970</v>
      </c>
      <c r="M488">
        <v>751021</v>
      </c>
      <c r="N488">
        <v>485</v>
      </c>
      <c r="O488" s="5">
        <v>19048200</v>
      </c>
      <c r="P488" s="5">
        <v>9853720</v>
      </c>
      <c r="R488" s="6">
        <v>485</v>
      </c>
      <c r="S488" t="b">
        <f>OR(Tabla1912[[#This Row],[Tiempo_lineal (ns)]]&gt;$C$508,Tabla1912[[#This Row],[Tiempo_lineal (ns)]]&lt;$C$509)</f>
        <v>0</v>
      </c>
      <c r="T488" t="b">
        <f>OR(Tabla1912[[#This Row],[Tiempo_normal (ns)]]&gt;$D$508,Tabla1912[[#This Row],[Tiempo_normal (ns)]]&lt;$D$509)</f>
        <v>0</v>
      </c>
      <c r="U488" s="6">
        <v>485</v>
      </c>
      <c r="V488" t="b">
        <f>OR(Tabla31013[[#This Row],[Tiempo_lineal (ns)]]&gt;$F$508,Tabla31013[[#This Row],[Tiempo_lineal (ns)]]&lt;$F$509)</f>
        <v>0</v>
      </c>
      <c r="W488" t="b">
        <f>OR(Tabla31013[[#This Row],[Tiempo_normal (ns)]]&gt;$G$508,Tabla31013[[#This Row],[Tiempo_normal (ns)]]&lt;$G$509)</f>
        <v>0</v>
      </c>
      <c r="X488" s="6">
        <v>485</v>
      </c>
      <c r="Y488" t="b">
        <f>OR(Tabla41114[[#This Row],[Tiempo_lineal (ns)]]&gt;$I$508,Tabla41114[[#This Row],[Tiempo_lineal (ns)]]&lt;$I$509)</f>
        <v>0</v>
      </c>
      <c r="Z488" t="b">
        <f>OR(Tabla41114[[#This Row],[Tiempo_normal (ns)]]&gt;$J$508,Tabla41114[[#This Row],[Tiempo_normal (ns)]]&lt;$J$509)</f>
        <v>0</v>
      </c>
      <c r="AA488" s="6">
        <v>485</v>
      </c>
      <c r="AB488" t="b">
        <f>OR(Tabla51215[[#This Row],[Tiempo_lineal (ns)]]&gt;$L$508,Tabla51215[[#This Row],[Tiempo_lineal (ns)]]&lt;$L$509)</f>
        <v>1</v>
      </c>
      <c r="AC488" t="b">
        <f>OR(Tabla51215[[#This Row],[Tiempo_normal (ns)]]&gt;$M$508,Tabla51215[[#This Row],[Tiempo_normal (ns)]]&lt;$M$509)</f>
        <v>0</v>
      </c>
      <c r="AD488" s="6">
        <v>485</v>
      </c>
      <c r="AE488" t="b">
        <f>OR(Tabla61316[[#This Row],[Tiempo_lineal (ns)]]&gt;$O$508,Tabla61316[[#This Row],[Tiempo_lineal (ns)]]&lt;$O$509)</f>
        <v>0</v>
      </c>
      <c r="AF488" s="7" t="b">
        <f>OR(Tabla61316[[#This Row],[Tiempo_normal (ns)]]&gt;$P$508,Tabla61316[[#This Row],[Tiempo_normal (ns)]]&lt;$P$509)</f>
        <v>0</v>
      </c>
    </row>
    <row r="489" spans="2:32" x14ac:dyDescent="0.3">
      <c r="B489">
        <v>486</v>
      </c>
      <c r="C489">
        <v>196</v>
      </c>
      <c r="D489">
        <v>209</v>
      </c>
      <c r="E489">
        <v>486</v>
      </c>
      <c r="F489">
        <v>2178</v>
      </c>
      <c r="G489">
        <v>2116</v>
      </c>
      <c r="H489">
        <v>486</v>
      </c>
      <c r="I489">
        <v>23206</v>
      </c>
      <c r="J489">
        <v>23246</v>
      </c>
      <c r="K489">
        <v>486</v>
      </c>
      <c r="L489">
        <v>728691</v>
      </c>
      <c r="M489">
        <v>528411</v>
      </c>
      <c r="N489">
        <v>486</v>
      </c>
      <c r="O489" s="5">
        <v>18139500</v>
      </c>
      <c r="P489" s="5">
        <v>10578000</v>
      </c>
      <c r="R489" s="8">
        <v>486</v>
      </c>
      <c r="S489" t="b">
        <f>OR(Tabla1912[[#This Row],[Tiempo_lineal (ns)]]&gt;$C$508,Tabla1912[[#This Row],[Tiempo_lineal (ns)]]&lt;$C$509)</f>
        <v>0</v>
      </c>
      <c r="T489" t="b">
        <f>OR(Tabla1912[[#This Row],[Tiempo_normal (ns)]]&gt;$D$508,Tabla1912[[#This Row],[Tiempo_normal (ns)]]&lt;$D$509)</f>
        <v>0</v>
      </c>
      <c r="U489" s="8">
        <v>486</v>
      </c>
      <c r="V489" t="b">
        <f>OR(Tabla31013[[#This Row],[Tiempo_lineal (ns)]]&gt;$F$508,Tabla31013[[#This Row],[Tiempo_lineal (ns)]]&lt;$F$509)</f>
        <v>0</v>
      </c>
      <c r="W489" t="b">
        <f>OR(Tabla31013[[#This Row],[Tiempo_normal (ns)]]&gt;$G$508,Tabla31013[[#This Row],[Tiempo_normal (ns)]]&lt;$G$509)</f>
        <v>0</v>
      </c>
      <c r="X489" s="8">
        <v>486</v>
      </c>
      <c r="Y489" t="b">
        <f>OR(Tabla41114[[#This Row],[Tiempo_lineal (ns)]]&gt;$I$508,Tabla41114[[#This Row],[Tiempo_lineal (ns)]]&lt;$I$509)</f>
        <v>0</v>
      </c>
      <c r="Z489" t="b">
        <f>OR(Tabla41114[[#This Row],[Tiempo_normal (ns)]]&gt;$J$508,Tabla41114[[#This Row],[Tiempo_normal (ns)]]&lt;$J$509)</f>
        <v>0</v>
      </c>
      <c r="AA489" s="8">
        <v>486</v>
      </c>
      <c r="AB489" t="b">
        <f>OR(Tabla51215[[#This Row],[Tiempo_lineal (ns)]]&gt;$L$508,Tabla51215[[#This Row],[Tiempo_lineal (ns)]]&lt;$L$509)</f>
        <v>0</v>
      </c>
      <c r="AC489" t="b">
        <f>OR(Tabla51215[[#This Row],[Tiempo_normal (ns)]]&gt;$M$508,Tabla51215[[#This Row],[Tiempo_normal (ns)]]&lt;$M$509)</f>
        <v>0</v>
      </c>
      <c r="AD489" s="8">
        <v>486</v>
      </c>
      <c r="AE489" t="b">
        <f>OR(Tabla61316[[#This Row],[Tiempo_lineal (ns)]]&gt;$O$508,Tabla61316[[#This Row],[Tiempo_lineal (ns)]]&lt;$O$509)</f>
        <v>0</v>
      </c>
      <c r="AF489" s="7" t="b">
        <f>OR(Tabla61316[[#This Row],[Tiempo_normal (ns)]]&gt;$P$508,Tabla61316[[#This Row],[Tiempo_normal (ns)]]&lt;$P$509)</f>
        <v>0</v>
      </c>
    </row>
    <row r="490" spans="2:32" x14ac:dyDescent="0.3">
      <c r="B490">
        <v>487</v>
      </c>
      <c r="C490">
        <v>201</v>
      </c>
      <c r="D490">
        <v>207</v>
      </c>
      <c r="E490">
        <v>487</v>
      </c>
      <c r="F490">
        <v>2030</v>
      </c>
      <c r="G490">
        <v>1813</v>
      </c>
      <c r="H490">
        <v>487</v>
      </c>
      <c r="I490">
        <v>23297</v>
      </c>
      <c r="J490">
        <v>23416</v>
      </c>
      <c r="K490">
        <v>487</v>
      </c>
      <c r="L490">
        <v>744794</v>
      </c>
      <c r="M490">
        <v>630621</v>
      </c>
      <c r="N490">
        <v>487</v>
      </c>
      <c r="O490" s="5">
        <v>19321600</v>
      </c>
      <c r="P490" s="5">
        <v>10605000</v>
      </c>
      <c r="R490" s="6">
        <v>487</v>
      </c>
      <c r="S490" t="b">
        <f>OR(Tabla1912[[#This Row],[Tiempo_lineal (ns)]]&gt;$C$508,Tabla1912[[#This Row],[Tiempo_lineal (ns)]]&lt;$C$509)</f>
        <v>0</v>
      </c>
      <c r="T490" t="b">
        <f>OR(Tabla1912[[#This Row],[Tiempo_normal (ns)]]&gt;$D$508,Tabla1912[[#This Row],[Tiempo_normal (ns)]]&lt;$D$509)</f>
        <v>0</v>
      </c>
      <c r="U490" s="6">
        <v>487</v>
      </c>
      <c r="V490" t="b">
        <f>OR(Tabla31013[[#This Row],[Tiempo_lineal (ns)]]&gt;$F$508,Tabla31013[[#This Row],[Tiempo_lineal (ns)]]&lt;$F$509)</f>
        <v>0</v>
      </c>
      <c r="W490" t="b">
        <f>OR(Tabla31013[[#This Row],[Tiempo_normal (ns)]]&gt;$G$508,Tabla31013[[#This Row],[Tiempo_normal (ns)]]&lt;$G$509)</f>
        <v>0</v>
      </c>
      <c r="X490" s="6">
        <v>487</v>
      </c>
      <c r="Y490" t="b">
        <f>OR(Tabla41114[[#This Row],[Tiempo_lineal (ns)]]&gt;$I$508,Tabla41114[[#This Row],[Tiempo_lineal (ns)]]&lt;$I$509)</f>
        <v>0</v>
      </c>
      <c r="Z490" t="b">
        <f>OR(Tabla41114[[#This Row],[Tiempo_normal (ns)]]&gt;$J$508,Tabla41114[[#This Row],[Tiempo_normal (ns)]]&lt;$J$509)</f>
        <v>0</v>
      </c>
      <c r="AA490" s="6">
        <v>487</v>
      </c>
      <c r="AB490" t="b">
        <f>OR(Tabla51215[[#This Row],[Tiempo_lineal (ns)]]&gt;$L$508,Tabla51215[[#This Row],[Tiempo_lineal (ns)]]&lt;$L$509)</f>
        <v>0</v>
      </c>
      <c r="AC490" t="b">
        <f>OR(Tabla51215[[#This Row],[Tiempo_normal (ns)]]&gt;$M$508,Tabla51215[[#This Row],[Tiempo_normal (ns)]]&lt;$M$509)</f>
        <v>0</v>
      </c>
      <c r="AD490" s="6">
        <v>487</v>
      </c>
      <c r="AE490" t="b">
        <f>OR(Tabla61316[[#This Row],[Tiempo_lineal (ns)]]&gt;$O$508,Tabla61316[[#This Row],[Tiempo_lineal (ns)]]&lt;$O$509)</f>
        <v>0</v>
      </c>
      <c r="AF490" s="7" t="b">
        <f>OR(Tabla61316[[#This Row],[Tiempo_normal (ns)]]&gt;$P$508,Tabla61316[[#This Row],[Tiempo_normal (ns)]]&lt;$P$509)</f>
        <v>0</v>
      </c>
    </row>
    <row r="491" spans="2:32" x14ac:dyDescent="0.3">
      <c r="B491">
        <v>488</v>
      </c>
      <c r="C491">
        <v>186</v>
      </c>
      <c r="D491">
        <v>214</v>
      </c>
      <c r="E491">
        <v>488</v>
      </c>
      <c r="F491">
        <v>2076</v>
      </c>
      <c r="G491">
        <v>1803</v>
      </c>
      <c r="H491">
        <v>488</v>
      </c>
      <c r="I491">
        <v>20571</v>
      </c>
      <c r="J491">
        <v>43949</v>
      </c>
      <c r="K491">
        <v>488</v>
      </c>
      <c r="L491">
        <v>613231</v>
      </c>
      <c r="M491">
        <v>893613</v>
      </c>
      <c r="N491">
        <v>488</v>
      </c>
      <c r="O491" s="5">
        <v>10990200</v>
      </c>
      <c r="P491" s="5">
        <v>9542950</v>
      </c>
      <c r="R491" s="8">
        <v>488</v>
      </c>
      <c r="S491" t="b">
        <f>OR(Tabla1912[[#This Row],[Tiempo_lineal (ns)]]&gt;$C$508,Tabla1912[[#This Row],[Tiempo_lineal (ns)]]&lt;$C$509)</f>
        <v>0</v>
      </c>
      <c r="T491" t="b">
        <f>OR(Tabla1912[[#This Row],[Tiempo_normal (ns)]]&gt;$D$508,Tabla1912[[#This Row],[Tiempo_normal (ns)]]&lt;$D$509)</f>
        <v>0</v>
      </c>
      <c r="U491" s="8">
        <v>488</v>
      </c>
      <c r="V491" t="b">
        <f>OR(Tabla31013[[#This Row],[Tiempo_lineal (ns)]]&gt;$F$508,Tabla31013[[#This Row],[Tiempo_lineal (ns)]]&lt;$F$509)</f>
        <v>0</v>
      </c>
      <c r="W491" t="b">
        <f>OR(Tabla31013[[#This Row],[Tiempo_normal (ns)]]&gt;$G$508,Tabla31013[[#This Row],[Tiempo_normal (ns)]]&lt;$G$509)</f>
        <v>0</v>
      </c>
      <c r="X491" s="8">
        <v>488</v>
      </c>
      <c r="Y491" t="b">
        <f>OR(Tabla41114[[#This Row],[Tiempo_lineal (ns)]]&gt;$I$508,Tabla41114[[#This Row],[Tiempo_lineal (ns)]]&lt;$I$509)</f>
        <v>0</v>
      </c>
      <c r="Z491" t="b">
        <f>OR(Tabla41114[[#This Row],[Tiempo_normal (ns)]]&gt;$J$508,Tabla41114[[#This Row],[Tiempo_normal (ns)]]&lt;$J$509)</f>
        <v>0</v>
      </c>
      <c r="AA491" s="8">
        <v>488</v>
      </c>
      <c r="AB491" t="b">
        <f>OR(Tabla51215[[#This Row],[Tiempo_lineal (ns)]]&gt;$L$508,Tabla51215[[#This Row],[Tiempo_lineal (ns)]]&lt;$L$509)</f>
        <v>0</v>
      </c>
      <c r="AC491" t="b">
        <f>OR(Tabla51215[[#This Row],[Tiempo_normal (ns)]]&gt;$M$508,Tabla51215[[#This Row],[Tiempo_normal (ns)]]&lt;$M$509)</f>
        <v>0</v>
      </c>
      <c r="AD491" s="8">
        <v>488</v>
      </c>
      <c r="AE491" t="b">
        <f>OR(Tabla61316[[#This Row],[Tiempo_lineal (ns)]]&gt;$O$508,Tabla61316[[#This Row],[Tiempo_lineal (ns)]]&lt;$O$509)</f>
        <v>0</v>
      </c>
      <c r="AF491" s="7" t="b">
        <f>OR(Tabla61316[[#This Row],[Tiempo_normal (ns)]]&gt;$P$508,Tabla61316[[#This Row],[Tiempo_normal (ns)]]&lt;$P$509)</f>
        <v>0</v>
      </c>
    </row>
    <row r="492" spans="2:32" x14ac:dyDescent="0.3">
      <c r="B492">
        <v>489</v>
      </c>
      <c r="C492">
        <v>200</v>
      </c>
      <c r="D492">
        <v>209</v>
      </c>
      <c r="E492">
        <v>489</v>
      </c>
      <c r="F492">
        <v>2026</v>
      </c>
      <c r="G492">
        <v>1792</v>
      </c>
      <c r="H492">
        <v>489</v>
      </c>
      <c r="I492">
        <v>63670</v>
      </c>
      <c r="J492">
        <v>76037</v>
      </c>
      <c r="K492">
        <v>489</v>
      </c>
      <c r="L492">
        <v>856385</v>
      </c>
      <c r="M492">
        <v>676715</v>
      </c>
      <c r="N492">
        <v>489</v>
      </c>
      <c r="O492" s="5">
        <v>30257900</v>
      </c>
      <c r="P492" s="5">
        <v>11110000</v>
      </c>
      <c r="R492" s="6">
        <v>489</v>
      </c>
      <c r="S492" t="b">
        <f>OR(Tabla1912[[#This Row],[Tiempo_lineal (ns)]]&gt;$C$508,Tabla1912[[#This Row],[Tiempo_lineal (ns)]]&lt;$C$509)</f>
        <v>0</v>
      </c>
      <c r="T492" t="b">
        <f>OR(Tabla1912[[#This Row],[Tiempo_normal (ns)]]&gt;$D$508,Tabla1912[[#This Row],[Tiempo_normal (ns)]]&lt;$D$509)</f>
        <v>0</v>
      </c>
      <c r="U492" s="6">
        <v>489</v>
      </c>
      <c r="V492" t="b">
        <f>OR(Tabla31013[[#This Row],[Tiempo_lineal (ns)]]&gt;$F$508,Tabla31013[[#This Row],[Tiempo_lineal (ns)]]&lt;$F$509)</f>
        <v>0</v>
      </c>
      <c r="W492" t="b">
        <f>OR(Tabla31013[[#This Row],[Tiempo_normal (ns)]]&gt;$G$508,Tabla31013[[#This Row],[Tiempo_normal (ns)]]&lt;$G$509)</f>
        <v>0</v>
      </c>
      <c r="X492" s="6">
        <v>489</v>
      </c>
      <c r="Y492" t="b">
        <f>OR(Tabla41114[[#This Row],[Tiempo_lineal (ns)]]&gt;$I$508,Tabla41114[[#This Row],[Tiempo_lineal (ns)]]&lt;$I$509)</f>
        <v>0</v>
      </c>
      <c r="Z492" t="b">
        <f>OR(Tabla41114[[#This Row],[Tiempo_normal (ns)]]&gt;$J$508,Tabla41114[[#This Row],[Tiempo_normal (ns)]]&lt;$J$509)</f>
        <v>0</v>
      </c>
      <c r="AA492" s="6">
        <v>489</v>
      </c>
      <c r="AB492" t="b">
        <f>OR(Tabla51215[[#This Row],[Tiempo_lineal (ns)]]&gt;$L$508,Tabla51215[[#This Row],[Tiempo_lineal (ns)]]&lt;$L$509)</f>
        <v>0</v>
      </c>
      <c r="AC492" t="b">
        <f>OR(Tabla51215[[#This Row],[Tiempo_normal (ns)]]&gt;$M$508,Tabla51215[[#This Row],[Tiempo_normal (ns)]]&lt;$M$509)</f>
        <v>0</v>
      </c>
      <c r="AD492" s="6">
        <v>489</v>
      </c>
      <c r="AE492" t="b">
        <f>OR(Tabla61316[[#This Row],[Tiempo_lineal (ns)]]&gt;$O$508,Tabla61316[[#This Row],[Tiempo_lineal (ns)]]&lt;$O$509)</f>
        <v>1</v>
      </c>
      <c r="AF492" s="7" t="b">
        <f>OR(Tabla61316[[#This Row],[Tiempo_normal (ns)]]&gt;$P$508,Tabla61316[[#This Row],[Tiempo_normal (ns)]]&lt;$P$509)</f>
        <v>0</v>
      </c>
    </row>
    <row r="493" spans="2:32" x14ac:dyDescent="0.3">
      <c r="B493">
        <v>490</v>
      </c>
      <c r="C493">
        <v>199</v>
      </c>
      <c r="D493">
        <v>206</v>
      </c>
      <c r="E493">
        <v>490</v>
      </c>
      <c r="F493">
        <v>1803</v>
      </c>
      <c r="G493">
        <v>1828</v>
      </c>
      <c r="H493">
        <v>490</v>
      </c>
      <c r="I493">
        <v>31814</v>
      </c>
      <c r="J493">
        <v>73522</v>
      </c>
      <c r="K493">
        <v>490</v>
      </c>
      <c r="L493">
        <v>738164</v>
      </c>
      <c r="M493">
        <v>546558</v>
      </c>
      <c r="N493">
        <v>490</v>
      </c>
      <c r="O493" s="5">
        <v>10340200</v>
      </c>
      <c r="P493" s="5">
        <v>10640000</v>
      </c>
      <c r="R493" s="8">
        <v>490</v>
      </c>
      <c r="S493" t="b">
        <f>OR(Tabla1912[[#This Row],[Tiempo_lineal (ns)]]&gt;$C$508,Tabla1912[[#This Row],[Tiempo_lineal (ns)]]&lt;$C$509)</f>
        <v>0</v>
      </c>
      <c r="T493" t="b">
        <f>OR(Tabla1912[[#This Row],[Tiempo_normal (ns)]]&gt;$D$508,Tabla1912[[#This Row],[Tiempo_normal (ns)]]&lt;$D$509)</f>
        <v>0</v>
      </c>
      <c r="U493" s="8">
        <v>490</v>
      </c>
      <c r="V493" t="b">
        <f>OR(Tabla31013[[#This Row],[Tiempo_lineal (ns)]]&gt;$F$508,Tabla31013[[#This Row],[Tiempo_lineal (ns)]]&lt;$F$509)</f>
        <v>0</v>
      </c>
      <c r="W493" t="b">
        <f>OR(Tabla31013[[#This Row],[Tiempo_normal (ns)]]&gt;$G$508,Tabla31013[[#This Row],[Tiempo_normal (ns)]]&lt;$G$509)</f>
        <v>0</v>
      </c>
      <c r="X493" s="8">
        <v>490</v>
      </c>
      <c r="Y493" t="b">
        <f>OR(Tabla41114[[#This Row],[Tiempo_lineal (ns)]]&gt;$I$508,Tabla41114[[#This Row],[Tiempo_lineal (ns)]]&lt;$I$509)</f>
        <v>0</v>
      </c>
      <c r="Z493" t="b">
        <f>OR(Tabla41114[[#This Row],[Tiempo_normal (ns)]]&gt;$J$508,Tabla41114[[#This Row],[Tiempo_normal (ns)]]&lt;$J$509)</f>
        <v>0</v>
      </c>
      <c r="AA493" s="8">
        <v>490</v>
      </c>
      <c r="AB493" t="b">
        <f>OR(Tabla51215[[#This Row],[Tiempo_lineal (ns)]]&gt;$L$508,Tabla51215[[#This Row],[Tiempo_lineal (ns)]]&lt;$L$509)</f>
        <v>0</v>
      </c>
      <c r="AC493" t="b">
        <f>OR(Tabla51215[[#This Row],[Tiempo_normal (ns)]]&gt;$M$508,Tabla51215[[#This Row],[Tiempo_normal (ns)]]&lt;$M$509)</f>
        <v>0</v>
      </c>
      <c r="AD493" s="8">
        <v>490</v>
      </c>
      <c r="AE493" t="b">
        <f>OR(Tabla61316[[#This Row],[Tiempo_lineal (ns)]]&gt;$O$508,Tabla61316[[#This Row],[Tiempo_lineal (ns)]]&lt;$O$509)</f>
        <v>0</v>
      </c>
      <c r="AF493" s="7" t="b">
        <f>OR(Tabla61316[[#This Row],[Tiempo_normal (ns)]]&gt;$P$508,Tabla61316[[#This Row],[Tiempo_normal (ns)]]&lt;$P$509)</f>
        <v>0</v>
      </c>
    </row>
    <row r="494" spans="2:32" x14ac:dyDescent="0.3">
      <c r="B494">
        <v>491</v>
      </c>
      <c r="C494">
        <v>267</v>
      </c>
      <c r="D494">
        <v>323</v>
      </c>
      <c r="E494">
        <v>491</v>
      </c>
      <c r="F494">
        <v>2054</v>
      </c>
      <c r="G494">
        <v>1841</v>
      </c>
      <c r="H494">
        <v>491</v>
      </c>
      <c r="I494">
        <v>52695</v>
      </c>
      <c r="J494">
        <v>34478</v>
      </c>
      <c r="K494">
        <v>491</v>
      </c>
      <c r="L494">
        <v>659274</v>
      </c>
      <c r="M494">
        <v>564171</v>
      </c>
      <c r="N494">
        <v>491</v>
      </c>
      <c r="O494" s="5">
        <v>11418600</v>
      </c>
      <c r="P494" s="5">
        <v>25418000</v>
      </c>
      <c r="R494" s="6">
        <v>491</v>
      </c>
      <c r="S494" t="b">
        <f>OR(Tabla1912[[#This Row],[Tiempo_lineal (ns)]]&gt;$C$508,Tabla1912[[#This Row],[Tiempo_lineal (ns)]]&lt;$C$509)</f>
        <v>0</v>
      </c>
      <c r="T494" t="b">
        <f>OR(Tabla1912[[#This Row],[Tiempo_normal (ns)]]&gt;$D$508,Tabla1912[[#This Row],[Tiempo_normal (ns)]]&lt;$D$509)</f>
        <v>0</v>
      </c>
      <c r="U494" s="6">
        <v>491</v>
      </c>
      <c r="V494" t="b">
        <f>OR(Tabla31013[[#This Row],[Tiempo_lineal (ns)]]&gt;$F$508,Tabla31013[[#This Row],[Tiempo_lineal (ns)]]&lt;$F$509)</f>
        <v>0</v>
      </c>
      <c r="W494" t="b">
        <f>OR(Tabla31013[[#This Row],[Tiempo_normal (ns)]]&gt;$G$508,Tabla31013[[#This Row],[Tiempo_normal (ns)]]&lt;$G$509)</f>
        <v>0</v>
      </c>
      <c r="X494" s="6">
        <v>491</v>
      </c>
      <c r="Y494" t="b">
        <f>OR(Tabla41114[[#This Row],[Tiempo_lineal (ns)]]&gt;$I$508,Tabla41114[[#This Row],[Tiempo_lineal (ns)]]&lt;$I$509)</f>
        <v>0</v>
      </c>
      <c r="Z494" t="b">
        <f>OR(Tabla41114[[#This Row],[Tiempo_normal (ns)]]&gt;$J$508,Tabla41114[[#This Row],[Tiempo_normal (ns)]]&lt;$J$509)</f>
        <v>0</v>
      </c>
      <c r="AA494" s="6">
        <v>491</v>
      </c>
      <c r="AB494" t="b">
        <f>OR(Tabla51215[[#This Row],[Tiempo_lineal (ns)]]&gt;$L$508,Tabla51215[[#This Row],[Tiempo_lineal (ns)]]&lt;$L$509)</f>
        <v>0</v>
      </c>
      <c r="AC494" t="b">
        <f>OR(Tabla51215[[#This Row],[Tiempo_normal (ns)]]&gt;$M$508,Tabla51215[[#This Row],[Tiempo_normal (ns)]]&lt;$M$509)</f>
        <v>0</v>
      </c>
      <c r="AD494" s="6">
        <v>491</v>
      </c>
      <c r="AE494" t="b">
        <f>OR(Tabla61316[[#This Row],[Tiempo_lineal (ns)]]&gt;$O$508,Tabla61316[[#This Row],[Tiempo_lineal (ns)]]&lt;$O$509)</f>
        <v>0</v>
      </c>
      <c r="AF494" s="7" t="b">
        <f>OR(Tabla61316[[#This Row],[Tiempo_normal (ns)]]&gt;$P$508,Tabla61316[[#This Row],[Tiempo_normal (ns)]]&lt;$P$509)</f>
        <v>0</v>
      </c>
    </row>
    <row r="495" spans="2:32" x14ac:dyDescent="0.3">
      <c r="B495">
        <v>492</v>
      </c>
      <c r="C495">
        <v>331</v>
      </c>
      <c r="D495">
        <v>313</v>
      </c>
      <c r="E495">
        <v>492</v>
      </c>
      <c r="F495">
        <v>1919</v>
      </c>
      <c r="G495">
        <v>2542</v>
      </c>
      <c r="H495">
        <v>492</v>
      </c>
      <c r="I495">
        <v>40299</v>
      </c>
      <c r="J495">
        <v>60371</v>
      </c>
      <c r="K495">
        <v>492</v>
      </c>
      <c r="L495">
        <v>728482</v>
      </c>
      <c r="M495">
        <v>537679</v>
      </c>
      <c r="N495">
        <v>492</v>
      </c>
      <c r="O495" s="5">
        <v>11268800</v>
      </c>
      <c r="P495" s="5">
        <v>11370500</v>
      </c>
      <c r="R495" s="8">
        <v>492</v>
      </c>
      <c r="S495" t="b">
        <f>OR(Tabla1912[[#This Row],[Tiempo_lineal (ns)]]&gt;$C$508,Tabla1912[[#This Row],[Tiempo_lineal (ns)]]&lt;$C$509)</f>
        <v>0</v>
      </c>
      <c r="T495" t="b">
        <f>OR(Tabla1912[[#This Row],[Tiempo_normal (ns)]]&gt;$D$508,Tabla1912[[#This Row],[Tiempo_normal (ns)]]&lt;$D$509)</f>
        <v>0</v>
      </c>
      <c r="U495" s="8">
        <v>492</v>
      </c>
      <c r="V495" t="b">
        <f>OR(Tabla31013[[#This Row],[Tiempo_lineal (ns)]]&gt;$F$508,Tabla31013[[#This Row],[Tiempo_lineal (ns)]]&lt;$F$509)</f>
        <v>0</v>
      </c>
      <c r="W495" t="b">
        <f>OR(Tabla31013[[#This Row],[Tiempo_normal (ns)]]&gt;$G$508,Tabla31013[[#This Row],[Tiempo_normal (ns)]]&lt;$G$509)</f>
        <v>0</v>
      </c>
      <c r="X495" s="8">
        <v>492</v>
      </c>
      <c r="Y495" t="b">
        <f>OR(Tabla41114[[#This Row],[Tiempo_lineal (ns)]]&gt;$I$508,Tabla41114[[#This Row],[Tiempo_lineal (ns)]]&lt;$I$509)</f>
        <v>0</v>
      </c>
      <c r="Z495" t="b">
        <f>OR(Tabla41114[[#This Row],[Tiempo_normal (ns)]]&gt;$J$508,Tabla41114[[#This Row],[Tiempo_normal (ns)]]&lt;$J$509)</f>
        <v>0</v>
      </c>
      <c r="AA495" s="8">
        <v>492</v>
      </c>
      <c r="AB495" t="b">
        <f>OR(Tabla51215[[#This Row],[Tiempo_lineal (ns)]]&gt;$L$508,Tabla51215[[#This Row],[Tiempo_lineal (ns)]]&lt;$L$509)</f>
        <v>0</v>
      </c>
      <c r="AC495" t="b">
        <f>OR(Tabla51215[[#This Row],[Tiempo_normal (ns)]]&gt;$M$508,Tabla51215[[#This Row],[Tiempo_normal (ns)]]&lt;$M$509)</f>
        <v>0</v>
      </c>
      <c r="AD495" s="8">
        <v>492</v>
      </c>
      <c r="AE495" t="b">
        <f>OR(Tabla61316[[#This Row],[Tiempo_lineal (ns)]]&gt;$O$508,Tabla61316[[#This Row],[Tiempo_lineal (ns)]]&lt;$O$509)</f>
        <v>0</v>
      </c>
      <c r="AF495" s="7" t="b">
        <f>OR(Tabla61316[[#This Row],[Tiempo_normal (ns)]]&gt;$P$508,Tabla61316[[#This Row],[Tiempo_normal (ns)]]&lt;$P$509)</f>
        <v>0</v>
      </c>
    </row>
    <row r="496" spans="2:32" x14ac:dyDescent="0.3">
      <c r="B496">
        <v>493</v>
      </c>
      <c r="C496">
        <v>300</v>
      </c>
      <c r="D496">
        <v>312</v>
      </c>
      <c r="E496">
        <v>493</v>
      </c>
      <c r="F496">
        <v>1895</v>
      </c>
      <c r="G496">
        <v>2629</v>
      </c>
      <c r="H496">
        <v>493</v>
      </c>
      <c r="I496">
        <v>58742</v>
      </c>
      <c r="J496">
        <v>43552</v>
      </c>
      <c r="K496">
        <v>493</v>
      </c>
      <c r="L496">
        <v>949614</v>
      </c>
      <c r="M496">
        <v>634950</v>
      </c>
      <c r="N496">
        <v>493</v>
      </c>
      <c r="O496" s="5">
        <v>12210400</v>
      </c>
      <c r="P496" s="5">
        <v>24176600</v>
      </c>
      <c r="R496" s="6">
        <v>493</v>
      </c>
      <c r="S496" t="b">
        <f>OR(Tabla1912[[#This Row],[Tiempo_lineal (ns)]]&gt;$C$508,Tabla1912[[#This Row],[Tiempo_lineal (ns)]]&lt;$C$509)</f>
        <v>0</v>
      </c>
      <c r="T496" t="b">
        <f>OR(Tabla1912[[#This Row],[Tiempo_normal (ns)]]&gt;$D$508,Tabla1912[[#This Row],[Tiempo_normal (ns)]]&lt;$D$509)</f>
        <v>0</v>
      </c>
      <c r="U496" s="6">
        <v>493</v>
      </c>
      <c r="V496" t="b">
        <f>OR(Tabla31013[[#This Row],[Tiempo_lineal (ns)]]&gt;$F$508,Tabla31013[[#This Row],[Tiempo_lineal (ns)]]&lt;$F$509)</f>
        <v>0</v>
      </c>
      <c r="W496" t="b">
        <f>OR(Tabla31013[[#This Row],[Tiempo_normal (ns)]]&gt;$G$508,Tabla31013[[#This Row],[Tiempo_normal (ns)]]&lt;$G$509)</f>
        <v>0</v>
      </c>
      <c r="X496" s="6">
        <v>493</v>
      </c>
      <c r="Y496" t="b">
        <f>OR(Tabla41114[[#This Row],[Tiempo_lineal (ns)]]&gt;$I$508,Tabla41114[[#This Row],[Tiempo_lineal (ns)]]&lt;$I$509)</f>
        <v>0</v>
      </c>
      <c r="Z496" t="b">
        <f>OR(Tabla41114[[#This Row],[Tiempo_normal (ns)]]&gt;$J$508,Tabla41114[[#This Row],[Tiempo_normal (ns)]]&lt;$J$509)</f>
        <v>0</v>
      </c>
      <c r="AA496" s="6">
        <v>493</v>
      </c>
      <c r="AB496" t="b">
        <f>OR(Tabla51215[[#This Row],[Tiempo_lineal (ns)]]&gt;$L$508,Tabla51215[[#This Row],[Tiempo_lineal (ns)]]&lt;$L$509)</f>
        <v>0</v>
      </c>
      <c r="AC496" t="b">
        <f>OR(Tabla51215[[#This Row],[Tiempo_normal (ns)]]&gt;$M$508,Tabla51215[[#This Row],[Tiempo_normal (ns)]]&lt;$M$509)</f>
        <v>0</v>
      </c>
      <c r="AD496" s="6">
        <v>493</v>
      </c>
      <c r="AE496" t="b">
        <f>OR(Tabla61316[[#This Row],[Tiempo_lineal (ns)]]&gt;$O$508,Tabla61316[[#This Row],[Tiempo_lineal (ns)]]&lt;$O$509)</f>
        <v>0</v>
      </c>
      <c r="AF496" s="7" t="b">
        <f>OR(Tabla61316[[#This Row],[Tiempo_normal (ns)]]&gt;$P$508,Tabla61316[[#This Row],[Tiempo_normal (ns)]]&lt;$P$509)</f>
        <v>0</v>
      </c>
    </row>
    <row r="497" spans="2:32" x14ac:dyDescent="0.3">
      <c r="B497">
        <v>494</v>
      </c>
      <c r="C497">
        <v>282</v>
      </c>
      <c r="D497">
        <v>329</v>
      </c>
      <c r="E497">
        <v>494</v>
      </c>
      <c r="F497">
        <v>2038</v>
      </c>
      <c r="G497">
        <v>1834</v>
      </c>
      <c r="H497">
        <v>494</v>
      </c>
      <c r="I497">
        <v>122121</v>
      </c>
      <c r="J497">
        <v>54727</v>
      </c>
      <c r="K497">
        <v>494</v>
      </c>
      <c r="L497">
        <v>835453</v>
      </c>
      <c r="M497">
        <v>631419</v>
      </c>
      <c r="N497">
        <v>494</v>
      </c>
      <c r="O497" s="5">
        <v>10863800</v>
      </c>
      <c r="P497" s="5">
        <v>10129400</v>
      </c>
      <c r="R497" s="8">
        <v>494</v>
      </c>
      <c r="S497" t="b">
        <f>OR(Tabla1912[[#This Row],[Tiempo_lineal (ns)]]&gt;$C$508,Tabla1912[[#This Row],[Tiempo_lineal (ns)]]&lt;$C$509)</f>
        <v>0</v>
      </c>
      <c r="T497" t="b">
        <f>OR(Tabla1912[[#This Row],[Tiempo_normal (ns)]]&gt;$D$508,Tabla1912[[#This Row],[Tiempo_normal (ns)]]&lt;$D$509)</f>
        <v>0</v>
      </c>
      <c r="U497" s="8">
        <v>494</v>
      </c>
      <c r="V497" t="b">
        <f>OR(Tabla31013[[#This Row],[Tiempo_lineal (ns)]]&gt;$F$508,Tabla31013[[#This Row],[Tiempo_lineal (ns)]]&lt;$F$509)</f>
        <v>0</v>
      </c>
      <c r="W497" t="b">
        <f>OR(Tabla31013[[#This Row],[Tiempo_normal (ns)]]&gt;$G$508,Tabla31013[[#This Row],[Tiempo_normal (ns)]]&lt;$G$509)</f>
        <v>0</v>
      </c>
      <c r="X497" s="8">
        <v>494</v>
      </c>
      <c r="Y497" t="b">
        <f>OR(Tabla41114[[#This Row],[Tiempo_lineal (ns)]]&gt;$I$508,Tabla41114[[#This Row],[Tiempo_lineal (ns)]]&lt;$I$509)</f>
        <v>1</v>
      </c>
      <c r="Z497" t="b">
        <f>OR(Tabla41114[[#This Row],[Tiempo_normal (ns)]]&gt;$J$508,Tabla41114[[#This Row],[Tiempo_normal (ns)]]&lt;$J$509)</f>
        <v>0</v>
      </c>
      <c r="AA497" s="8">
        <v>494</v>
      </c>
      <c r="AB497" t="b">
        <f>OR(Tabla51215[[#This Row],[Tiempo_lineal (ns)]]&gt;$L$508,Tabla51215[[#This Row],[Tiempo_lineal (ns)]]&lt;$L$509)</f>
        <v>0</v>
      </c>
      <c r="AC497" t="b">
        <f>OR(Tabla51215[[#This Row],[Tiempo_normal (ns)]]&gt;$M$508,Tabla51215[[#This Row],[Tiempo_normal (ns)]]&lt;$M$509)</f>
        <v>0</v>
      </c>
      <c r="AD497" s="8">
        <v>494</v>
      </c>
      <c r="AE497" t="b">
        <f>OR(Tabla61316[[#This Row],[Tiempo_lineal (ns)]]&gt;$O$508,Tabla61316[[#This Row],[Tiempo_lineal (ns)]]&lt;$O$509)</f>
        <v>0</v>
      </c>
      <c r="AF497" s="7" t="b">
        <f>OR(Tabla61316[[#This Row],[Tiempo_normal (ns)]]&gt;$P$508,Tabla61316[[#This Row],[Tiempo_normal (ns)]]&lt;$P$509)</f>
        <v>0</v>
      </c>
    </row>
    <row r="498" spans="2:32" x14ac:dyDescent="0.3">
      <c r="B498">
        <v>495</v>
      </c>
      <c r="C498">
        <v>305</v>
      </c>
      <c r="D498">
        <v>314</v>
      </c>
      <c r="E498">
        <v>495</v>
      </c>
      <c r="F498">
        <v>2056</v>
      </c>
      <c r="G498">
        <v>1860</v>
      </c>
      <c r="H498">
        <v>495</v>
      </c>
      <c r="I498">
        <v>61032</v>
      </c>
      <c r="J498">
        <v>458682</v>
      </c>
      <c r="K498">
        <v>495</v>
      </c>
      <c r="L498">
        <v>937393</v>
      </c>
      <c r="M498" s="5">
        <v>1907940</v>
      </c>
      <c r="N498">
        <v>495</v>
      </c>
      <c r="O498" s="5">
        <v>10854300</v>
      </c>
      <c r="P498" s="5">
        <v>11503900</v>
      </c>
      <c r="R498" s="6">
        <v>495</v>
      </c>
      <c r="S498" t="b">
        <f>OR(Tabla1912[[#This Row],[Tiempo_lineal (ns)]]&gt;$C$508,Tabla1912[[#This Row],[Tiempo_lineal (ns)]]&lt;$C$509)</f>
        <v>0</v>
      </c>
      <c r="T498" t="b">
        <f>OR(Tabla1912[[#This Row],[Tiempo_normal (ns)]]&gt;$D$508,Tabla1912[[#This Row],[Tiempo_normal (ns)]]&lt;$D$509)</f>
        <v>0</v>
      </c>
      <c r="U498" s="6">
        <v>495</v>
      </c>
      <c r="V498" t="b">
        <f>OR(Tabla31013[[#This Row],[Tiempo_lineal (ns)]]&gt;$F$508,Tabla31013[[#This Row],[Tiempo_lineal (ns)]]&lt;$F$509)</f>
        <v>0</v>
      </c>
      <c r="W498" t="b">
        <f>OR(Tabla31013[[#This Row],[Tiempo_normal (ns)]]&gt;$G$508,Tabla31013[[#This Row],[Tiempo_normal (ns)]]&lt;$G$509)</f>
        <v>0</v>
      </c>
      <c r="X498" s="6">
        <v>495</v>
      </c>
      <c r="Y498" t="b">
        <f>OR(Tabla41114[[#This Row],[Tiempo_lineal (ns)]]&gt;$I$508,Tabla41114[[#This Row],[Tiempo_lineal (ns)]]&lt;$I$509)</f>
        <v>0</v>
      </c>
      <c r="Z498" t="b">
        <f>OR(Tabla41114[[#This Row],[Tiempo_normal (ns)]]&gt;$J$508,Tabla41114[[#This Row],[Tiempo_normal (ns)]]&lt;$J$509)</f>
        <v>1</v>
      </c>
      <c r="AA498" s="6">
        <v>495</v>
      </c>
      <c r="AB498" t="b">
        <f>OR(Tabla51215[[#This Row],[Tiempo_lineal (ns)]]&gt;$L$508,Tabla51215[[#This Row],[Tiempo_lineal (ns)]]&lt;$L$509)</f>
        <v>0</v>
      </c>
      <c r="AC498" t="b">
        <f>OR(Tabla51215[[#This Row],[Tiempo_normal (ns)]]&gt;$M$508,Tabla51215[[#This Row],[Tiempo_normal (ns)]]&lt;$M$509)</f>
        <v>1</v>
      </c>
      <c r="AD498" s="6">
        <v>495</v>
      </c>
      <c r="AE498" t="b">
        <f>OR(Tabla61316[[#This Row],[Tiempo_lineal (ns)]]&gt;$O$508,Tabla61316[[#This Row],[Tiempo_lineal (ns)]]&lt;$O$509)</f>
        <v>0</v>
      </c>
      <c r="AF498" s="7" t="b">
        <f>OR(Tabla61316[[#This Row],[Tiempo_normal (ns)]]&gt;$P$508,Tabla61316[[#This Row],[Tiempo_normal (ns)]]&lt;$P$509)</f>
        <v>0</v>
      </c>
    </row>
    <row r="499" spans="2:32" x14ac:dyDescent="0.3">
      <c r="B499">
        <v>496</v>
      </c>
      <c r="C499">
        <v>309</v>
      </c>
      <c r="D499">
        <v>309</v>
      </c>
      <c r="E499">
        <v>496</v>
      </c>
      <c r="F499">
        <v>2414</v>
      </c>
      <c r="G499">
        <v>2696</v>
      </c>
      <c r="H499">
        <v>496</v>
      </c>
      <c r="I499">
        <v>80430</v>
      </c>
      <c r="J499">
        <v>57098</v>
      </c>
      <c r="K499">
        <v>496</v>
      </c>
      <c r="L499">
        <v>999337</v>
      </c>
      <c r="M499">
        <v>535162</v>
      </c>
      <c r="N499">
        <v>496</v>
      </c>
      <c r="O499" s="5">
        <v>47278200</v>
      </c>
      <c r="P499" s="5">
        <v>14815700</v>
      </c>
      <c r="R499" s="8">
        <v>496</v>
      </c>
      <c r="S499" t="b">
        <f>OR(Tabla1912[[#This Row],[Tiempo_lineal (ns)]]&gt;$C$508,Tabla1912[[#This Row],[Tiempo_lineal (ns)]]&lt;$C$509)</f>
        <v>0</v>
      </c>
      <c r="T499" t="b">
        <f>OR(Tabla1912[[#This Row],[Tiempo_normal (ns)]]&gt;$D$508,Tabla1912[[#This Row],[Tiempo_normal (ns)]]&lt;$D$509)</f>
        <v>0</v>
      </c>
      <c r="U499" s="8">
        <v>496</v>
      </c>
      <c r="V499" t="b">
        <f>OR(Tabla31013[[#This Row],[Tiempo_lineal (ns)]]&gt;$F$508,Tabla31013[[#This Row],[Tiempo_lineal (ns)]]&lt;$F$509)</f>
        <v>0</v>
      </c>
      <c r="W499" t="b">
        <f>OR(Tabla31013[[#This Row],[Tiempo_normal (ns)]]&gt;$G$508,Tabla31013[[#This Row],[Tiempo_normal (ns)]]&lt;$G$509)</f>
        <v>0</v>
      </c>
      <c r="X499" s="8">
        <v>496</v>
      </c>
      <c r="Y499" t="b">
        <f>OR(Tabla41114[[#This Row],[Tiempo_lineal (ns)]]&gt;$I$508,Tabla41114[[#This Row],[Tiempo_lineal (ns)]]&lt;$I$509)</f>
        <v>0</v>
      </c>
      <c r="Z499" t="b">
        <f>OR(Tabla41114[[#This Row],[Tiempo_normal (ns)]]&gt;$J$508,Tabla41114[[#This Row],[Tiempo_normal (ns)]]&lt;$J$509)</f>
        <v>0</v>
      </c>
      <c r="AA499" s="8">
        <v>496</v>
      </c>
      <c r="AB499" t="b">
        <f>OR(Tabla51215[[#This Row],[Tiempo_lineal (ns)]]&gt;$L$508,Tabla51215[[#This Row],[Tiempo_lineal (ns)]]&lt;$L$509)</f>
        <v>0</v>
      </c>
      <c r="AC499" t="b">
        <f>OR(Tabla51215[[#This Row],[Tiempo_normal (ns)]]&gt;$M$508,Tabla51215[[#This Row],[Tiempo_normal (ns)]]&lt;$M$509)</f>
        <v>0</v>
      </c>
      <c r="AD499" s="8">
        <v>496</v>
      </c>
      <c r="AE499" t="b">
        <f>OR(Tabla61316[[#This Row],[Tiempo_lineal (ns)]]&gt;$O$508,Tabla61316[[#This Row],[Tiempo_lineal (ns)]]&lt;$O$509)</f>
        <v>1</v>
      </c>
      <c r="AF499" s="7" t="b">
        <f>OR(Tabla61316[[#This Row],[Tiempo_normal (ns)]]&gt;$P$508,Tabla61316[[#This Row],[Tiempo_normal (ns)]]&lt;$P$509)</f>
        <v>0</v>
      </c>
    </row>
    <row r="500" spans="2:32" x14ac:dyDescent="0.3">
      <c r="B500">
        <v>497</v>
      </c>
      <c r="C500">
        <v>307</v>
      </c>
      <c r="D500">
        <v>305</v>
      </c>
      <c r="E500">
        <v>497</v>
      </c>
      <c r="F500">
        <v>2434</v>
      </c>
      <c r="G500">
        <v>3079</v>
      </c>
      <c r="H500">
        <v>497</v>
      </c>
      <c r="I500">
        <v>35876</v>
      </c>
      <c r="J500">
        <v>204496</v>
      </c>
      <c r="K500">
        <v>497</v>
      </c>
      <c r="L500">
        <v>805566</v>
      </c>
      <c r="M500">
        <v>692923</v>
      </c>
      <c r="N500">
        <v>497</v>
      </c>
      <c r="O500" s="5">
        <v>13179500</v>
      </c>
      <c r="P500" s="5">
        <v>13661200</v>
      </c>
      <c r="R500" s="6">
        <v>497</v>
      </c>
      <c r="S500" t="b">
        <f>OR(Tabla1912[[#This Row],[Tiempo_lineal (ns)]]&gt;$C$508,Tabla1912[[#This Row],[Tiempo_lineal (ns)]]&lt;$C$509)</f>
        <v>0</v>
      </c>
      <c r="T500" t="b">
        <f>OR(Tabla1912[[#This Row],[Tiempo_normal (ns)]]&gt;$D$508,Tabla1912[[#This Row],[Tiempo_normal (ns)]]&lt;$D$509)</f>
        <v>0</v>
      </c>
      <c r="U500" s="6">
        <v>497</v>
      </c>
      <c r="V500" t="b">
        <f>OR(Tabla31013[[#This Row],[Tiempo_lineal (ns)]]&gt;$F$508,Tabla31013[[#This Row],[Tiempo_lineal (ns)]]&lt;$F$509)</f>
        <v>0</v>
      </c>
      <c r="W500" t="b">
        <f>OR(Tabla31013[[#This Row],[Tiempo_normal (ns)]]&gt;$G$508,Tabla31013[[#This Row],[Tiempo_normal (ns)]]&lt;$G$509)</f>
        <v>1</v>
      </c>
      <c r="X500" s="6">
        <v>497</v>
      </c>
      <c r="Y500" t="b">
        <f>OR(Tabla41114[[#This Row],[Tiempo_lineal (ns)]]&gt;$I$508,Tabla41114[[#This Row],[Tiempo_lineal (ns)]]&lt;$I$509)</f>
        <v>0</v>
      </c>
      <c r="Z500" t="b">
        <f>OR(Tabla41114[[#This Row],[Tiempo_normal (ns)]]&gt;$J$508,Tabla41114[[#This Row],[Tiempo_normal (ns)]]&lt;$J$509)</f>
        <v>1</v>
      </c>
      <c r="AA500" s="6">
        <v>497</v>
      </c>
      <c r="AB500" t="b">
        <f>OR(Tabla51215[[#This Row],[Tiempo_lineal (ns)]]&gt;$L$508,Tabla51215[[#This Row],[Tiempo_lineal (ns)]]&lt;$L$509)</f>
        <v>0</v>
      </c>
      <c r="AC500" t="b">
        <f>OR(Tabla51215[[#This Row],[Tiempo_normal (ns)]]&gt;$M$508,Tabla51215[[#This Row],[Tiempo_normal (ns)]]&lt;$M$509)</f>
        <v>0</v>
      </c>
      <c r="AD500" s="6">
        <v>497</v>
      </c>
      <c r="AE500" t="b">
        <f>OR(Tabla61316[[#This Row],[Tiempo_lineal (ns)]]&gt;$O$508,Tabla61316[[#This Row],[Tiempo_lineal (ns)]]&lt;$O$509)</f>
        <v>0</v>
      </c>
      <c r="AF500" s="7" t="b">
        <f>OR(Tabla61316[[#This Row],[Tiempo_normal (ns)]]&gt;$P$508,Tabla61316[[#This Row],[Tiempo_normal (ns)]]&lt;$P$509)</f>
        <v>0</v>
      </c>
    </row>
    <row r="501" spans="2:32" x14ac:dyDescent="0.3">
      <c r="B501">
        <v>498</v>
      </c>
      <c r="C501">
        <v>790</v>
      </c>
      <c r="D501">
        <v>324</v>
      </c>
      <c r="E501">
        <v>498</v>
      </c>
      <c r="F501">
        <v>2934</v>
      </c>
      <c r="G501">
        <v>7965</v>
      </c>
      <c r="H501">
        <v>498</v>
      </c>
      <c r="I501">
        <v>65094</v>
      </c>
      <c r="J501">
        <v>51703</v>
      </c>
      <c r="K501">
        <v>498</v>
      </c>
      <c r="L501">
        <v>781302</v>
      </c>
      <c r="M501">
        <v>696073</v>
      </c>
      <c r="N501">
        <v>498</v>
      </c>
      <c r="O501" s="5">
        <v>54845300</v>
      </c>
      <c r="P501" s="5">
        <v>25128200</v>
      </c>
      <c r="R501" s="8">
        <v>498</v>
      </c>
      <c r="S501" t="b">
        <f>OR(Tabla1912[[#This Row],[Tiempo_lineal (ns)]]&gt;$C$508,Tabla1912[[#This Row],[Tiempo_lineal (ns)]]&lt;$C$509)</f>
        <v>1</v>
      </c>
      <c r="T501" t="b">
        <f>OR(Tabla1912[[#This Row],[Tiempo_normal (ns)]]&gt;$D$508,Tabla1912[[#This Row],[Tiempo_normal (ns)]]&lt;$D$509)</f>
        <v>0</v>
      </c>
      <c r="U501" s="8">
        <v>498</v>
      </c>
      <c r="V501" t="b">
        <f>OR(Tabla31013[[#This Row],[Tiempo_lineal (ns)]]&gt;$F$508,Tabla31013[[#This Row],[Tiempo_lineal (ns)]]&lt;$F$509)</f>
        <v>1</v>
      </c>
      <c r="W501" t="b">
        <f>OR(Tabla31013[[#This Row],[Tiempo_normal (ns)]]&gt;$G$508,Tabla31013[[#This Row],[Tiempo_normal (ns)]]&lt;$G$509)</f>
        <v>1</v>
      </c>
      <c r="X501" s="8">
        <v>498</v>
      </c>
      <c r="Y501" t="b">
        <f>OR(Tabla41114[[#This Row],[Tiempo_lineal (ns)]]&gt;$I$508,Tabla41114[[#This Row],[Tiempo_lineal (ns)]]&lt;$I$509)</f>
        <v>0</v>
      </c>
      <c r="Z501" t="b">
        <f>OR(Tabla41114[[#This Row],[Tiempo_normal (ns)]]&gt;$J$508,Tabla41114[[#This Row],[Tiempo_normal (ns)]]&lt;$J$509)</f>
        <v>0</v>
      </c>
      <c r="AA501" s="8">
        <v>498</v>
      </c>
      <c r="AB501" t="b">
        <f>OR(Tabla51215[[#This Row],[Tiempo_lineal (ns)]]&gt;$L$508,Tabla51215[[#This Row],[Tiempo_lineal (ns)]]&lt;$L$509)</f>
        <v>0</v>
      </c>
      <c r="AC501" t="b">
        <f>OR(Tabla51215[[#This Row],[Tiempo_normal (ns)]]&gt;$M$508,Tabla51215[[#This Row],[Tiempo_normal (ns)]]&lt;$M$509)</f>
        <v>0</v>
      </c>
      <c r="AD501" s="8">
        <v>498</v>
      </c>
      <c r="AE501" t="b">
        <f>OR(Tabla61316[[#This Row],[Tiempo_lineal (ns)]]&gt;$O$508,Tabla61316[[#This Row],[Tiempo_lineal (ns)]]&lt;$O$509)</f>
        <v>1</v>
      </c>
      <c r="AF501" s="7" t="b">
        <f>OR(Tabla61316[[#This Row],[Tiempo_normal (ns)]]&gt;$P$508,Tabla61316[[#This Row],[Tiempo_normal (ns)]]&lt;$P$509)</f>
        <v>0</v>
      </c>
    </row>
    <row r="502" spans="2:32" x14ac:dyDescent="0.3">
      <c r="B502">
        <v>499</v>
      </c>
      <c r="C502">
        <v>422</v>
      </c>
      <c r="D502">
        <v>735</v>
      </c>
      <c r="E502">
        <v>499</v>
      </c>
      <c r="F502">
        <v>3173</v>
      </c>
      <c r="G502">
        <v>4938</v>
      </c>
      <c r="H502">
        <v>499</v>
      </c>
      <c r="I502">
        <v>31476</v>
      </c>
      <c r="J502">
        <v>42985</v>
      </c>
      <c r="K502">
        <v>499</v>
      </c>
      <c r="L502">
        <v>867778</v>
      </c>
      <c r="M502">
        <v>788380</v>
      </c>
      <c r="N502">
        <v>499</v>
      </c>
      <c r="O502" s="5">
        <v>14429200</v>
      </c>
      <c r="P502" s="5">
        <v>20476600</v>
      </c>
      <c r="R502" s="6">
        <v>499</v>
      </c>
      <c r="S502" t="b">
        <f>OR(Tabla1912[[#This Row],[Tiempo_lineal (ns)]]&gt;$C$508,Tabla1912[[#This Row],[Tiempo_lineal (ns)]]&lt;$C$509)</f>
        <v>1</v>
      </c>
      <c r="T502" t="b">
        <f>OR(Tabla1912[[#This Row],[Tiempo_normal (ns)]]&gt;$D$508,Tabla1912[[#This Row],[Tiempo_normal (ns)]]&lt;$D$509)</f>
        <v>1</v>
      </c>
      <c r="U502" s="6">
        <v>499</v>
      </c>
      <c r="V502" t="b">
        <f>OR(Tabla31013[[#This Row],[Tiempo_lineal (ns)]]&gt;$F$508,Tabla31013[[#This Row],[Tiempo_lineal (ns)]]&lt;$F$509)</f>
        <v>1</v>
      </c>
      <c r="W502" t="b">
        <f>OR(Tabla31013[[#This Row],[Tiempo_normal (ns)]]&gt;$G$508,Tabla31013[[#This Row],[Tiempo_normal (ns)]]&lt;$G$509)</f>
        <v>1</v>
      </c>
      <c r="X502" s="6">
        <v>499</v>
      </c>
      <c r="Y502" t="b">
        <f>OR(Tabla41114[[#This Row],[Tiempo_lineal (ns)]]&gt;$I$508,Tabla41114[[#This Row],[Tiempo_lineal (ns)]]&lt;$I$509)</f>
        <v>0</v>
      </c>
      <c r="Z502" t="b">
        <f>OR(Tabla41114[[#This Row],[Tiempo_normal (ns)]]&gt;$J$508,Tabla41114[[#This Row],[Tiempo_normal (ns)]]&lt;$J$509)</f>
        <v>0</v>
      </c>
      <c r="AA502" s="6">
        <v>499</v>
      </c>
      <c r="AB502" t="b">
        <f>OR(Tabla51215[[#This Row],[Tiempo_lineal (ns)]]&gt;$L$508,Tabla51215[[#This Row],[Tiempo_lineal (ns)]]&lt;$L$509)</f>
        <v>0</v>
      </c>
      <c r="AC502" t="b">
        <f>OR(Tabla51215[[#This Row],[Tiempo_normal (ns)]]&gt;$M$508,Tabla51215[[#This Row],[Tiempo_normal (ns)]]&lt;$M$509)</f>
        <v>0</v>
      </c>
      <c r="AD502" s="6">
        <v>499</v>
      </c>
      <c r="AE502" t="b">
        <f>OR(Tabla61316[[#This Row],[Tiempo_lineal (ns)]]&gt;$O$508,Tabla61316[[#This Row],[Tiempo_lineal (ns)]]&lt;$O$509)</f>
        <v>0</v>
      </c>
      <c r="AF502" s="7" t="b">
        <f>OR(Tabla61316[[#This Row],[Tiempo_normal (ns)]]&gt;$P$508,Tabla61316[[#This Row],[Tiempo_normal (ns)]]&lt;$P$509)</f>
        <v>0</v>
      </c>
    </row>
    <row r="503" spans="2:32" x14ac:dyDescent="0.3">
      <c r="B503">
        <v>500</v>
      </c>
      <c r="C503">
        <v>303</v>
      </c>
      <c r="D503">
        <v>316</v>
      </c>
      <c r="E503">
        <v>500</v>
      </c>
      <c r="F503">
        <v>2548</v>
      </c>
      <c r="G503">
        <v>8369</v>
      </c>
      <c r="H503">
        <v>500</v>
      </c>
      <c r="I503">
        <v>45089</v>
      </c>
      <c r="J503">
        <v>40200</v>
      </c>
      <c r="K503">
        <v>500</v>
      </c>
      <c r="L503" s="5">
        <v>1224400</v>
      </c>
      <c r="M503" s="5">
        <v>1139840</v>
      </c>
      <c r="N503">
        <v>500</v>
      </c>
      <c r="O503" s="5">
        <v>12663400</v>
      </c>
      <c r="P503" s="5">
        <v>10293000</v>
      </c>
      <c r="R503" s="9">
        <v>500</v>
      </c>
      <c r="S503" s="4" t="b">
        <f>OR(Tabla1912[[#This Row],[Tiempo_lineal (ns)]]&gt;$C$508,Tabla1912[[#This Row],[Tiempo_lineal (ns)]]&lt;$C$509)</f>
        <v>0</v>
      </c>
      <c r="T503" s="4" t="b">
        <f>OR(Tabla1912[[#This Row],[Tiempo_normal (ns)]]&gt;$D$508,Tabla1912[[#This Row],[Tiempo_normal (ns)]]&lt;$D$509)</f>
        <v>0</v>
      </c>
      <c r="U503" s="9">
        <v>500</v>
      </c>
      <c r="V503" s="4" t="b">
        <f>OR(Tabla31013[[#This Row],[Tiempo_lineal (ns)]]&gt;$F$508,Tabla31013[[#This Row],[Tiempo_lineal (ns)]]&lt;$F$509)</f>
        <v>1</v>
      </c>
      <c r="W503" s="4" t="b">
        <f>OR(Tabla31013[[#This Row],[Tiempo_normal (ns)]]&gt;$G$508,Tabla31013[[#This Row],[Tiempo_normal (ns)]]&lt;$G$509)</f>
        <v>1</v>
      </c>
      <c r="X503" s="9">
        <v>500</v>
      </c>
      <c r="Y503" s="4" t="b">
        <f>OR(Tabla41114[[#This Row],[Tiempo_lineal (ns)]]&gt;$I$508,Tabla41114[[#This Row],[Tiempo_lineal (ns)]]&lt;$I$509)</f>
        <v>0</v>
      </c>
      <c r="Z503" s="4" t="b">
        <f>OR(Tabla41114[[#This Row],[Tiempo_normal (ns)]]&gt;$J$508,Tabla41114[[#This Row],[Tiempo_normal (ns)]]&lt;$J$509)</f>
        <v>0</v>
      </c>
      <c r="AA503" s="9">
        <v>500</v>
      </c>
      <c r="AB503" s="4" t="b">
        <f>OR(Tabla51215[[#This Row],[Tiempo_lineal (ns)]]&gt;$L$508,Tabla51215[[#This Row],[Tiempo_lineal (ns)]]&lt;$L$509)</f>
        <v>1</v>
      </c>
      <c r="AC503" s="4" t="b">
        <f>OR(Tabla51215[[#This Row],[Tiempo_normal (ns)]]&gt;$M$508,Tabla51215[[#This Row],[Tiempo_normal (ns)]]&lt;$M$509)</f>
        <v>1</v>
      </c>
      <c r="AD503" s="9">
        <v>500</v>
      </c>
      <c r="AE503" s="4" t="b">
        <f>OR(Tabla61316[[#This Row],[Tiempo_lineal (ns)]]&gt;$O$508,Tabla61316[[#This Row],[Tiempo_lineal (ns)]]&lt;$O$509)</f>
        <v>0</v>
      </c>
      <c r="AF503" s="10" t="b">
        <f>OR(Tabla61316[[#This Row],[Tiempo_normal (ns)]]&gt;$P$508,Tabla61316[[#This Row],[Tiempo_normal (ns)]]&lt;$P$509)</f>
        <v>0</v>
      </c>
    </row>
    <row r="505" spans="2:32" x14ac:dyDescent="0.3">
      <c r="B505" s="11" t="s">
        <v>8</v>
      </c>
      <c r="C505" s="12">
        <f>QUARTILE(Tabla1912[Tiempo_lineal (ns)],1)</f>
        <v>191.75</v>
      </c>
      <c r="D505" s="13">
        <f>QUARTILE(Tabla1912[Tiempo_normal (ns)],1)</f>
        <v>209</v>
      </c>
      <c r="E505" s="11" t="s">
        <v>8</v>
      </c>
      <c r="F505" s="14">
        <f>QUARTILE(Tabla31013[Tiempo_lineal (ns)],1)</f>
        <v>1976.75</v>
      </c>
      <c r="G505" s="15">
        <f>QUARTILE(Tabla31013[Tiempo_normal (ns)],1)</f>
        <v>1810</v>
      </c>
      <c r="H505" s="11" t="s">
        <v>8</v>
      </c>
      <c r="I505" s="16">
        <f>QUARTILE(Tabla41114[Tiempo_lineal (ns)],1)</f>
        <v>23327</v>
      </c>
      <c r="J505" s="13">
        <f>QUARTILE(Tabla41114[Tiempo_normal (ns)],1)</f>
        <v>34533.5</v>
      </c>
      <c r="K505" s="11" t="s">
        <v>8</v>
      </c>
      <c r="L505" s="14">
        <f>QUARTILE(Tabla51215[Tiempo_lineal (ns)],1)</f>
        <v>647332</v>
      </c>
      <c r="M505" s="15">
        <f>QUARTILE(Tabla51215[Tiempo_normal (ns)],1)</f>
        <v>586194.25</v>
      </c>
      <c r="N505" s="11" t="s">
        <v>8</v>
      </c>
      <c r="O505" s="16">
        <f>QUARTILE(Tabla61316[Tiempo_lineal (ns)],1)</f>
        <v>10416875</v>
      </c>
      <c r="P505" s="13">
        <f>QUARTILE(Tabla61316[Tiempo_normal (ns)],1)</f>
        <v>10445300</v>
      </c>
      <c r="R505" s="17" t="s">
        <v>9</v>
      </c>
      <c r="S505" s="18">
        <f>COUNTIF(S4:S503,TRUE)</f>
        <v>24</v>
      </c>
      <c r="T505" s="18">
        <f>COUNTIF(T4:T503,TRUE)</f>
        <v>32</v>
      </c>
      <c r="U505" s="17" t="s">
        <v>9</v>
      </c>
      <c r="V505" s="18">
        <f t="shared" ref="V505:AF505" si="0">COUNTIF(V4:V503,TRUE)</f>
        <v>91</v>
      </c>
      <c r="W505" s="18">
        <f t="shared" si="0"/>
        <v>74</v>
      </c>
      <c r="X505" s="17" t="s">
        <v>9</v>
      </c>
      <c r="Y505" s="18">
        <f t="shared" si="0"/>
        <v>10</v>
      </c>
      <c r="Z505" s="18">
        <f t="shared" si="0"/>
        <v>21</v>
      </c>
      <c r="AA505" s="17" t="s">
        <v>9</v>
      </c>
      <c r="AB505" s="18">
        <f t="shared" si="0"/>
        <v>18</v>
      </c>
      <c r="AC505" s="18">
        <f t="shared" si="0"/>
        <v>17</v>
      </c>
      <c r="AD505" s="17" t="s">
        <v>9</v>
      </c>
      <c r="AE505" s="18">
        <f t="shared" si="0"/>
        <v>53</v>
      </c>
      <c r="AF505" s="19">
        <f t="shared" si="0"/>
        <v>50</v>
      </c>
    </row>
    <row r="506" spans="2:32" x14ac:dyDescent="0.3">
      <c r="B506" s="20" t="s">
        <v>10</v>
      </c>
      <c r="C506" s="21">
        <f>QUARTILE(Tabla1912[Tiempo_lineal (ns)],3)</f>
        <v>256</v>
      </c>
      <c r="D506" s="22">
        <f>QUARTILE(Tabla1912[Tiempo_normal (ns)],3)</f>
        <v>267.25</v>
      </c>
      <c r="E506" s="20" t="s">
        <v>10</v>
      </c>
      <c r="F506" s="23">
        <f>QUARTILE(Tabla31013[Tiempo_lineal (ns)],3)</f>
        <v>2168.25</v>
      </c>
      <c r="G506" s="24">
        <f>QUARTILE(Tabla31013[Tiempo_normal (ns)],3)</f>
        <v>2216</v>
      </c>
      <c r="H506" s="20" t="s">
        <v>10</v>
      </c>
      <c r="I506" s="25">
        <f>QUARTILE(Tabla41114[Tiempo_lineal (ns)],3)</f>
        <v>52659</v>
      </c>
      <c r="J506" s="22">
        <f>QUARTILE(Tabla41114[Tiempo_normal (ns)],3)</f>
        <v>55406</v>
      </c>
      <c r="K506" s="20" t="s">
        <v>10</v>
      </c>
      <c r="L506" s="23">
        <f>QUARTILE(Tabla51215[Tiempo_lineal (ns)],3)</f>
        <v>855928.25</v>
      </c>
      <c r="M506" s="24">
        <f>QUARTILE(Tabla51215[Tiempo_normal (ns)],3)</f>
        <v>786073.25</v>
      </c>
      <c r="N506" s="20" t="s">
        <v>10</v>
      </c>
      <c r="O506" s="25">
        <f>QUARTILE(Tabla61316[Tiempo_lineal (ns)],3)</f>
        <v>16470500</v>
      </c>
      <c r="P506" s="22">
        <f>QUARTILE(Tabla61316[Tiempo_normal (ns)],3)</f>
        <v>21666750</v>
      </c>
    </row>
    <row r="507" spans="2:32" x14ac:dyDescent="0.3">
      <c r="B507" s="20" t="s">
        <v>11</v>
      </c>
      <c r="C507" s="21">
        <f>ABS(C506-C505)</f>
        <v>64.25</v>
      </c>
      <c r="D507" s="22">
        <f>ABS(D506-D505)</f>
        <v>58.25</v>
      </c>
      <c r="E507" s="20" t="s">
        <v>11</v>
      </c>
      <c r="F507" s="23">
        <f t="shared" ref="F507:L507" si="1">ABS(F506-F505)</f>
        <v>191.5</v>
      </c>
      <c r="G507" s="24">
        <f t="shared" si="1"/>
        <v>406</v>
      </c>
      <c r="H507" s="20" t="s">
        <v>11</v>
      </c>
      <c r="I507" s="25">
        <f t="shared" si="1"/>
        <v>29332</v>
      </c>
      <c r="J507" s="22">
        <f t="shared" si="1"/>
        <v>20872.5</v>
      </c>
      <c r="K507" s="20" t="s">
        <v>11</v>
      </c>
      <c r="L507" s="23">
        <f t="shared" si="1"/>
        <v>208596.25</v>
      </c>
      <c r="M507" s="24">
        <f>ABS(M506-M505)</f>
        <v>199879</v>
      </c>
      <c r="N507" s="20" t="s">
        <v>11</v>
      </c>
      <c r="O507" s="25">
        <f>ABS(O506-O505)</f>
        <v>6053625</v>
      </c>
      <c r="P507" s="22">
        <f>ABS(P506-P505)</f>
        <v>11221450</v>
      </c>
      <c r="S507" s="26" t="s">
        <v>12</v>
      </c>
      <c r="T507" s="27" t="s">
        <v>13</v>
      </c>
      <c r="W507" s="26" t="s">
        <v>12</v>
      </c>
      <c r="X507" s="27" t="s">
        <v>13</v>
      </c>
    </row>
    <row r="508" spans="2:32" x14ac:dyDescent="0.3">
      <c r="B508" s="20" t="s">
        <v>14</v>
      </c>
      <c r="C508" s="21">
        <f>C506+(C507*1.5)</f>
        <v>352.375</v>
      </c>
      <c r="D508" s="22">
        <f>D506+(D507*1.5)</f>
        <v>354.625</v>
      </c>
      <c r="E508" s="20" t="s">
        <v>14</v>
      </c>
      <c r="F508" s="23">
        <f t="shared" ref="F508:P508" si="2">F506+(F507*1.5)</f>
        <v>2455.5</v>
      </c>
      <c r="G508" s="24">
        <f t="shared" si="2"/>
        <v>2825</v>
      </c>
      <c r="H508" s="20" t="s">
        <v>14</v>
      </c>
      <c r="I508" s="25">
        <f t="shared" si="2"/>
        <v>96657</v>
      </c>
      <c r="J508" s="22">
        <f t="shared" si="2"/>
        <v>86714.75</v>
      </c>
      <c r="K508" s="20" t="s">
        <v>14</v>
      </c>
      <c r="L508" s="23">
        <f t="shared" si="2"/>
        <v>1168822.625</v>
      </c>
      <c r="M508" s="24">
        <f t="shared" si="2"/>
        <v>1085891.75</v>
      </c>
      <c r="N508" s="20" t="s">
        <v>14</v>
      </c>
      <c r="O508" s="25">
        <f t="shared" si="2"/>
        <v>25550937.5</v>
      </c>
      <c r="P508" s="22">
        <f t="shared" si="2"/>
        <v>38498925</v>
      </c>
      <c r="R508" s="17" t="s">
        <v>1</v>
      </c>
      <c r="S508" s="28">
        <f>AVERAGE(Tabla1912[Tiempo_lineal (ns)])/1000000</f>
        <v>2.2892400000000001E-4</v>
      </c>
      <c r="T508" s="29">
        <f>AVERAGE(Tabla1912[Tiempo_normal (ns)])/1000000</f>
        <v>2.51432E-4</v>
      </c>
      <c r="V508" s="17" t="s">
        <v>1</v>
      </c>
      <c r="W508" s="18">
        <v>24</v>
      </c>
      <c r="X508" s="18">
        <v>32</v>
      </c>
    </row>
    <row r="509" spans="2:32" x14ac:dyDescent="0.3">
      <c r="B509" s="30" t="s">
        <v>15</v>
      </c>
      <c r="C509" s="31">
        <f>C505-(C507*1.5)</f>
        <v>95.375</v>
      </c>
      <c r="D509" s="32">
        <f>D505-(D507*1.5)</f>
        <v>121.625</v>
      </c>
      <c r="E509" s="30" t="s">
        <v>15</v>
      </c>
      <c r="F509" s="33">
        <f t="shared" ref="F509:P509" si="3">F505-(F507*1.5)</f>
        <v>1689.5</v>
      </c>
      <c r="G509" s="34">
        <f t="shared" si="3"/>
        <v>1201</v>
      </c>
      <c r="H509" s="30" t="s">
        <v>15</v>
      </c>
      <c r="I509" s="35">
        <f t="shared" si="3"/>
        <v>-20671</v>
      </c>
      <c r="J509" s="32">
        <f t="shared" si="3"/>
        <v>3224.75</v>
      </c>
      <c r="K509" s="30" t="s">
        <v>15</v>
      </c>
      <c r="L509" s="33">
        <f t="shared" si="3"/>
        <v>334437.625</v>
      </c>
      <c r="M509" s="34">
        <f t="shared" si="3"/>
        <v>286375.75</v>
      </c>
      <c r="N509" s="30" t="s">
        <v>15</v>
      </c>
      <c r="O509" s="35">
        <f t="shared" si="3"/>
        <v>1336437.5</v>
      </c>
      <c r="P509" s="32">
        <f t="shared" si="3"/>
        <v>-6386875</v>
      </c>
      <c r="R509" s="17" t="s">
        <v>2</v>
      </c>
      <c r="S509" s="18">
        <f>AVERAGE(Tabla31013[Tiempo_lineal (ns)])/1000000</f>
        <v>2.3593820000000001E-3</v>
      </c>
      <c r="T509" s="19">
        <f>AVERAGE(Tabla31013[Tiempo_normal (ns)])/1000000</f>
        <v>2.4403159999999997E-3</v>
      </c>
      <c r="V509" s="17" t="s">
        <v>2</v>
      </c>
      <c r="W509" s="18">
        <v>91</v>
      </c>
      <c r="X509" s="19">
        <v>74</v>
      </c>
    </row>
    <row r="510" spans="2:32" x14ac:dyDescent="0.3">
      <c r="R510" s="17" t="s">
        <v>2</v>
      </c>
      <c r="S510" s="28">
        <f>AVERAGE(Tabla41114[Tiempo_lineal (ns)])/1000000</f>
        <v>4.121524E-2</v>
      </c>
      <c r="T510" s="29">
        <f>AVERAGE(Tabla41114[Tiempo_normal (ns)])/1000000</f>
        <v>4.9423186000000001E-2</v>
      </c>
      <c r="V510" s="17" t="s">
        <v>2</v>
      </c>
      <c r="W510" s="28">
        <v>10</v>
      </c>
      <c r="X510" s="29">
        <v>21</v>
      </c>
    </row>
    <row r="511" spans="2:32" x14ac:dyDescent="0.3">
      <c r="B511" s="17" t="s">
        <v>16</v>
      </c>
      <c r="C511" s="28">
        <f>AVERAGE(Tabla1912[Tiempo_lineal (ns)])</f>
        <v>228.92400000000001</v>
      </c>
      <c r="D511" s="29">
        <f>AVERAGE(Tabla1912[Tiempo_normal (ns)])</f>
        <v>251.43199999999999</v>
      </c>
      <c r="E511" s="17" t="s">
        <v>16</v>
      </c>
      <c r="F511" s="18">
        <f>AVERAGE(Tabla31013[Tiempo_lineal (ns)])</f>
        <v>2359.3820000000001</v>
      </c>
      <c r="G511" s="19">
        <f>AVERAGE(Tabla31013[Tiempo_normal (ns)])</f>
        <v>2440.3159999999998</v>
      </c>
      <c r="H511" s="17" t="s">
        <v>16</v>
      </c>
      <c r="I511" s="28">
        <f>AVERAGE(Tabla41114[Tiempo_lineal (ns)])</f>
        <v>41215.24</v>
      </c>
      <c r="J511" s="29">
        <f>AVERAGE(Tabla41114[Tiempo_normal (ns)])</f>
        <v>49423.186000000002</v>
      </c>
      <c r="K511" s="17" t="s">
        <v>16</v>
      </c>
      <c r="L511" s="18">
        <f>AVERAGE(Tabla51215[Tiempo_lineal (ns)])</f>
        <v>779870.99399999995</v>
      </c>
      <c r="M511" s="19">
        <f>AVERAGE(Tabla51215[Tiempo_normal (ns)])</f>
        <v>716334.25399999996</v>
      </c>
      <c r="N511" s="17" t="s">
        <v>16</v>
      </c>
      <c r="O511" s="28">
        <f>AVERAGE(Tabla61316[Tiempo_lineal (ns)])</f>
        <v>15694181.619999999</v>
      </c>
      <c r="P511" s="29">
        <f>AVERAGE(Tabla61316[Tiempo_normal (ns)])</f>
        <v>18621336.579999998</v>
      </c>
      <c r="R511" s="17" t="s">
        <v>3</v>
      </c>
      <c r="S511" s="39">
        <f>AVERAGE(Tabla51215[Tiempo_lineal (ns)])/1000000</f>
        <v>0.77987099399999993</v>
      </c>
      <c r="T511" s="38">
        <f>AVERAGE(Tabla51215[Tiempo_normal (ns)])/1000000</f>
        <v>0.71633425399999995</v>
      </c>
      <c r="V511" s="17" t="s">
        <v>3</v>
      </c>
      <c r="W511" s="18">
        <v>18</v>
      </c>
      <c r="X511" s="19">
        <v>17</v>
      </c>
    </row>
    <row r="512" spans="2:32" x14ac:dyDescent="0.3">
      <c r="R512" s="17" t="s">
        <v>4</v>
      </c>
      <c r="S512" s="37">
        <f>AVERAGE(Tabla61316[Tiempo_lineal (ns)])/1000000</f>
        <v>15.694181619999998</v>
      </c>
      <c r="T512" s="36">
        <f>AVERAGE(Tabla61316[Tiempo_normal (ns)])/1000000</f>
        <v>18.621336579999998</v>
      </c>
      <c r="V512" s="17" t="s">
        <v>4</v>
      </c>
      <c r="W512" s="28">
        <v>53</v>
      </c>
      <c r="X512" s="29">
        <v>50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1C66-F4D1-4518-AA6A-A4922B914C7E}">
  <dimension ref="B2:AF512"/>
  <sheetViews>
    <sheetView topLeftCell="Q501" zoomScale="80" zoomScaleNormal="80" workbookViewId="0">
      <selection activeCell="AJ537" sqref="AJ537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137</v>
      </c>
      <c r="D4">
        <v>58</v>
      </c>
      <c r="E4">
        <v>1</v>
      </c>
      <c r="F4">
        <v>157</v>
      </c>
      <c r="G4">
        <v>64</v>
      </c>
      <c r="H4">
        <v>1</v>
      </c>
      <c r="I4">
        <v>388</v>
      </c>
      <c r="J4">
        <v>364</v>
      </c>
      <c r="K4">
        <v>1</v>
      </c>
      <c r="L4">
        <v>673</v>
      </c>
      <c r="M4">
        <v>53</v>
      </c>
      <c r="N4">
        <v>1</v>
      </c>
      <c r="O4">
        <v>1194</v>
      </c>
      <c r="P4">
        <v>197</v>
      </c>
      <c r="R4" s="6">
        <v>1</v>
      </c>
      <c r="S4" t="b">
        <f>OR(Tabla197[[#This Row],[Tiempo_lineal (ns)]]&gt;$C$508,Tabla197[[#This Row],[Tiempo_lineal (ns)]]&lt;$C$509)</f>
        <v>1</v>
      </c>
      <c r="T4" t="b">
        <f>OR(Tabla197[[#This Row],[Tiempo_normal (ns)]]&gt;$D$508,Tabla197[[#This Row],[Tiempo_normal (ns)]]&lt;$D$509)</f>
        <v>0</v>
      </c>
      <c r="U4" s="6">
        <v>1</v>
      </c>
      <c r="V4" t="b">
        <f>OR(Tabla3108[[#This Row],[Tiempo_lineal (ns)]]&gt;$F$508,Tabla3108[[#This Row],[Tiempo_lineal (ns)]]&lt;$F$509)</f>
        <v>0</v>
      </c>
      <c r="W4" t="b">
        <f>OR(Tabla3108[[#This Row],[Tiempo_normal (ns)]]&gt;$G$508,Tabla3108[[#This Row],[Tiempo_normal (ns)]]&lt;$G$509)</f>
        <v>0</v>
      </c>
      <c r="X4" s="6">
        <v>1</v>
      </c>
      <c r="Y4" t="b">
        <f>OR(Tabla4119[[#This Row],[Tiempo_lineal (ns)]]&gt;$I$508,Tabla4119[[#This Row],[Tiempo_lineal (ns)]]&lt;$I$509)</f>
        <v>0</v>
      </c>
      <c r="Z4" t="b">
        <f>OR(Tabla4119[[#This Row],[Tiempo_normal (ns)]]&gt;$J$508,Tabla4119[[#This Row],[Tiempo_normal (ns)]]&lt;$J$509)</f>
        <v>1</v>
      </c>
      <c r="AA4" s="6">
        <v>1</v>
      </c>
      <c r="AB4" t="b">
        <f>OR(Tabla51210[[#This Row],[Tiempo_lineal (ns)]]&gt;$L$508,Tabla51210[[#This Row],[Tiempo_lineal (ns)]]&lt;$L$509)</f>
        <v>0</v>
      </c>
      <c r="AC4" t="b">
        <f>OR(Tabla51210[[#This Row],[Tiempo_normal (ns)]]&gt;$M$508,Tabla51210[[#This Row],[Tiempo_normal (ns)]]&lt;$M$509)</f>
        <v>0</v>
      </c>
      <c r="AD4" s="6">
        <v>1</v>
      </c>
      <c r="AE4" t="b">
        <f>OR(Tabla61311[[#This Row],[Tiempo_lineal (ns)]]&gt;$O$508,Tabla61311[[#This Row],[Tiempo_lineal (ns)]]&lt;$O$509)</f>
        <v>0</v>
      </c>
      <c r="AF4" s="7" t="b">
        <f>OR(Tabla61311[[#This Row],[Tiempo_normal (ns)]]&gt;$P$508,Tabla61311[[#This Row],[Tiempo_normal (ns)]]&lt;$P$509)</f>
        <v>0</v>
      </c>
    </row>
    <row r="5" spans="2:32" x14ac:dyDescent="0.3">
      <c r="B5">
        <v>2</v>
      </c>
      <c r="C5">
        <v>78</v>
      </c>
      <c r="D5">
        <v>25</v>
      </c>
      <c r="E5">
        <v>2</v>
      </c>
      <c r="F5">
        <v>119</v>
      </c>
      <c r="G5">
        <v>73</v>
      </c>
      <c r="H5">
        <v>2</v>
      </c>
      <c r="I5">
        <v>192</v>
      </c>
      <c r="J5">
        <v>77</v>
      </c>
      <c r="K5">
        <v>2</v>
      </c>
      <c r="L5">
        <v>1639</v>
      </c>
      <c r="M5">
        <v>52</v>
      </c>
      <c r="N5">
        <v>2</v>
      </c>
      <c r="O5">
        <v>1185</v>
      </c>
      <c r="P5">
        <v>1918</v>
      </c>
      <c r="R5" s="8">
        <v>2</v>
      </c>
      <c r="S5" t="b">
        <f>OR(Tabla197[[#This Row],[Tiempo_lineal (ns)]]&gt;$C$508,Tabla197[[#This Row],[Tiempo_lineal (ns)]]&lt;$C$509)</f>
        <v>0</v>
      </c>
      <c r="T5" t="b">
        <f>OR(Tabla197[[#This Row],[Tiempo_normal (ns)]]&gt;$D$508,Tabla197[[#This Row],[Tiempo_normal (ns)]]&lt;$D$509)</f>
        <v>0</v>
      </c>
      <c r="U5" s="8">
        <v>2</v>
      </c>
      <c r="V5" t="b">
        <f>OR(Tabla3108[[#This Row],[Tiempo_lineal (ns)]]&gt;$F$508,Tabla3108[[#This Row],[Tiempo_lineal (ns)]]&lt;$F$509)</f>
        <v>0</v>
      </c>
      <c r="W5" t="b">
        <f>OR(Tabla3108[[#This Row],[Tiempo_normal (ns)]]&gt;$G$508,Tabla3108[[#This Row],[Tiempo_normal (ns)]]&lt;$G$509)</f>
        <v>0</v>
      </c>
      <c r="X5" s="8">
        <v>2</v>
      </c>
      <c r="Y5" t="b">
        <f>OR(Tabla4119[[#This Row],[Tiempo_lineal (ns)]]&gt;$I$508,Tabla4119[[#This Row],[Tiempo_lineal (ns)]]&lt;$I$509)</f>
        <v>0</v>
      </c>
      <c r="Z5" t="b">
        <f>OR(Tabla4119[[#This Row],[Tiempo_normal (ns)]]&gt;$J$508,Tabla4119[[#This Row],[Tiempo_normal (ns)]]&lt;$J$509)</f>
        <v>0</v>
      </c>
      <c r="AA5" s="8">
        <v>2</v>
      </c>
      <c r="AB5" t="b">
        <f>OR(Tabla51210[[#This Row],[Tiempo_lineal (ns)]]&gt;$L$508,Tabla51210[[#This Row],[Tiempo_lineal (ns)]]&lt;$L$509)</f>
        <v>0</v>
      </c>
      <c r="AC5" t="b">
        <f>OR(Tabla51210[[#This Row],[Tiempo_normal (ns)]]&gt;$M$508,Tabla51210[[#This Row],[Tiempo_normal (ns)]]&lt;$M$509)</f>
        <v>0</v>
      </c>
      <c r="AD5" s="8">
        <v>2</v>
      </c>
      <c r="AE5" t="b">
        <f>OR(Tabla61311[[#This Row],[Tiempo_lineal (ns)]]&gt;$O$508,Tabla61311[[#This Row],[Tiempo_lineal (ns)]]&lt;$O$509)</f>
        <v>0</v>
      </c>
      <c r="AF5" s="7" t="b">
        <f>OR(Tabla61311[[#This Row],[Tiempo_normal (ns)]]&gt;$P$508,Tabla61311[[#This Row],[Tiempo_normal (ns)]]&lt;$P$509)</f>
        <v>0</v>
      </c>
    </row>
    <row r="6" spans="2:32" x14ac:dyDescent="0.3">
      <c r="B6">
        <v>3</v>
      </c>
      <c r="C6">
        <v>59</v>
      </c>
      <c r="D6">
        <v>44</v>
      </c>
      <c r="E6">
        <v>3</v>
      </c>
      <c r="F6">
        <v>113</v>
      </c>
      <c r="G6">
        <v>57</v>
      </c>
      <c r="H6">
        <v>3</v>
      </c>
      <c r="I6">
        <v>285</v>
      </c>
      <c r="J6">
        <v>53</v>
      </c>
      <c r="K6">
        <v>3</v>
      </c>
      <c r="L6">
        <v>1731</v>
      </c>
      <c r="M6">
        <v>56</v>
      </c>
      <c r="N6">
        <v>3</v>
      </c>
      <c r="O6">
        <v>765</v>
      </c>
      <c r="P6">
        <v>3507</v>
      </c>
      <c r="R6" s="6">
        <v>3</v>
      </c>
      <c r="S6" t="b">
        <f>OR(Tabla197[[#This Row],[Tiempo_lineal (ns)]]&gt;$C$508,Tabla197[[#This Row],[Tiempo_lineal (ns)]]&lt;$C$509)</f>
        <v>0</v>
      </c>
      <c r="T6" t="b">
        <f>OR(Tabla197[[#This Row],[Tiempo_normal (ns)]]&gt;$D$508,Tabla197[[#This Row],[Tiempo_normal (ns)]]&lt;$D$509)</f>
        <v>0</v>
      </c>
      <c r="U6" s="6">
        <v>3</v>
      </c>
      <c r="V6" t="b">
        <f>OR(Tabla3108[[#This Row],[Tiempo_lineal (ns)]]&gt;$F$508,Tabla3108[[#This Row],[Tiempo_lineal (ns)]]&lt;$F$509)</f>
        <v>0</v>
      </c>
      <c r="W6" t="b">
        <f>OR(Tabla3108[[#This Row],[Tiempo_normal (ns)]]&gt;$G$508,Tabla3108[[#This Row],[Tiempo_normal (ns)]]&lt;$G$509)</f>
        <v>0</v>
      </c>
      <c r="X6" s="6">
        <v>3</v>
      </c>
      <c r="Y6" t="b">
        <f>OR(Tabla4119[[#This Row],[Tiempo_lineal (ns)]]&gt;$I$508,Tabla4119[[#This Row],[Tiempo_lineal (ns)]]&lt;$I$509)</f>
        <v>0</v>
      </c>
      <c r="Z6" t="b">
        <f>OR(Tabla4119[[#This Row],[Tiempo_normal (ns)]]&gt;$J$508,Tabla4119[[#This Row],[Tiempo_normal (ns)]]&lt;$J$509)</f>
        <v>0</v>
      </c>
      <c r="AA6" s="6">
        <v>3</v>
      </c>
      <c r="AB6" t="b">
        <f>OR(Tabla51210[[#This Row],[Tiempo_lineal (ns)]]&gt;$L$508,Tabla51210[[#This Row],[Tiempo_lineal (ns)]]&lt;$L$509)</f>
        <v>0</v>
      </c>
      <c r="AC6" t="b">
        <f>OR(Tabla51210[[#This Row],[Tiempo_normal (ns)]]&gt;$M$508,Tabla51210[[#This Row],[Tiempo_normal (ns)]]&lt;$M$509)</f>
        <v>0</v>
      </c>
      <c r="AD6" s="6">
        <v>3</v>
      </c>
      <c r="AE6" t="b">
        <f>OR(Tabla61311[[#This Row],[Tiempo_lineal (ns)]]&gt;$O$508,Tabla61311[[#This Row],[Tiempo_lineal (ns)]]&lt;$O$509)</f>
        <v>0</v>
      </c>
      <c r="AF6" s="7" t="b">
        <f>OR(Tabla61311[[#This Row],[Tiempo_normal (ns)]]&gt;$P$508,Tabla61311[[#This Row],[Tiempo_normal (ns)]]&lt;$P$509)</f>
        <v>1</v>
      </c>
    </row>
    <row r="7" spans="2:32" x14ac:dyDescent="0.3">
      <c r="B7">
        <v>4</v>
      </c>
      <c r="C7">
        <v>82</v>
      </c>
      <c r="D7">
        <v>97</v>
      </c>
      <c r="E7">
        <v>4</v>
      </c>
      <c r="F7">
        <v>137</v>
      </c>
      <c r="G7">
        <v>73</v>
      </c>
      <c r="H7">
        <v>4</v>
      </c>
      <c r="I7">
        <v>179</v>
      </c>
      <c r="J7">
        <v>684</v>
      </c>
      <c r="K7">
        <v>4</v>
      </c>
      <c r="L7">
        <v>1342</v>
      </c>
      <c r="M7">
        <v>654</v>
      </c>
      <c r="N7">
        <v>4</v>
      </c>
      <c r="O7">
        <v>2721</v>
      </c>
      <c r="P7">
        <v>779</v>
      </c>
      <c r="R7" s="8">
        <v>4</v>
      </c>
      <c r="S7" t="b">
        <f>OR(Tabla197[[#This Row],[Tiempo_lineal (ns)]]&gt;$C$508,Tabla197[[#This Row],[Tiempo_lineal (ns)]]&lt;$C$509)</f>
        <v>0</v>
      </c>
      <c r="T7" t="b">
        <f>OR(Tabla197[[#This Row],[Tiempo_normal (ns)]]&gt;$D$508,Tabla197[[#This Row],[Tiempo_normal (ns)]]&lt;$D$509)</f>
        <v>1</v>
      </c>
      <c r="U7" s="8">
        <v>4</v>
      </c>
      <c r="V7" t="b">
        <f>OR(Tabla3108[[#This Row],[Tiempo_lineal (ns)]]&gt;$F$508,Tabla3108[[#This Row],[Tiempo_lineal (ns)]]&lt;$F$509)</f>
        <v>0</v>
      </c>
      <c r="W7" t="b">
        <f>OR(Tabla3108[[#This Row],[Tiempo_normal (ns)]]&gt;$G$508,Tabla3108[[#This Row],[Tiempo_normal (ns)]]&lt;$G$509)</f>
        <v>0</v>
      </c>
      <c r="X7" s="8">
        <v>4</v>
      </c>
      <c r="Y7" t="b">
        <f>OR(Tabla4119[[#This Row],[Tiempo_lineal (ns)]]&gt;$I$508,Tabla4119[[#This Row],[Tiempo_lineal (ns)]]&lt;$I$509)</f>
        <v>0</v>
      </c>
      <c r="Z7" t="b">
        <f>OR(Tabla4119[[#This Row],[Tiempo_normal (ns)]]&gt;$J$508,Tabla4119[[#This Row],[Tiempo_normal (ns)]]&lt;$J$509)</f>
        <v>1</v>
      </c>
      <c r="AA7" s="8">
        <v>4</v>
      </c>
      <c r="AB7" t="b">
        <f>OR(Tabla51210[[#This Row],[Tiempo_lineal (ns)]]&gt;$L$508,Tabla51210[[#This Row],[Tiempo_lineal (ns)]]&lt;$L$509)</f>
        <v>0</v>
      </c>
      <c r="AC7" t="b">
        <f>OR(Tabla51210[[#This Row],[Tiempo_normal (ns)]]&gt;$M$508,Tabla51210[[#This Row],[Tiempo_normal (ns)]]&lt;$M$509)</f>
        <v>0</v>
      </c>
      <c r="AD7" s="8">
        <v>4</v>
      </c>
      <c r="AE7" t="b">
        <f>OR(Tabla61311[[#This Row],[Tiempo_lineal (ns)]]&gt;$O$508,Tabla61311[[#This Row],[Tiempo_lineal (ns)]]&lt;$O$509)</f>
        <v>0</v>
      </c>
      <c r="AF7" s="7" t="b">
        <f>OR(Tabla61311[[#This Row],[Tiempo_normal (ns)]]&gt;$P$508,Tabla61311[[#This Row],[Tiempo_normal (ns)]]&lt;$P$509)</f>
        <v>0</v>
      </c>
    </row>
    <row r="8" spans="2:32" x14ac:dyDescent="0.3">
      <c r="B8">
        <v>5</v>
      </c>
      <c r="C8">
        <v>49</v>
      </c>
      <c r="D8">
        <v>29</v>
      </c>
      <c r="E8">
        <v>5</v>
      </c>
      <c r="F8">
        <v>59</v>
      </c>
      <c r="G8">
        <v>67</v>
      </c>
      <c r="H8">
        <v>5</v>
      </c>
      <c r="I8">
        <v>306</v>
      </c>
      <c r="J8">
        <v>60</v>
      </c>
      <c r="K8">
        <v>5</v>
      </c>
      <c r="L8">
        <v>896</v>
      </c>
      <c r="M8">
        <v>504</v>
      </c>
      <c r="N8">
        <v>5</v>
      </c>
      <c r="O8">
        <v>2782</v>
      </c>
      <c r="P8">
        <v>628</v>
      </c>
      <c r="R8" s="6">
        <v>5</v>
      </c>
      <c r="S8" t="b">
        <f>OR(Tabla197[[#This Row],[Tiempo_lineal (ns)]]&gt;$C$508,Tabla197[[#This Row],[Tiempo_lineal (ns)]]&lt;$C$509)</f>
        <v>0</v>
      </c>
      <c r="T8" t="b">
        <f>OR(Tabla197[[#This Row],[Tiempo_normal (ns)]]&gt;$D$508,Tabla197[[#This Row],[Tiempo_normal (ns)]]&lt;$D$509)</f>
        <v>0</v>
      </c>
      <c r="U8" s="6">
        <v>5</v>
      </c>
      <c r="V8" t="b">
        <f>OR(Tabla3108[[#This Row],[Tiempo_lineal (ns)]]&gt;$F$508,Tabla3108[[#This Row],[Tiempo_lineal (ns)]]&lt;$F$509)</f>
        <v>0</v>
      </c>
      <c r="W8" t="b">
        <f>OR(Tabla3108[[#This Row],[Tiempo_normal (ns)]]&gt;$G$508,Tabla3108[[#This Row],[Tiempo_normal (ns)]]&lt;$G$509)</f>
        <v>0</v>
      </c>
      <c r="X8" s="6">
        <v>5</v>
      </c>
      <c r="Y8" t="b">
        <f>OR(Tabla4119[[#This Row],[Tiempo_lineal (ns)]]&gt;$I$508,Tabla4119[[#This Row],[Tiempo_lineal (ns)]]&lt;$I$509)</f>
        <v>0</v>
      </c>
      <c r="Z8" t="b">
        <f>OR(Tabla4119[[#This Row],[Tiempo_normal (ns)]]&gt;$J$508,Tabla4119[[#This Row],[Tiempo_normal (ns)]]&lt;$J$509)</f>
        <v>0</v>
      </c>
      <c r="AA8" s="6">
        <v>5</v>
      </c>
      <c r="AB8" t="b">
        <f>OR(Tabla51210[[#This Row],[Tiempo_lineal (ns)]]&gt;$L$508,Tabla51210[[#This Row],[Tiempo_lineal (ns)]]&lt;$L$509)</f>
        <v>0</v>
      </c>
      <c r="AC8" t="b">
        <f>OR(Tabla51210[[#This Row],[Tiempo_normal (ns)]]&gt;$M$508,Tabla51210[[#This Row],[Tiempo_normal (ns)]]&lt;$M$509)</f>
        <v>0</v>
      </c>
      <c r="AD8" s="6">
        <v>5</v>
      </c>
      <c r="AE8" t="b">
        <f>OR(Tabla61311[[#This Row],[Tiempo_lineal (ns)]]&gt;$O$508,Tabla61311[[#This Row],[Tiempo_lineal (ns)]]&lt;$O$509)</f>
        <v>0</v>
      </c>
      <c r="AF8" s="7" t="b">
        <f>OR(Tabla61311[[#This Row],[Tiempo_normal (ns)]]&gt;$P$508,Tabla61311[[#This Row],[Tiempo_normal (ns)]]&lt;$P$509)</f>
        <v>0</v>
      </c>
    </row>
    <row r="9" spans="2:32" x14ac:dyDescent="0.3">
      <c r="B9">
        <v>6</v>
      </c>
      <c r="C9">
        <v>111</v>
      </c>
      <c r="D9">
        <v>49</v>
      </c>
      <c r="E9">
        <v>6</v>
      </c>
      <c r="F9">
        <v>133</v>
      </c>
      <c r="G9">
        <v>32</v>
      </c>
      <c r="H9">
        <v>6</v>
      </c>
      <c r="I9">
        <v>236</v>
      </c>
      <c r="J9">
        <v>66</v>
      </c>
      <c r="K9">
        <v>6</v>
      </c>
      <c r="L9">
        <v>831</v>
      </c>
      <c r="M9">
        <v>57</v>
      </c>
      <c r="N9">
        <v>6</v>
      </c>
      <c r="O9">
        <v>994</v>
      </c>
      <c r="P9">
        <v>86</v>
      </c>
      <c r="R9" s="8">
        <v>6</v>
      </c>
      <c r="S9" t="b">
        <f>OR(Tabla197[[#This Row],[Tiempo_lineal (ns)]]&gt;$C$508,Tabla197[[#This Row],[Tiempo_lineal (ns)]]&lt;$C$509)</f>
        <v>1</v>
      </c>
      <c r="T9" t="b">
        <f>OR(Tabla197[[#This Row],[Tiempo_normal (ns)]]&gt;$D$508,Tabla197[[#This Row],[Tiempo_normal (ns)]]&lt;$D$509)</f>
        <v>0</v>
      </c>
      <c r="U9" s="8">
        <v>6</v>
      </c>
      <c r="V9" t="b">
        <f>OR(Tabla3108[[#This Row],[Tiempo_lineal (ns)]]&gt;$F$508,Tabla3108[[#This Row],[Tiempo_lineal (ns)]]&lt;$F$509)</f>
        <v>0</v>
      </c>
      <c r="W9" t="b">
        <f>OR(Tabla3108[[#This Row],[Tiempo_normal (ns)]]&gt;$G$508,Tabla3108[[#This Row],[Tiempo_normal (ns)]]&lt;$G$509)</f>
        <v>0</v>
      </c>
      <c r="X9" s="8">
        <v>6</v>
      </c>
      <c r="Y9" t="b">
        <f>OR(Tabla4119[[#This Row],[Tiempo_lineal (ns)]]&gt;$I$508,Tabla4119[[#This Row],[Tiempo_lineal (ns)]]&lt;$I$509)</f>
        <v>0</v>
      </c>
      <c r="Z9" t="b">
        <f>OR(Tabla4119[[#This Row],[Tiempo_normal (ns)]]&gt;$J$508,Tabla4119[[#This Row],[Tiempo_normal (ns)]]&lt;$J$509)</f>
        <v>0</v>
      </c>
      <c r="AA9" s="8">
        <v>6</v>
      </c>
      <c r="AB9" t="b">
        <f>OR(Tabla51210[[#This Row],[Tiempo_lineal (ns)]]&gt;$L$508,Tabla51210[[#This Row],[Tiempo_lineal (ns)]]&lt;$L$509)</f>
        <v>0</v>
      </c>
      <c r="AC9" t="b">
        <f>OR(Tabla51210[[#This Row],[Tiempo_normal (ns)]]&gt;$M$508,Tabla51210[[#This Row],[Tiempo_normal (ns)]]&lt;$M$509)</f>
        <v>0</v>
      </c>
      <c r="AD9" s="8">
        <v>6</v>
      </c>
      <c r="AE9" t="b">
        <f>OR(Tabla61311[[#This Row],[Tiempo_lineal (ns)]]&gt;$O$508,Tabla61311[[#This Row],[Tiempo_lineal (ns)]]&lt;$O$509)</f>
        <v>0</v>
      </c>
      <c r="AF9" s="7" t="b">
        <f>OR(Tabla61311[[#This Row],[Tiempo_normal (ns)]]&gt;$P$508,Tabla61311[[#This Row],[Tiempo_normal (ns)]]&lt;$P$509)</f>
        <v>0</v>
      </c>
    </row>
    <row r="10" spans="2:32" x14ac:dyDescent="0.3">
      <c r="B10">
        <v>7</v>
      </c>
      <c r="C10">
        <v>61</v>
      </c>
      <c r="D10">
        <v>40</v>
      </c>
      <c r="E10">
        <v>7</v>
      </c>
      <c r="F10">
        <v>119</v>
      </c>
      <c r="G10">
        <v>55</v>
      </c>
      <c r="H10">
        <v>7</v>
      </c>
      <c r="I10">
        <v>130</v>
      </c>
      <c r="J10">
        <v>43</v>
      </c>
      <c r="K10">
        <v>7</v>
      </c>
      <c r="L10">
        <v>2939</v>
      </c>
      <c r="M10">
        <v>915</v>
      </c>
      <c r="N10">
        <v>7</v>
      </c>
      <c r="O10">
        <v>936</v>
      </c>
      <c r="P10">
        <v>3980</v>
      </c>
      <c r="R10" s="6">
        <v>7</v>
      </c>
      <c r="S10" t="b">
        <f>OR(Tabla197[[#This Row],[Tiempo_lineal (ns)]]&gt;$C$508,Tabla197[[#This Row],[Tiempo_lineal (ns)]]&lt;$C$509)</f>
        <v>0</v>
      </c>
      <c r="T10" t="b">
        <f>OR(Tabla197[[#This Row],[Tiempo_normal (ns)]]&gt;$D$508,Tabla197[[#This Row],[Tiempo_normal (ns)]]&lt;$D$509)</f>
        <v>0</v>
      </c>
      <c r="U10" s="6">
        <v>7</v>
      </c>
      <c r="V10" t="b">
        <f>OR(Tabla3108[[#This Row],[Tiempo_lineal (ns)]]&gt;$F$508,Tabla3108[[#This Row],[Tiempo_lineal (ns)]]&lt;$F$509)</f>
        <v>0</v>
      </c>
      <c r="W10" t="b">
        <f>OR(Tabla3108[[#This Row],[Tiempo_normal (ns)]]&gt;$G$508,Tabla3108[[#This Row],[Tiempo_normal (ns)]]&lt;$G$509)</f>
        <v>0</v>
      </c>
      <c r="X10" s="6">
        <v>7</v>
      </c>
      <c r="Y10" t="b">
        <f>OR(Tabla4119[[#This Row],[Tiempo_lineal (ns)]]&gt;$I$508,Tabla4119[[#This Row],[Tiempo_lineal (ns)]]&lt;$I$509)</f>
        <v>0</v>
      </c>
      <c r="Z10" t="b">
        <f>OR(Tabla4119[[#This Row],[Tiempo_normal (ns)]]&gt;$J$508,Tabla4119[[#This Row],[Tiempo_normal (ns)]]&lt;$J$509)</f>
        <v>0</v>
      </c>
      <c r="AA10" s="6">
        <v>7</v>
      </c>
      <c r="AB10" t="b">
        <f>OR(Tabla51210[[#This Row],[Tiempo_lineal (ns)]]&gt;$L$508,Tabla51210[[#This Row],[Tiempo_lineal (ns)]]&lt;$L$509)</f>
        <v>1</v>
      </c>
      <c r="AC10" t="b">
        <f>OR(Tabla51210[[#This Row],[Tiempo_normal (ns)]]&gt;$M$508,Tabla51210[[#This Row],[Tiempo_normal (ns)]]&lt;$M$509)</f>
        <v>0</v>
      </c>
      <c r="AD10" s="6">
        <v>7</v>
      </c>
      <c r="AE10" t="b">
        <f>OR(Tabla61311[[#This Row],[Tiempo_lineal (ns)]]&gt;$O$508,Tabla61311[[#This Row],[Tiempo_lineal (ns)]]&lt;$O$509)</f>
        <v>0</v>
      </c>
      <c r="AF10" s="7" t="b">
        <f>OR(Tabla61311[[#This Row],[Tiempo_normal (ns)]]&gt;$P$508,Tabla61311[[#This Row],[Tiempo_normal (ns)]]&lt;$P$509)</f>
        <v>1</v>
      </c>
    </row>
    <row r="11" spans="2:32" x14ac:dyDescent="0.3">
      <c r="B11">
        <v>8</v>
      </c>
      <c r="C11">
        <v>44</v>
      </c>
      <c r="D11">
        <v>38</v>
      </c>
      <c r="E11">
        <v>8</v>
      </c>
      <c r="F11">
        <v>218</v>
      </c>
      <c r="G11">
        <v>58</v>
      </c>
      <c r="H11">
        <v>8</v>
      </c>
      <c r="I11">
        <v>257</v>
      </c>
      <c r="J11">
        <v>65</v>
      </c>
      <c r="K11">
        <v>8</v>
      </c>
      <c r="L11">
        <v>728</v>
      </c>
      <c r="M11">
        <v>237</v>
      </c>
      <c r="N11">
        <v>8</v>
      </c>
      <c r="O11">
        <v>1807</v>
      </c>
      <c r="P11">
        <v>4016</v>
      </c>
      <c r="R11" s="8">
        <v>8</v>
      </c>
      <c r="S11" t="b">
        <f>OR(Tabla197[[#This Row],[Tiempo_lineal (ns)]]&gt;$C$508,Tabla197[[#This Row],[Tiempo_lineal (ns)]]&lt;$C$509)</f>
        <v>0</v>
      </c>
      <c r="T11" t="b">
        <f>OR(Tabla197[[#This Row],[Tiempo_normal (ns)]]&gt;$D$508,Tabla197[[#This Row],[Tiempo_normal (ns)]]&lt;$D$509)</f>
        <v>0</v>
      </c>
      <c r="U11" s="8">
        <v>8</v>
      </c>
      <c r="V11" t="b">
        <f>OR(Tabla3108[[#This Row],[Tiempo_lineal (ns)]]&gt;$F$508,Tabla3108[[#This Row],[Tiempo_lineal (ns)]]&lt;$F$509)</f>
        <v>1</v>
      </c>
      <c r="W11" t="b">
        <f>OR(Tabla3108[[#This Row],[Tiempo_normal (ns)]]&gt;$G$508,Tabla3108[[#This Row],[Tiempo_normal (ns)]]&lt;$G$509)</f>
        <v>0</v>
      </c>
      <c r="X11" s="8">
        <v>8</v>
      </c>
      <c r="Y11" t="b">
        <f>OR(Tabla4119[[#This Row],[Tiempo_lineal (ns)]]&gt;$I$508,Tabla4119[[#This Row],[Tiempo_lineal (ns)]]&lt;$I$509)</f>
        <v>0</v>
      </c>
      <c r="Z11" t="b">
        <f>OR(Tabla4119[[#This Row],[Tiempo_normal (ns)]]&gt;$J$508,Tabla4119[[#This Row],[Tiempo_normal (ns)]]&lt;$J$509)</f>
        <v>0</v>
      </c>
      <c r="AA11" s="8">
        <v>8</v>
      </c>
      <c r="AB11" t="b">
        <f>OR(Tabla51210[[#This Row],[Tiempo_lineal (ns)]]&gt;$L$508,Tabla51210[[#This Row],[Tiempo_lineal (ns)]]&lt;$L$509)</f>
        <v>0</v>
      </c>
      <c r="AC11" t="b">
        <f>OR(Tabla51210[[#This Row],[Tiempo_normal (ns)]]&gt;$M$508,Tabla51210[[#This Row],[Tiempo_normal (ns)]]&lt;$M$509)</f>
        <v>0</v>
      </c>
      <c r="AD11" s="8">
        <v>8</v>
      </c>
      <c r="AE11" t="b">
        <f>OR(Tabla61311[[#This Row],[Tiempo_lineal (ns)]]&gt;$O$508,Tabla61311[[#This Row],[Tiempo_lineal (ns)]]&lt;$O$509)</f>
        <v>0</v>
      </c>
      <c r="AF11" s="7" t="b">
        <f>OR(Tabla61311[[#This Row],[Tiempo_normal (ns)]]&gt;$P$508,Tabla61311[[#This Row],[Tiempo_normal (ns)]]&lt;$P$509)</f>
        <v>1</v>
      </c>
    </row>
    <row r="12" spans="2:32" x14ac:dyDescent="0.3">
      <c r="B12">
        <v>9</v>
      </c>
      <c r="C12">
        <v>50</v>
      </c>
      <c r="D12">
        <v>87</v>
      </c>
      <c r="E12">
        <v>9</v>
      </c>
      <c r="F12">
        <v>200</v>
      </c>
      <c r="G12">
        <v>55</v>
      </c>
      <c r="H12">
        <v>9</v>
      </c>
      <c r="I12">
        <v>93</v>
      </c>
      <c r="J12">
        <v>459</v>
      </c>
      <c r="K12">
        <v>9</v>
      </c>
      <c r="L12">
        <v>1023</v>
      </c>
      <c r="M12">
        <v>155</v>
      </c>
      <c r="N12">
        <v>9</v>
      </c>
      <c r="O12">
        <v>1364</v>
      </c>
      <c r="P12">
        <v>194</v>
      </c>
      <c r="R12" s="6">
        <v>9</v>
      </c>
      <c r="S12" t="b">
        <f>OR(Tabla197[[#This Row],[Tiempo_lineal (ns)]]&gt;$C$508,Tabla197[[#This Row],[Tiempo_lineal (ns)]]&lt;$C$509)</f>
        <v>0</v>
      </c>
      <c r="T12" t="b">
        <f>OR(Tabla197[[#This Row],[Tiempo_normal (ns)]]&gt;$D$508,Tabla197[[#This Row],[Tiempo_normal (ns)]]&lt;$D$509)</f>
        <v>0</v>
      </c>
      <c r="U12" s="6">
        <v>9</v>
      </c>
      <c r="V12" t="b">
        <f>OR(Tabla3108[[#This Row],[Tiempo_lineal (ns)]]&gt;$F$508,Tabla3108[[#This Row],[Tiempo_lineal (ns)]]&lt;$F$509)</f>
        <v>1</v>
      </c>
      <c r="W12" t="b">
        <f>OR(Tabla3108[[#This Row],[Tiempo_normal (ns)]]&gt;$G$508,Tabla3108[[#This Row],[Tiempo_normal (ns)]]&lt;$G$509)</f>
        <v>0</v>
      </c>
      <c r="X12" s="6">
        <v>9</v>
      </c>
      <c r="Y12" t="b">
        <f>OR(Tabla4119[[#This Row],[Tiempo_lineal (ns)]]&gt;$I$508,Tabla4119[[#This Row],[Tiempo_lineal (ns)]]&lt;$I$509)</f>
        <v>0</v>
      </c>
      <c r="Z12" t="b">
        <f>OR(Tabla4119[[#This Row],[Tiempo_normal (ns)]]&gt;$J$508,Tabla4119[[#This Row],[Tiempo_normal (ns)]]&lt;$J$509)</f>
        <v>1</v>
      </c>
      <c r="AA12" s="6">
        <v>9</v>
      </c>
      <c r="AB12" t="b">
        <f>OR(Tabla51210[[#This Row],[Tiempo_lineal (ns)]]&gt;$L$508,Tabla51210[[#This Row],[Tiempo_lineal (ns)]]&lt;$L$509)</f>
        <v>0</v>
      </c>
      <c r="AC12" t="b">
        <f>OR(Tabla51210[[#This Row],[Tiempo_normal (ns)]]&gt;$M$508,Tabla51210[[#This Row],[Tiempo_normal (ns)]]&lt;$M$509)</f>
        <v>0</v>
      </c>
      <c r="AD12" s="6">
        <v>9</v>
      </c>
      <c r="AE12" t="b">
        <f>OR(Tabla61311[[#This Row],[Tiempo_lineal (ns)]]&gt;$O$508,Tabla61311[[#This Row],[Tiempo_lineal (ns)]]&lt;$O$509)</f>
        <v>0</v>
      </c>
      <c r="AF12" s="7" t="b">
        <f>OR(Tabla61311[[#This Row],[Tiempo_normal (ns)]]&gt;$P$508,Tabla61311[[#This Row],[Tiempo_normal (ns)]]&lt;$P$509)</f>
        <v>0</v>
      </c>
    </row>
    <row r="13" spans="2:32" x14ac:dyDescent="0.3">
      <c r="B13">
        <v>10</v>
      </c>
      <c r="C13">
        <v>57</v>
      </c>
      <c r="D13">
        <v>48</v>
      </c>
      <c r="E13">
        <v>10</v>
      </c>
      <c r="F13">
        <v>184</v>
      </c>
      <c r="G13">
        <v>48</v>
      </c>
      <c r="H13">
        <v>10</v>
      </c>
      <c r="I13">
        <v>191</v>
      </c>
      <c r="J13">
        <v>82</v>
      </c>
      <c r="K13">
        <v>10</v>
      </c>
      <c r="L13">
        <v>195</v>
      </c>
      <c r="M13">
        <v>62</v>
      </c>
      <c r="N13">
        <v>10</v>
      </c>
      <c r="O13">
        <v>1365</v>
      </c>
      <c r="P13">
        <v>47</v>
      </c>
      <c r="R13" s="8">
        <v>10</v>
      </c>
      <c r="S13" t="b">
        <f>OR(Tabla197[[#This Row],[Tiempo_lineal (ns)]]&gt;$C$508,Tabla197[[#This Row],[Tiempo_lineal (ns)]]&lt;$C$509)</f>
        <v>0</v>
      </c>
      <c r="T13" t="b">
        <f>OR(Tabla197[[#This Row],[Tiempo_normal (ns)]]&gt;$D$508,Tabla197[[#This Row],[Tiempo_normal (ns)]]&lt;$D$509)</f>
        <v>0</v>
      </c>
      <c r="U13" s="8">
        <v>10</v>
      </c>
      <c r="V13" t="b">
        <f>OR(Tabla3108[[#This Row],[Tiempo_lineal (ns)]]&gt;$F$508,Tabla3108[[#This Row],[Tiempo_lineal (ns)]]&lt;$F$509)</f>
        <v>0</v>
      </c>
      <c r="W13" t="b">
        <f>OR(Tabla3108[[#This Row],[Tiempo_normal (ns)]]&gt;$G$508,Tabla3108[[#This Row],[Tiempo_normal (ns)]]&lt;$G$509)</f>
        <v>0</v>
      </c>
      <c r="X13" s="8">
        <v>10</v>
      </c>
      <c r="Y13" t="b">
        <f>OR(Tabla4119[[#This Row],[Tiempo_lineal (ns)]]&gt;$I$508,Tabla4119[[#This Row],[Tiempo_lineal (ns)]]&lt;$I$509)</f>
        <v>0</v>
      </c>
      <c r="Z13" t="b">
        <f>OR(Tabla4119[[#This Row],[Tiempo_normal (ns)]]&gt;$J$508,Tabla4119[[#This Row],[Tiempo_normal (ns)]]&lt;$J$509)</f>
        <v>0</v>
      </c>
      <c r="AA13" s="8">
        <v>10</v>
      </c>
      <c r="AB13" t="b">
        <f>OR(Tabla51210[[#This Row],[Tiempo_lineal (ns)]]&gt;$L$508,Tabla51210[[#This Row],[Tiempo_lineal (ns)]]&lt;$L$509)</f>
        <v>0</v>
      </c>
      <c r="AC13" t="b">
        <f>OR(Tabla51210[[#This Row],[Tiempo_normal (ns)]]&gt;$M$508,Tabla51210[[#This Row],[Tiempo_normal (ns)]]&lt;$M$509)</f>
        <v>0</v>
      </c>
      <c r="AD13" s="8">
        <v>10</v>
      </c>
      <c r="AE13" t="b">
        <f>OR(Tabla61311[[#This Row],[Tiempo_lineal (ns)]]&gt;$O$508,Tabla61311[[#This Row],[Tiempo_lineal (ns)]]&lt;$O$509)</f>
        <v>0</v>
      </c>
      <c r="AF13" s="7" t="b">
        <f>OR(Tabla61311[[#This Row],[Tiempo_normal (ns)]]&gt;$P$508,Tabla61311[[#This Row],[Tiempo_normal (ns)]]&lt;$P$509)</f>
        <v>0</v>
      </c>
    </row>
    <row r="14" spans="2:32" x14ac:dyDescent="0.3">
      <c r="B14">
        <v>11</v>
      </c>
      <c r="C14">
        <v>59</v>
      </c>
      <c r="D14">
        <v>36</v>
      </c>
      <c r="E14">
        <v>11</v>
      </c>
      <c r="F14">
        <v>98</v>
      </c>
      <c r="G14">
        <v>124</v>
      </c>
      <c r="H14">
        <v>11</v>
      </c>
      <c r="I14">
        <v>301</v>
      </c>
      <c r="J14">
        <v>54</v>
      </c>
      <c r="K14">
        <v>11</v>
      </c>
      <c r="L14">
        <v>1004</v>
      </c>
      <c r="M14">
        <v>70</v>
      </c>
      <c r="N14">
        <v>11</v>
      </c>
      <c r="O14">
        <v>2661</v>
      </c>
      <c r="P14">
        <v>1416</v>
      </c>
      <c r="R14" s="6">
        <v>11</v>
      </c>
      <c r="S14" t="b">
        <f>OR(Tabla197[[#This Row],[Tiempo_lineal (ns)]]&gt;$C$508,Tabla197[[#This Row],[Tiempo_lineal (ns)]]&lt;$C$509)</f>
        <v>0</v>
      </c>
      <c r="T14" t="b">
        <f>OR(Tabla197[[#This Row],[Tiempo_normal (ns)]]&gt;$D$508,Tabla197[[#This Row],[Tiempo_normal (ns)]]&lt;$D$509)</f>
        <v>0</v>
      </c>
      <c r="U14" s="6">
        <v>11</v>
      </c>
      <c r="V14" t="b">
        <f>OR(Tabla3108[[#This Row],[Tiempo_lineal (ns)]]&gt;$F$508,Tabla3108[[#This Row],[Tiempo_lineal (ns)]]&lt;$F$509)</f>
        <v>0</v>
      </c>
      <c r="W14" t="b">
        <f>OR(Tabla3108[[#This Row],[Tiempo_normal (ns)]]&gt;$G$508,Tabla3108[[#This Row],[Tiempo_normal (ns)]]&lt;$G$509)</f>
        <v>0</v>
      </c>
      <c r="X14" s="6">
        <v>11</v>
      </c>
      <c r="Y14" t="b">
        <f>OR(Tabla4119[[#This Row],[Tiempo_lineal (ns)]]&gt;$I$508,Tabla4119[[#This Row],[Tiempo_lineal (ns)]]&lt;$I$509)</f>
        <v>0</v>
      </c>
      <c r="Z14" t="b">
        <f>OR(Tabla4119[[#This Row],[Tiempo_normal (ns)]]&gt;$J$508,Tabla4119[[#This Row],[Tiempo_normal (ns)]]&lt;$J$509)</f>
        <v>0</v>
      </c>
      <c r="AA14" s="6">
        <v>11</v>
      </c>
      <c r="AB14" t="b">
        <f>OR(Tabla51210[[#This Row],[Tiempo_lineal (ns)]]&gt;$L$508,Tabla51210[[#This Row],[Tiempo_lineal (ns)]]&lt;$L$509)</f>
        <v>0</v>
      </c>
      <c r="AC14" t="b">
        <f>OR(Tabla51210[[#This Row],[Tiempo_normal (ns)]]&gt;$M$508,Tabla51210[[#This Row],[Tiempo_normal (ns)]]&lt;$M$509)</f>
        <v>0</v>
      </c>
      <c r="AD14" s="6">
        <v>11</v>
      </c>
      <c r="AE14" t="b">
        <f>OR(Tabla61311[[#This Row],[Tiempo_lineal (ns)]]&gt;$O$508,Tabla61311[[#This Row],[Tiempo_lineal (ns)]]&lt;$O$509)</f>
        <v>0</v>
      </c>
      <c r="AF14" s="7" t="b">
        <f>OR(Tabla61311[[#This Row],[Tiempo_normal (ns)]]&gt;$P$508,Tabla61311[[#This Row],[Tiempo_normal (ns)]]&lt;$P$509)</f>
        <v>0</v>
      </c>
    </row>
    <row r="15" spans="2:32" x14ac:dyDescent="0.3">
      <c r="B15">
        <v>12</v>
      </c>
      <c r="C15">
        <v>86</v>
      </c>
      <c r="D15">
        <v>36</v>
      </c>
      <c r="E15">
        <v>12</v>
      </c>
      <c r="F15">
        <v>85</v>
      </c>
      <c r="G15">
        <v>138</v>
      </c>
      <c r="H15">
        <v>12</v>
      </c>
      <c r="I15">
        <v>172</v>
      </c>
      <c r="J15">
        <v>386</v>
      </c>
      <c r="K15">
        <v>12</v>
      </c>
      <c r="L15">
        <v>714</v>
      </c>
      <c r="M15">
        <v>53</v>
      </c>
      <c r="N15">
        <v>12</v>
      </c>
      <c r="O15">
        <v>1261</v>
      </c>
      <c r="P15">
        <v>210</v>
      </c>
      <c r="R15" s="8">
        <v>12</v>
      </c>
      <c r="S15" t="b">
        <f>OR(Tabla197[[#This Row],[Tiempo_lineal (ns)]]&gt;$C$508,Tabla197[[#This Row],[Tiempo_lineal (ns)]]&lt;$C$509)</f>
        <v>0</v>
      </c>
      <c r="T15" t="b">
        <f>OR(Tabla197[[#This Row],[Tiempo_normal (ns)]]&gt;$D$508,Tabla197[[#This Row],[Tiempo_normal (ns)]]&lt;$D$509)</f>
        <v>0</v>
      </c>
      <c r="U15" s="8">
        <v>12</v>
      </c>
      <c r="V15" t="b">
        <f>OR(Tabla3108[[#This Row],[Tiempo_lineal (ns)]]&gt;$F$508,Tabla3108[[#This Row],[Tiempo_lineal (ns)]]&lt;$F$509)</f>
        <v>0</v>
      </c>
      <c r="W15" t="b">
        <f>OR(Tabla3108[[#This Row],[Tiempo_normal (ns)]]&gt;$G$508,Tabla3108[[#This Row],[Tiempo_normal (ns)]]&lt;$G$509)</f>
        <v>0</v>
      </c>
      <c r="X15" s="8">
        <v>12</v>
      </c>
      <c r="Y15" t="b">
        <f>OR(Tabla4119[[#This Row],[Tiempo_lineal (ns)]]&gt;$I$508,Tabla4119[[#This Row],[Tiempo_lineal (ns)]]&lt;$I$509)</f>
        <v>0</v>
      </c>
      <c r="Z15" t="b">
        <f>OR(Tabla4119[[#This Row],[Tiempo_normal (ns)]]&gt;$J$508,Tabla4119[[#This Row],[Tiempo_normal (ns)]]&lt;$J$509)</f>
        <v>1</v>
      </c>
      <c r="AA15" s="8">
        <v>12</v>
      </c>
      <c r="AB15" t="b">
        <f>OR(Tabla51210[[#This Row],[Tiempo_lineal (ns)]]&gt;$L$508,Tabla51210[[#This Row],[Tiempo_lineal (ns)]]&lt;$L$509)</f>
        <v>0</v>
      </c>
      <c r="AC15" t="b">
        <f>OR(Tabla51210[[#This Row],[Tiempo_normal (ns)]]&gt;$M$508,Tabla51210[[#This Row],[Tiempo_normal (ns)]]&lt;$M$509)</f>
        <v>0</v>
      </c>
      <c r="AD15" s="8">
        <v>12</v>
      </c>
      <c r="AE15" t="b">
        <f>OR(Tabla61311[[#This Row],[Tiempo_lineal (ns)]]&gt;$O$508,Tabla61311[[#This Row],[Tiempo_lineal (ns)]]&lt;$O$509)</f>
        <v>0</v>
      </c>
      <c r="AF15" s="7" t="b">
        <f>OR(Tabla61311[[#This Row],[Tiempo_normal (ns)]]&gt;$P$508,Tabla61311[[#This Row],[Tiempo_normal (ns)]]&lt;$P$509)</f>
        <v>0</v>
      </c>
    </row>
    <row r="16" spans="2:32" x14ac:dyDescent="0.3">
      <c r="B16">
        <v>13</v>
      </c>
      <c r="C16">
        <v>52</v>
      </c>
      <c r="D16">
        <v>37</v>
      </c>
      <c r="E16">
        <v>13</v>
      </c>
      <c r="F16">
        <v>204</v>
      </c>
      <c r="G16">
        <v>47</v>
      </c>
      <c r="H16">
        <v>13</v>
      </c>
      <c r="I16">
        <v>86</v>
      </c>
      <c r="J16">
        <v>50</v>
      </c>
      <c r="K16">
        <v>13</v>
      </c>
      <c r="L16">
        <v>1244</v>
      </c>
      <c r="M16">
        <v>366</v>
      </c>
      <c r="N16">
        <v>13</v>
      </c>
      <c r="O16">
        <v>880</v>
      </c>
      <c r="P16">
        <v>884</v>
      </c>
      <c r="R16" s="6">
        <v>13</v>
      </c>
      <c r="S16" t="b">
        <f>OR(Tabla197[[#This Row],[Tiempo_lineal (ns)]]&gt;$C$508,Tabla197[[#This Row],[Tiempo_lineal (ns)]]&lt;$C$509)</f>
        <v>0</v>
      </c>
      <c r="T16" t="b">
        <f>OR(Tabla197[[#This Row],[Tiempo_normal (ns)]]&gt;$D$508,Tabla197[[#This Row],[Tiempo_normal (ns)]]&lt;$D$509)</f>
        <v>0</v>
      </c>
      <c r="U16" s="6">
        <v>13</v>
      </c>
      <c r="V16" t="b">
        <f>OR(Tabla3108[[#This Row],[Tiempo_lineal (ns)]]&gt;$F$508,Tabla3108[[#This Row],[Tiempo_lineal (ns)]]&lt;$F$509)</f>
        <v>1</v>
      </c>
      <c r="W16" t="b">
        <f>OR(Tabla3108[[#This Row],[Tiempo_normal (ns)]]&gt;$G$508,Tabla3108[[#This Row],[Tiempo_normal (ns)]]&lt;$G$509)</f>
        <v>0</v>
      </c>
      <c r="X16" s="6">
        <v>13</v>
      </c>
      <c r="Y16" t="b">
        <f>OR(Tabla4119[[#This Row],[Tiempo_lineal (ns)]]&gt;$I$508,Tabla4119[[#This Row],[Tiempo_lineal (ns)]]&lt;$I$509)</f>
        <v>0</v>
      </c>
      <c r="Z16" t="b">
        <f>OR(Tabla4119[[#This Row],[Tiempo_normal (ns)]]&gt;$J$508,Tabla4119[[#This Row],[Tiempo_normal (ns)]]&lt;$J$509)</f>
        <v>0</v>
      </c>
      <c r="AA16" s="6">
        <v>13</v>
      </c>
      <c r="AB16" t="b">
        <f>OR(Tabla51210[[#This Row],[Tiempo_lineal (ns)]]&gt;$L$508,Tabla51210[[#This Row],[Tiempo_lineal (ns)]]&lt;$L$509)</f>
        <v>0</v>
      </c>
      <c r="AC16" t="b">
        <f>OR(Tabla51210[[#This Row],[Tiempo_normal (ns)]]&gt;$M$508,Tabla51210[[#This Row],[Tiempo_normal (ns)]]&lt;$M$509)</f>
        <v>0</v>
      </c>
      <c r="AD16" s="6">
        <v>13</v>
      </c>
      <c r="AE16" t="b">
        <f>OR(Tabla61311[[#This Row],[Tiempo_lineal (ns)]]&gt;$O$508,Tabla61311[[#This Row],[Tiempo_lineal (ns)]]&lt;$O$509)</f>
        <v>0</v>
      </c>
      <c r="AF16" s="7" t="b">
        <f>OR(Tabla61311[[#This Row],[Tiempo_normal (ns)]]&gt;$P$508,Tabla61311[[#This Row],[Tiempo_normal (ns)]]&lt;$P$509)</f>
        <v>0</v>
      </c>
    </row>
    <row r="17" spans="2:32" x14ac:dyDescent="0.3">
      <c r="B17">
        <v>14</v>
      </c>
      <c r="C17">
        <v>66</v>
      </c>
      <c r="D17">
        <v>37</v>
      </c>
      <c r="E17">
        <v>14</v>
      </c>
      <c r="F17">
        <v>106</v>
      </c>
      <c r="G17">
        <v>37</v>
      </c>
      <c r="H17">
        <v>14</v>
      </c>
      <c r="I17">
        <v>249</v>
      </c>
      <c r="J17">
        <v>51</v>
      </c>
      <c r="K17">
        <v>14</v>
      </c>
      <c r="L17">
        <v>922</v>
      </c>
      <c r="M17">
        <v>52</v>
      </c>
      <c r="N17">
        <v>14</v>
      </c>
      <c r="O17">
        <v>4068</v>
      </c>
      <c r="P17">
        <v>67</v>
      </c>
      <c r="R17" s="8">
        <v>14</v>
      </c>
      <c r="S17" t="b">
        <f>OR(Tabla197[[#This Row],[Tiempo_lineal (ns)]]&gt;$C$508,Tabla197[[#This Row],[Tiempo_lineal (ns)]]&lt;$C$509)</f>
        <v>0</v>
      </c>
      <c r="T17" t="b">
        <f>OR(Tabla197[[#This Row],[Tiempo_normal (ns)]]&gt;$D$508,Tabla197[[#This Row],[Tiempo_normal (ns)]]&lt;$D$509)</f>
        <v>0</v>
      </c>
      <c r="U17" s="8">
        <v>14</v>
      </c>
      <c r="V17" t="b">
        <f>OR(Tabla3108[[#This Row],[Tiempo_lineal (ns)]]&gt;$F$508,Tabla3108[[#This Row],[Tiempo_lineal (ns)]]&lt;$F$509)</f>
        <v>0</v>
      </c>
      <c r="W17" t="b">
        <f>OR(Tabla3108[[#This Row],[Tiempo_normal (ns)]]&gt;$G$508,Tabla3108[[#This Row],[Tiempo_normal (ns)]]&lt;$G$509)</f>
        <v>0</v>
      </c>
      <c r="X17" s="8">
        <v>14</v>
      </c>
      <c r="Y17" t="b">
        <f>OR(Tabla4119[[#This Row],[Tiempo_lineal (ns)]]&gt;$I$508,Tabla4119[[#This Row],[Tiempo_lineal (ns)]]&lt;$I$509)</f>
        <v>0</v>
      </c>
      <c r="Z17" t="b">
        <f>OR(Tabla4119[[#This Row],[Tiempo_normal (ns)]]&gt;$J$508,Tabla4119[[#This Row],[Tiempo_normal (ns)]]&lt;$J$509)</f>
        <v>0</v>
      </c>
      <c r="AA17" s="8">
        <v>14</v>
      </c>
      <c r="AB17" t="b">
        <f>OR(Tabla51210[[#This Row],[Tiempo_lineal (ns)]]&gt;$L$508,Tabla51210[[#This Row],[Tiempo_lineal (ns)]]&lt;$L$509)</f>
        <v>0</v>
      </c>
      <c r="AC17" t="b">
        <f>OR(Tabla51210[[#This Row],[Tiempo_normal (ns)]]&gt;$M$508,Tabla51210[[#This Row],[Tiempo_normal (ns)]]&lt;$M$509)</f>
        <v>0</v>
      </c>
      <c r="AD17" s="8">
        <v>14</v>
      </c>
      <c r="AE17" t="b">
        <f>OR(Tabla61311[[#This Row],[Tiempo_lineal (ns)]]&gt;$O$508,Tabla61311[[#This Row],[Tiempo_lineal (ns)]]&lt;$O$509)</f>
        <v>0</v>
      </c>
      <c r="AF17" s="7" t="b">
        <f>OR(Tabla61311[[#This Row],[Tiempo_normal (ns)]]&gt;$P$508,Tabla61311[[#This Row],[Tiempo_normal (ns)]]&lt;$P$509)</f>
        <v>0</v>
      </c>
    </row>
    <row r="18" spans="2:32" x14ac:dyDescent="0.3">
      <c r="B18">
        <v>15</v>
      </c>
      <c r="C18">
        <v>42</v>
      </c>
      <c r="D18">
        <v>37</v>
      </c>
      <c r="E18">
        <v>15</v>
      </c>
      <c r="F18">
        <v>121</v>
      </c>
      <c r="G18">
        <v>25</v>
      </c>
      <c r="H18">
        <v>15</v>
      </c>
      <c r="I18">
        <v>298</v>
      </c>
      <c r="J18">
        <v>51</v>
      </c>
      <c r="K18">
        <v>15</v>
      </c>
      <c r="L18">
        <v>465</v>
      </c>
      <c r="M18">
        <v>49</v>
      </c>
      <c r="N18">
        <v>15</v>
      </c>
      <c r="O18">
        <v>1973</v>
      </c>
      <c r="P18">
        <v>1935</v>
      </c>
      <c r="R18" s="6">
        <v>15</v>
      </c>
      <c r="S18" t="b">
        <f>OR(Tabla197[[#This Row],[Tiempo_lineal (ns)]]&gt;$C$508,Tabla197[[#This Row],[Tiempo_lineal (ns)]]&lt;$C$509)</f>
        <v>0</v>
      </c>
      <c r="T18" t="b">
        <f>OR(Tabla197[[#This Row],[Tiempo_normal (ns)]]&gt;$D$508,Tabla197[[#This Row],[Tiempo_normal (ns)]]&lt;$D$509)</f>
        <v>0</v>
      </c>
      <c r="U18" s="6">
        <v>15</v>
      </c>
      <c r="V18" t="b">
        <f>OR(Tabla3108[[#This Row],[Tiempo_lineal (ns)]]&gt;$F$508,Tabla3108[[#This Row],[Tiempo_lineal (ns)]]&lt;$F$509)</f>
        <v>0</v>
      </c>
      <c r="W18" t="b">
        <f>OR(Tabla3108[[#This Row],[Tiempo_normal (ns)]]&gt;$G$508,Tabla3108[[#This Row],[Tiempo_normal (ns)]]&lt;$G$509)</f>
        <v>0</v>
      </c>
      <c r="X18" s="6">
        <v>15</v>
      </c>
      <c r="Y18" t="b">
        <f>OR(Tabla4119[[#This Row],[Tiempo_lineal (ns)]]&gt;$I$508,Tabla4119[[#This Row],[Tiempo_lineal (ns)]]&lt;$I$509)</f>
        <v>0</v>
      </c>
      <c r="Z18" t="b">
        <f>OR(Tabla4119[[#This Row],[Tiempo_normal (ns)]]&gt;$J$508,Tabla4119[[#This Row],[Tiempo_normal (ns)]]&lt;$J$509)</f>
        <v>0</v>
      </c>
      <c r="AA18" s="6">
        <v>15</v>
      </c>
      <c r="AB18" t="b">
        <f>OR(Tabla51210[[#This Row],[Tiempo_lineal (ns)]]&gt;$L$508,Tabla51210[[#This Row],[Tiempo_lineal (ns)]]&lt;$L$509)</f>
        <v>0</v>
      </c>
      <c r="AC18" t="b">
        <f>OR(Tabla51210[[#This Row],[Tiempo_normal (ns)]]&gt;$M$508,Tabla51210[[#This Row],[Tiempo_normal (ns)]]&lt;$M$509)</f>
        <v>0</v>
      </c>
      <c r="AD18" s="6">
        <v>15</v>
      </c>
      <c r="AE18" t="b">
        <f>OR(Tabla61311[[#This Row],[Tiempo_lineal (ns)]]&gt;$O$508,Tabla61311[[#This Row],[Tiempo_lineal (ns)]]&lt;$O$509)</f>
        <v>0</v>
      </c>
      <c r="AF18" s="7" t="b">
        <f>OR(Tabla61311[[#This Row],[Tiempo_normal (ns)]]&gt;$P$508,Tabla61311[[#This Row],[Tiempo_normal (ns)]]&lt;$P$509)</f>
        <v>0</v>
      </c>
    </row>
    <row r="19" spans="2:32" x14ac:dyDescent="0.3">
      <c r="B19">
        <v>16</v>
      </c>
      <c r="C19">
        <v>54</v>
      </c>
      <c r="D19">
        <v>38</v>
      </c>
      <c r="E19">
        <v>16</v>
      </c>
      <c r="F19">
        <v>116</v>
      </c>
      <c r="G19">
        <v>25</v>
      </c>
      <c r="H19">
        <v>16</v>
      </c>
      <c r="I19">
        <v>301</v>
      </c>
      <c r="J19">
        <v>54</v>
      </c>
      <c r="K19">
        <v>16</v>
      </c>
      <c r="L19">
        <v>452</v>
      </c>
      <c r="M19">
        <v>57</v>
      </c>
      <c r="N19">
        <v>16</v>
      </c>
      <c r="O19">
        <v>1433</v>
      </c>
      <c r="P19">
        <v>5586</v>
      </c>
      <c r="R19" s="8">
        <v>16</v>
      </c>
      <c r="S19" t="b">
        <f>OR(Tabla197[[#This Row],[Tiempo_lineal (ns)]]&gt;$C$508,Tabla197[[#This Row],[Tiempo_lineal (ns)]]&lt;$C$509)</f>
        <v>0</v>
      </c>
      <c r="T19" t="b">
        <f>OR(Tabla197[[#This Row],[Tiempo_normal (ns)]]&gt;$D$508,Tabla197[[#This Row],[Tiempo_normal (ns)]]&lt;$D$509)</f>
        <v>0</v>
      </c>
      <c r="U19" s="8">
        <v>16</v>
      </c>
      <c r="V19" t="b">
        <f>OR(Tabla3108[[#This Row],[Tiempo_lineal (ns)]]&gt;$F$508,Tabla3108[[#This Row],[Tiempo_lineal (ns)]]&lt;$F$509)</f>
        <v>0</v>
      </c>
      <c r="W19" t="b">
        <f>OR(Tabla3108[[#This Row],[Tiempo_normal (ns)]]&gt;$G$508,Tabla3108[[#This Row],[Tiempo_normal (ns)]]&lt;$G$509)</f>
        <v>0</v>
      </c>
      <c r="X19" s="8">
        <v>16</v>
      </c>
      <c r="Y19" t="b">
        <f>OR(Tabla4119[[#This Row],[Tiempo_lineal (ns)]]&gt;$I$508,Tabla4119[[#This Row],[Tiempo_lineal (ns)]]&lt;$I$509)</f>
        <v>0</v>
      </c>
      <c r="Z19" t="b">
        <f>OR(Tabla4119[[#This Row],[Tiempo_normal (ns)]]&gt;$J$508,Tabla4119[[#This Row],[Tiempo_normal (ns)]]&lt;$J$509)</f>
        <v>0</v>
      </c>
      <c r="AA19" s="8">
        <v>16</v>
      </c>
      <c r="AB19" t="b">
        <f>OR(Tabla51210[[#This Row],[Tiempo_lineal (ns)]]&gt;$L$508,Tabla51210[[#This Row],[Tiempo_lineal (ns)]]&lt;$L$509)</f>
        <v>0</v>
      </c>
      <c r="AC19" t="b">
        <f>OR(Tabla51210[[#This Row],[Tiempo_normal (ns)]]&gt;$M$508,Tabla51210[[#This Row],[Tiempo_normal (ns)]]&lt;$M$509)</f>
        <v>0</v>
      </c>
      <c r="AD19" s="8">
        <v>16</v>
      </c>
      <c r="AE19" t="b">
        <f>OR(Tabla61311[[#This Row],[Tiempo_lineal (ns)]]&gt;$O$508,Tabla61311[[#This Row],[Tiempo_lineal (ns)]]&lt;$O$509)</f>
        <v>0</v>
      </c>
      <c r="AF19" s="7" t="b">
        <f>OR(Tabla61311[[#This Row],[Tiempo_normal (ns)]]&gt;$P$508,Tabla61311[[#This Row],[Tiempo_normal (ns)]]&lt;$P$509)</f>
        <v>1</v>
      </c>
    </row>
    <row r="20" spans="2:32" x14ac:dyDescent="0.3">
      <c r="B20">
        <v>17</v>
      </c>
      <c r="C20">
        <v>62</v>
      </c>
      <c r="D20">
        <v>46</v>
      </c>
      <c r="E20">
        <v>17</v>
      </c>
      <c r="F20">
        <v>76</v>
      </c>
      <c r="G20">
        <v>79</v>
      </c>
      <c r="H20">
        <v>17</v>
      </c>
      <c r="I20">
        <v>175</v>
      </c>
      <c r="J20">
        <v>52</v>
      </c>
      <c r="K20">
        <v>17</v>
      </c>
      <c r="L20">
        <v>1579</v>
      </c>
      <c r="M20">
        <v>50</v>
      </c>
      <c r="N20">
        <v>17</v>
      </c>
      <c r="O20">
        <v>2097</v>
      </c>
      <c r="P20">
        <v>185</v>
      </c>
      <c r="R20" s="6">
        <v>17</v>
      </c>
      <c r="S20" t="b">
        <f>OR(Tabla197[[#This Row],[Tiempo_lineal (ns)]]&gt;$C$508,Tabla197[[#This Row],[Tiempo_lineal (ns)]]&lt;$C$509)</f>
        <v>0</v>
      </c>
      <c r="T20" t="b">
        <f>OR(Tabla197[[#This Row],[Tiempo_normal (ns)]]&gt;$D$508,Tabla197[[#This Row],[Tiempo_normal (ns)]]&lt;$D$509)</f>
        <v>0</v>
      </c>
      <c r="U20" s="6">
        <v>17</v>
      </c>
      <c r="V20" t="b">
        <f>OR(Tabla3108[[#This Row],[Tiempo_lineal (ns)]]&gt;$F$508,Tabla3108[[#This Row],[Tiempo_lineal (ns)]]&lt;$F$509)</f>
        <v>0</v>
      </c>
      <c r="W20" t="b">
        <f>OR(Tabla3108[[#This Row],[Tiempo_normal (ns)]]&gt;$G$508,Tabla3108[[#This Row],[Tiempo_normal (ns)]]&lt;$G$509)</f>
        <v>0</v>
      </c>
      <c r="X20" s="6">
        <v>17</v>
      </c>
      <c r="Y20" t="b">
        <f>OR(Tabla4119[[#This Row],[Tiempo_lineal (ns)]]&gt;$I$508,Tabla4119[[#This Row],[Tiempo_lineal (ns)]]&lt;$I$509)</f>
        <v>0</v>
      </c>
      <c r="Z20" t="b">
        <f>OR(Tabla4119[[#This Row],[Tiempo_normal (ns)]]&gt;$J$508,Tabla4119[[#This Row],[Tiempo_normal (ns)]]&lt;$J$509)</f>
        <v>0</v>
      </c>
      <c r="AA20" s="6">
        <v>17</v>
      </c>
      <c r="AB20" t="b">
        <f>OR(Tabla51210[[#This Row],[Tiempo_lineal (ns)]]&gt;$L$508,Tabla51210[[#This Row],[Tiempo_lineal (ns)]]&lt;$L$509)</f>
        <v>0</v>
      </c>
      <c r="AC20" t="b">
        <f>OR(Tabla51210[[#This Row],[Tiempo_normal (ns)]]&gt;$M$508,Tabla51210[[#This Row],[Tiempo_normal (ns)]]&lt;$M$509)</f>
        <v>0</v>
      </c>
      <c r="AD20" s="6">
        <v>17</v>
      </c>
      <c r="AE20" t="b">
        <f>OR(Tabla61311[[#This Row],[Tiempo_lineal (ns)]]&gt;$O$508,Tabla61311[[#This Row],[Tiempo_lineal (ns)]]&lt;$O$509)</f>
        <v>0</v>
      </c>
      <c r="AF20" s="7" t="b">
        <f>OR(Tabla61311[[#This Row],[Tiempo_normal (ns)]]&gt;$P$508,Tabla61311[[#This Row],[Tiempo_normal (ns)]]&lt;$P$509)</f>
        <v>0</v>
      </c>
    </row>
    <row r="21" spans="2:32" x14ac:dyDescent="0.3">
      <c r="B21">
        <v>18</v>
      </c>
      <c r="C21">
        <v>45</v>
      </c>
      <c r="D21">
        <v>37</v>
      </c>
      <c r="E21">
        <v>18</v>
      </c>
      <c r="F21">
        <v>90</v>
      </c>
      <c r="G21">
        <v>27</v>
      </c>
      <c r="H21">
        <v>18</v>
      </c>
      <c r="I21">
        <v>538</v>
      </c>
      <c r="J21">
        <v>62</v>
      </c>
      <c r="K21">
        <v>18</v>
      </c>
      <c r="L21">
        <v>1420</v>
      </c>
      <c r="M21">
        <v>651</v>
      </c>
      <c r="N21">
        <v>18</v>
      </c>
      <c r="O21">
        <v>3250</v>
      </c>
      <c r="P21">
        <v>8977</v>
      </c>
      <c r="R21" s="8">
        <v>18</v>
      </c>
      <c r="S21" t="b">
        <f>OR(Tabla197[[#This Row],[Tiempo_lineal (ns)]]&gt;$C$508,Tabla197[[#This Row],[Tiempo_lineal (ns)]]&lt;$C$509)</f>
        <v>0</v>
      </c>
      <c r="T21" t="b">
        <f>OR(Tabla197[[#This Row],[Tiempo_normal (ns)]]&gt;$D$508,Tabla197[[#This Row],[Tiempo_normal (ns)]]&lt;$D$509)</f>
        <v>0</v>
      </c>
      <c r="U21" s="8">
        <v>18</v>
      </c>
      <c r="V21" t="b">
        <f>OR(Tabla3108[[#This Row],[Tiempo_lineal (ns)]]&gt;$F$508,Tabla3108[[#This Row],[Tiempo_lineal (ns)]]&lt;$F$509)</f>
        <v>0</v>
      </c>
      <c r="W21" t="b">
        <f>OR(Tabla3108[[#This Row],[Tiempo_normal (ns)]]&gt;$G$508,Tabla3108[[#This Row],[Tiempo_normal (ns)]]&lt;$G$509)</f>
        <v>0</v>
      </c>
      <c r="X21" s="8">
        <v>18</v>
      </c>
      <c r="Y21" t="b">
        <f>OR(Tabla4119[[#This Row],[Tiempo_lineal (ns)]]&gt;$I$508,Tabla4119[[#This Row],[Tiempo_lineal (ns)]]&lt;$I$509)</f>
        <v>1</v>
      </c>
      <c r="Z21" t="b">
        <f>OR(Tabla4119[[#This Row],[Tiempo_normal (ns)]]&gt;$J$508,Tabla4119[[#This Row],[Tiempo_normal (ns)]]&lt;$J$509)</f>
        <v>0</v>
      </c>
      <c r="AA21" s="8">
        <v>18</v>
      </c>
      <c r="AB21" t="b">
        <f>OR(Tabla51210[[#This Row],[Tiempo_lineal (ns)]]&gt;$L$508,Tabla51210[[#This Row],[Tiempo_lineal (ns)]]&lt;$L$509)</f>
        <v>0</v>
      </c>
      <c r="AC21" t="b">
        <f>OR(Tabla51210[[#This Row],[Tiempo_normal (ns)]]&gt;$M$508,Tabla51210[[#This Row],[Tiempo_normal (ns)]]&lt;$M$509)</f>
        <v>0</v>
      </c>
      <c r="AD21" s="8">
        <v>18</v>
      </c>
      <c r="AE21" t="b">
        <f>OR(Tabla61311[[#This Row],[Tiempo_lineal (ns)]]&gt;$O$508,Tabla61311[[#This Row],[Tiempo_lineal (ns)]]&lt;$O$509)</f>
        <v>0</v>
      </c>
      <c r="AF21" s="7" t="b">
        <f>OR(Tabla61311[[#This Row],[Tiempo_normal (ns)]]&gt;$P$508,Tabla61311[[#This Row],[Tiempo_normal (ns)]]&lt;$P$509)</f>
        <v>1</v>
      </c>
    </row>
    <row r="22" spans="2:32" x14ac:dyDescent="0.3">
      <c r="B22">
        <v>19</v>
      </c>
      <c r="C22">
        <v>61</v>
      </c>
      <c r="D22">
        <v>40</v>
      </c>
      <c r="E22">
        <v>19</v>
      </c>
      <c r="F22">
        <v>128</v>
      </c>
      <c r="G22">
        <v>26</v>
      </c>
      <c r="H22">
        <v>19</v>
      </c>
      <c r="I22">
        <v>306</v>
      </c>
      <c r="J22">
        <v>49</v>
      </c>
      <c r="K22">
        <v>19</v>
      </c>
      <c r="L22">
        <v>770</v>
      </c>
      <c r="M22">
        <v>55</v>
      </c>
      <c r="N22">
        <v>19</v>
      </c>
      <c r="O22">
        <v>1148</v>
      </c>
      <c r="P22">
        <v>199</v>
      </c>
      <c r="R22" s="6">
        <v>19</v>
      </c>
      <c r="S22" t="b">
        <f>OR(Tabla197[[#This Row],[Tiempo_lineal (ns)]]&gt;$C$508,Tabla197[[#This Row],[Tiempo_lineal (ns)]]&lt;$C$509)</f>
        <v>0</v>
      </c>
      <c r="T22" t="b">
        <f>OR(Tabla197[[#This Row],[Tiempo_normal (ns)]]&gt;$D$508,Tabla197[[#This Row],[Tiempo_normal (ns)]]&lt;$D$509)</f>
        <v>0</v>
      </c>
      <c r="U22" s="6">
        <v>19</v>
      </c>
      <c r="V22" t="b">
        <f>OR(Tabla3108[[#This Row],[Tiempo_lineal (ns)]]&gt;$F$508,Tabla3108[[#This Row],[Tiempo_lineal (ns)]]&lt;$F$509)</f>
        <v>0</v>
      </c>
      <c r="W22" t="b">
        <f>OR(Tabla3108[[#This Row],[Tiempo_normal (ns)]]&gt;$G$508,Tabla3108[[#This Row],[Tiempo_normal (ns)]]&lt;$G$509)</f>
        <v>0</v>
      </c>
      <c r="X22" s="6">
        <v>19</v>
      </c>
      <c r="Y22" t="b">
        <f>OR(Tabla4119[[#This Row],[Tiempo_lineal (ns)]]&gt;$I$508,Tabla4119[[#This Row],[Tiempo_lineal (ns)]]&lt;$I$509)</f>
        <v>0</v>
      </c>
      <c r="Z22" t="b">
        <f>OR(Tabla4119[[#This Row],[Tiempo_normal (ns)]]&gt;$J$508,Tabla4119[[#This Row],[Tiempo_normal (ns)]]&lt;$J$509)</f>
        <v>0</v>
      </c>
      <c r="AA22" s="6">
        <v>19</v>
      </c>
      <c r="AB22" t="b">
        <f>OR(Tabla51210[[#This Row],[Tiempo_lineal (ns)]]&gt;$L$508,Tabla51210[[#This Row],[Tiempo_lineal (ns)]]&lt;$L$509)</f>
        <v>0</v>
      </c>
      <c r="AC22" t="b">
        <f>OR(Tabla51210[[#This Row],[Tiempo_normal (ns)]]&gt;$M$508,Tabla51210[[#This Row],[Tiempo_normal (ns)]]&lt;$M$509)</f>
        <v>0</v>
      </c>
      <c r="AD22" s="6">
        <v>19</v>
      </c>
      <c r="AE22" t="b">
        <f>OR(Tabla61311[[#This Row],[Tiempo_lineal (ns)]]&gt;$O$508,Tabla61311[[#This Row],[Tiempo_lineal (ns)]]&lt;$O$509)</f>
        <v>0</v>
      </c>
      <c r="AF22" s="7" t="b">
        <f>OR(Tabla61311[[#This Row],[Tiempo_normal (ns)]]&gt;$P$508,Tabla61311[[#This Row],[Tiempo_normal (ns)]]&lt;$P$509)</f>
        <v>0</v>
      </c>
    </row>
    <row r="23" spans="2:32" x14ac:dyDescent="0.3">
      <c r="B23">
        <v>20</v>
      </c>
      <c r="C23">
        <v>86</v>
      </c>
      <c r="D23">
        <v>40</v>
      </c>
      <c r="E23">
        <v>20</v>
      </c>
      <c r="F23">
        <v>133</v>
      </c>
      <c r="G23">
        <v>181</v>
      </c>
      <c r="H23">
        <v>20</v>
      </c>
      <c r="I23">
        <v>208</v>
      </c>
      <c r="J23">
        <v>356</v>
      </c>
      <c r="K23">
        <v>20</v>
      </c>
      <c r="L23">
        <v>381</v>
      </c>
      <c r="M23">
        <v>112</v>
      </c>
      <c r="N23">
        <v>20</v>
      </c>
      <c r="O23">
        <v>2788</v>
      </c>
      <c r="P23">
        <v>188</v>
      </c>
      <c r="R23" s="8">
        <v>20</v>
      </c>
      <c r="S23" t="b">
        <f>OR(Tabla197[[#This Row],[Tiempo_lineal (ns)]]&gt;$C$508,Tabla197[[#This Row],[Tiempo_lineal (ns)]]&lt;$C$509)</f>
        <v>0</v>
      </c>
      <c r="T23" t="b">
        <f>OR(Tabla197[[#This Row],[Tiempo_normal (ns)]]&gt;$D$508,Tabla197[[#This Row],[Tiempo_normal (ns)]]&lt;$D$509)</f>
        <v>0</v>
      </c>
      <c r="U23" s="8">
        <v>20</v>
      </c>
      <c r="V23" t="b">
        <f>OR(Tabla3108[[#This Row],[Tiempo_lineal (ns)]]&gt;$F$508,Tabla3108[[#This Row],[Tiempo_lineal (ns)]]&lt;$F$509)</f>
        <v>0</v>
      </c>
      <c r="W23" t="b">
        <f>OR(Tabla3108[[#This Row],[Tiempo_normal (ns)]]&gt;$G$508,Tabla3108[[#This Row],[Tiempo_normal (ns)]]&lt;$G$509)</f>
        <v>1</v>
      </c>
      <c r="X23" s="8">
        <v>20</v>
      </c>
      <c r="Y23" t="b">
        <f>OR(Tabla4119[[#This Row],[Tiempo_lineal (ns)]]&gt;$I$508,Tabla4119[[#This Row],[Tiempo_lineal (ns)]]&lt;$I$509)</f>
        <v>0</v>
      </c>
      <c r="Z23" t="b">
        <f>OR(Tabla4119[[#This Row],[Tiempo_normal (ns)]]&gt;$J$508,Tabla4119[[#This Row],[Tiempo_normal (ns)]]&lt;$J$509)</f>
        <v>1</v>
      </c>
      <c r="AA23" s="8">
        <v>20</v>
      </c>
      <c r="AB23" t="b">
        <f>OR(Tabla51210[[#This Row],[Tiempo_lineal (ns)]]&gt;$L$508,Tabla51210[[#This Row],[Tiempo_lineal (ns)]]&lt;$L$509)</f>
        <v>0</v>
      </c>
      <c r="AC23" t="b">
        <f>OR(Tabla51210[[#This Row],[Tiempo_normal (ns)]]&gt;$M$508,Tabla51210[[#This Row],[Tiempo_normal (ns)]]&lt;$M$509)</f>
        <v>0</v>
      </c>
      <c r="AD23" s="8">
        <v>20</v>
      </c>
      <c r="AE23" t="b">
        <f>OR(Tabla61311[[#This Row],[Tiempo_lineal (ns)]]&gt;$O$508,Tabla61311[[#This Row],[Tiempo_lineal (ns)]]&lt;$O$509)</f>
        <v>0</v>
      </c>
      <c r="AF23" s="7" t="b">
        <f>OR(Tabla61311[[#This Row],[Tiempo_normal (ns)]]&gt;$P$508,Tabla61311[[#This Row],[Tiempo_normal (ns)]]&lt;$P$509)</f>
        <v>0</v>
      </c>
    </row>
    <row r="24" spans="2:32" x14ac:dyDescent="0.3">
      <c r="B24">
        <v>21</v>
      </c>
      <c r="C24">
        <v>55</v>
      </c>
      <c r="D24">
        <v>36</v>
      </c>
      <c r="E24">
        <v>21</v>
      </c>
      <c r="F24">
        <v>124</v>
      </c>
      <c r="G24">
        <v>75</v>
      </c>
      <c r="H24">
        <v>21</v>
      </c>
      <c r="I24">
        <v>181</v>
      </c>
      <c r="J24">
        <v>55</v>
      </c>
      <c r="K24">
        <v>21</v>
      </c>
      <c r="L24">
        <v>1134</v>
      </c>
      <c r="M24">
        <v>55</v>
      </c>
      <c r="N24">
        <v>21</v>
      </c>
      <c r="O24">
        <v>467</v>
      </c>
      <c r="P24">
        <v>146</v>
      </c>
      <c r="R24" s="6">
        <v>21</v>
      </c>
      <c r="S24" t="b">
        <f>OR(Tabla197[[#This Row],[Tiempo_lineal (ns)]]&gt;$C$508,Tabla197[[#This Row],[Tiempo_lineal (ns)]]&lt;$C$509)</f>
        <v>0</v>
      </c>
      <c r="T24" t="b">
        <f>OR(Tabla197[[#This Row],[Tiempo_normal (ns)]]&gt;$D$508,Tabla197[[#This Row],[Tiempo_normal (ns)]]&lt;$D$509)</f>
        <v>0</v>
      </c>
      <c r="U24" s="6">
        <v>21</v>
      </c>
      <c r="V24" t="b">
        <f>OR(Tabla3108[[#This Row],[Tiempo_lineal (ns)]]&gt;$F$508,Tabla3108[[#This Row],[Tiempo_lineal (ns)]]&lt;$F$509)</f>
        <v>0</v>
      </c>
      <c r="W24" t="b">
        <f>OR(Tabla3108[[#This Row],[Tiempo_normal (ns)]]&gt;$G$508,Tabla3108[[#This Row],[Tiempo_normal (ns)]]&lt;$G$509)</f>
        <v>0</v>
      </c>
      <c r="X24" s="6">
        <v>21</v>
      </c>
      <c r="Y24" t="b">
        <f>OR(Tabla4119[[#This Row],[Tiempo_lineal (ns)]]&gt;$I$508,Tabla4119[[#This Row],[Tiempo_lineal (ns)]]&lt;$I$509)</f>
        <v>0</v>
      </c>
      <c r="Z24" t="b">
        <f>OR(Tabla4119[[#This Row],[Tiempo_normal (ns)]]&gt;$J$508,Tabla4119[[#This Row],[Tiempo_normal (ns)]]&lt;$J$509)</f>
        <v>0</v>
      </c>
      <c r="AA24" s="6">
        <v>21</v>
      </c>
      <c r="AB24" t="b">
        <f>OR(Tabla51210[[#This Row],[Tiempo_lineal (ns)]]&gt;$L$508,Tabla51210[[#This Row],[Tiempo_lineal (ns)]]&lt;$L$509)</f>
        <v>0</v>
      </c>
      <c r="AC24" t="b">
        <f>OR(Tabla51210[[#This Row],[Tiempo_normal (ns)]]&gt;$M$508,Tabla51210[[#This Row],[Tiempo_normal (ns)]]&lt;$M$509)</f>
        <v>0</v>
      </c>
      <c r="AD24" s="6">
        <v>21</v>
      </c>
      <c r="AE24" t="b">
        <f>OR(Tabla61311[[#This Row],[Tiempo_lineal (ns)]]&gt;$O$508,Tabla61311[[#This Row],[Tiempo_lineal (ns)]]&lt;$O$509)</f>
        <v>0</v>
      </c>
      <c r="AF24" s="7" t="b">
        <f>OR(Tabla61311[[#This Row],[Tiempo_normal (ns)]]&gt;$P$508,Tabla61311[[#This Row],[Tiempo_normal (ns)]]&lt;$P$509)</f>
        <v>0</v>
      </c>
    </row>
    <row r="25" spans="2:32" x14ac:dyDescent="0.3">
      <c r="B25">
        <v>22</v>
      </c>
      <c r="C25">
        <v>55</v>
      </c>
      <c r="D25">
        <v>51</v>
      </c>
      <c r="E25">
        <v>22</v>
      </c>
      <c r="F25">
        <v>119</v>
      </c>
      <c r="G25">
        <v>45</v>
      </c>
      <c r="H25">
        <v>22</v>
      </c>
      <c r="I25">
        <v>123</v>
      </c>
      <c r="J25">
        <v>358</v>
      </c>
      <c r="K25">
        <v>22</v>
      </c>
      <c r="L25">
        <v>461</v>
      </c>
      <c r="M25">
        <v>56</v>
      </c>
      <c r="N25">
        <v>22</v>
      </c>
      <c r="O25">
        <v>1895</v>
      </c>
      <c r="P25">
        <v>199</v>
      </c>
      <c r="R25" s="8">
        <v>22</v>
      </c>
      <c r="S25" t="b">
        <f>OR(Tabla197[[#This Row],[Tiempo_lineal (ns)]]&gt;$C$508,Tabla197[[#This Row],[Tiempo_lineal (ns)]]&lt;$C$509)</f>
        <v>0</v>
      </c>
      <c r="T25" t="b">
        <f>OR(Tabla197[[#This Row],[Tiempo_normal (ns)]]&gt;$D$508,Tabla197[[#This Row],[Tiempo_normal (ns)]]&lt;$D$509)</f>
        <v>0</v>
      </c>
      <c r="U25" s="8">
        <v>22</v>
      </c>
      <c r="V25" t="b">
        <f>OR(Tabla3108[[#This Row],[Tiempo_lineal (ns)]]&gt;$F$508,Tabla3108[[#This Row],[Tiempo_lineal (ns)]]&lt;$F$509)</f>
        <v>0</v>
      </c>
      <c r="W25" t="b">
        <f>OR(Tabla3108[[#This Row],[Tiempo_normal (ns)]]&gt;$G$508,Tabla3108[[#This Row],[Tiempo_normal (ns)]]&lt;$G$509)</f>
        <v>0</v>
      </c>
      <c r="X25" s="8">
        <v>22</v>
      </c>
      <c r="Y25" t="b">
        <f>OR(Tabla4119[[#This Row],[Tiempo_lineal (ns)]]&gt;$I$508,Tabla4119[[#This Row],[Tiempo_lineal (ns)]]&lt;$I$509)</f>
        <v>0</v>
      </c>
      <c r="Z25" t="b">
        <f>OR(Tabla4119[[#This Row],[Tiempo_normal (ns)]]&gt;$J$508,Tabla4119[[#This Row],[Tiempo_normal (ns)]]&lt;$J$509)</f>
        <v>1</v>
      </c>
      <c r="AA25" s="8">
        <v>22</v>
      </c>
      <c r="AB25" t="b">
        <f>OR(Tabla51210[[#This Row],[Tiempo_lineal (ns)]]&gt;$L$508,Tabla51210[[#This Row],[Tiempo_lineal (ns)]]&lt;$L$509)</f>
        <v>0</v>
      </c>
      <c r="AC25" t="b">
        <f>OR(Tabla51210[[#This Row],[Tiempo_normal (ns)]]&gt;$M$508,Tabla51210[[#This Row],[Tiempo_normal (ns)]]&lt;$M$509)</f>
        <v>0</v>
      </c>
      <c r="AD25" s="8">
        <v>22</v>
      </c>
      <c r="AE25" t="b">
        <f>OR(Tabla61311[[#This Row],[Tiempo_lineal (ns)]]&gt;$O$508,Tabla61311[[#This Row],[Tiempo_lineal (ns)]]&lt;$O$509)</f>
        <v>0</v>
      </c>
      <c r="AF25" s="7" t="b">
        <f>OR(Tabla61311[[#This Row],[Tiempo_normal (ns)]]&gt;$P$508,Tabla61311[[#This Row],[Tiempo_normal (ns)]]&lt;$P$509)</f>
        <v>0</v>
      </c>
    </row>
    <row r="26" spans="2:32" x14ac:dyDescent="0.3">
      <c r="B26">
        <v>23</v>
      </c>
      <c r="C26">
        <v>76</v>
      </c>
      <c r="D26">
        <v>60</v>
      </c>
      <c r="E26">
        <v>23</v>
      </c>
      <c r="F26">
        <v>153</v>
      </c>
      <c r="G26">
        <v>68</v>
      </c>
      <c r="H26">
        <v>23</v>
      </c>
      <c r="I26">
        <v>219</v>
      </c>
      <c r="J26">
        <v>342</v>
      </c>
      <c r="K26">
        <v>23</v>
      </c>
      <c r="L26">
        <v>516</v>
      </c>
      <c r="M26">
        <v>58</v>
      </c>
      <c r="N26">
        <v>23</v>
      </c>
      <c r="O26">
        <v>2400</v>
      </c>
      <c r="P26">
        <v>820</v>
      </c>
      <c r="R26" s="6">
        <v>23</v>
      </c>
      <c r="S26" t="b">
        <f>OR(Tabla197[[#This Row],[Tiempo_lineal (ns)]]&gt;$C$508,Tabla197[[#This Row],[Tiempo_lineal (ns)]]&lt;$C$509)</f>
        <v>0</v>
      </c>
      <c r="T26" t="b">
        <f>OR(Tabla197[[#This Row],[Tiempo_normal (ns)]]&gt;$D$508,Tabla197[[#This Row],[Tiempo_normal (ns)]]&lt;$D$509)</f>
        <v>0</v>
      </c>
      <c r="U26" s="6">
        <v>23</v>
      </c>
      <c r="V26" t="b">
        <f>OR(Tabla3108[[#This Row],[Tiempo_lineal (ns)]]&gt;$F$508,Tabla3108[[#This Row],[Tiempo_lineal (ns)]]&lt;$F$509)</f>
        <v>0</v>
      </c>
      <c r="W26" t="b">
        <f>OR(Tabla3108[[#This Row],[Tiempo_normal (ns)]]&gt;$G$508,Tabla3108[[#This Row],[Tiempo_normal (ns)]]&lt;$G$509)</f>
        <v>0</v>
      </c>
      <c r="X26" s="6">
        <v>23</v>
      </c>
      <c r="Y26" t="b">
        <f>OR(Tabla4119[[#This Row],[Tiempo_lineal (ns)]]&gt;$I$508,Tabla4119[[#This Row],[Tiempo_lineal (ns)]]&lt;$I$509)</f>
        <v>0</v>
      </c>
      <c r="Z26" t="b">
        <f>OR(Tabla4119[[#This Row],[Tiempo_normal (ns)]]&gt;$J$508,Tabla4119[[#This Row],[Tiempo_normal (ns)]]&lt;$J$509)</f>
        <v>0</v>
      </c>
      <c r="AA26" s="6">
        <v>23</v>
      </c>
      <c r="AB26" t="b">
        <f>OR(Tabla51210[[#This Row],[Tiempo_lineal (ns)]]&gt;$L$508,Tabla51210[[#This Row],[Tiempo_lineal (ns)]]&lt;$L$509)</f>
        <v>0</v>
      </c>
      <c r="AC26" t="b">
        <f>OR(Tabla51210[[#This Row],[Tiempo_normal (ns)]]&gt;$M$508,Tabla51210[[#This Row],[Tiempo_normal (ns)]]&lt;$M$509)</f>
        <v>0</v>
      </c>
      <c r="AD26" s="6">
        <v>23</v>
      </c>
      <c r="AE26" t="b">
        <f>OR(Tabla61311[[#This Row],[Tiempo_lineal (ns)]]&gt;$O$508,Tabla61311[[#This Row],[Tiempo_lineal (ns)]]&lt;$O$509)</f>
        <v>0</v>
      </c>
      <c r="AF26" s="7" t="b">
        <f>OR(Tabla61311[[#This Row],[Tiempo_normal (ns)]]&gt;$P$508,Tabla61311[[#This Row],[Tiempo_normal (ns)]]&lt;$P$509)</f>
        <v>0</v>
      </c>
    </row>
    <row r="27" spans="2:32" x14ac:dyDescent="0.3">
      <c r="B27">
        <v>24</v>
      </c>
      <c r="C27">
        <v>98</v>
      </c>
      <c r="D27">
        <v>49</v>
      </c>
      <c r="E27">
        <v>24</v>
      </c>
      <c r="F27">
        <v>162</v>
      </c>
      <c r="G27">
        <v>46</v>
      </c>
      <c r="H27">
        <v>24</v>
      </c>
      <c r="I27">
        <v>229</v>
      </c>
      <c r="J27">
        <v>50</v>
      </c>
      <c r="K27">
        <v>24</v>
      </c>
      <c r="L27">
        <v>839</v>
      </c>
      <c r="M27">
        <v>775</v>
      </c>
      <c r="N27">
        <v>24</v>
      </c>
      <c r="O27">
        <v>2162</v>
      </c>
      <c r="P27">
        <v>47</v>
      </c>
      <c r="R27" s="8">
        <v>24</v>
      </c>
      <c r="S27" t="b">
        <f>OR(Tabla197[[#This Row],[Tiempo_lineal (ns)]]&gt;$C$508,Tabla197[[#This Row],[Tiempo_lineal (ns)]]&lt;$C$509)</f>
        <v>0</v>
      </c>
      <c r="T27" t="b">
        <f>OR(Tabla197[[#This Row],[Tiempo_normal (ns)]]&gt;$D$508,Tabla197[[#This Row],[Tiempo_normal (ns)]]&lt;$D$509)</f>
        <v>0</v>
      </c>
      <c r="U27" s="8">
        <v>24</v>
      </c>
      <c r="V27" t="b">
        <f>OR(Tabla3108[[#This Row],[Tiempo_lineal (ns)]]&gt;$F$508,Tabla3108[[#This Row],[Tiempo_lineal (ns)]]&lt;$F$509)</f>
        <v>0</v>
      </c>
      <c r="W27" t="b">
        <f>OR(Tabla3108[[#This Row],[Tiempo_normal (ns)]]&gt;$G$508,Tabla3108[[#This Row],[Tiempo_normal (ns)]]&lt;$G$509)</f>
        <v>0</v>
      </c>
      <c r="X27" s="8">
        <v>24</v>
      </c>
      <c r="Y27" t="b">
        <f>OR(Tabla4119[[#This Row],[Tiempo_lineal (ns)]]&gt;$I$508,Tabla4119[[#This Row],[Tiempo_lineal (ns)]]&lt;$I$509)</f>
        <v>0</v>
      </c>
      <c r="Z27" t="b">
        <f>OR(Tabla4119[[#This Row],[Tiempo_normal (ns)]]&gt;$J$508,Tabla4119[[#This Row],[Tiempo_normal (ns)]]&lt;$J$509)</f>
        <v>0</v>
      </c>
      <c r="AA27" s="8">
        <v>24</v>
      </c>
      <c r="AB27" t="b">
        <f>OR(Tabla51210[[#This Row],[Tiempo_lineal (ns)]]&gt;$L$508,Tabla51210[[#This Row],[Tiempo_lineal (ns)]]&lt;$L$509)</f>
        <v>0</v>
      </c>
      <c r="AC27" t="b">
        <f>OR(Tabla51210[[#This Row],[Tiempo_normal (ns)]]&gt;$M$508,Tabla51210[[#This Row],[Tiempo_normal (ns)]]&lt;$M$509)</f>
        <v>0</v>
      </c>
      <c r="AD27" s="8">
        <v>24</v>
      </c>
      <c r="AE27" t="b">
        <f>OR(Tabla61311[[#This Row],[Tiempo_lineal (ns)]]&gt;$O$508,Tabla61311[[#This Row],[Tiempo_lineal (ns)]]&lt;$O$509)</f>
        <v>0</v>
      </c>
      <c r="AF27" s="7" t="b">
        <f>OR(Tabla61311[[#This Row],[Tiempo_normal (ns)]]&gt;$P$508,Tabla61311[[#This Row],[Tiempo_normal (ns)]]&lt;$P$509)</f>
        <v>0</v>
      </c>
    </row>
    <row r="28" spans="2:32" x14ac:dyDescent="0.3">
      <c r="B28">
        <v>25</v>
      </c>
      <c r="C28">
        <v>88</v>
      </c>
      <c r="D28">
        <v>64</v>
      </c>
      <c r="E28">
        <v>25</v>
      </c>
      <c r="F28">
        <v>110</v>
      </c>
      <c r="G28">
        <v>170</v>
      </c>
      <c r="H28">
        <v>25</v>
      </c>
      <c r="I28">
        <v>227</v>
      </c>
      <c r="J28">
        <v>65</v>
      </c>
      <c r="K28">
        <v>25</v>
      </c>
      <c r="L28">
        <v>1146</v>
      </c>
      <c r="M28">
        <v>664</v>
      </c>
      <c r="N28">
        <v>25</v>
      </c>
      <c r="O28">
        <v>2494</v>
      </c>
      <c r="P28">
        <v>185</v>
      </c>
      <c r="R28" s="6">
        <v>25</v>
      </c>
      <c r="S28" t="b">
        <f>OR(Tabla197[[#This Row],[Tiempo_lineal (ns)]]&gt;$C$508,Tabla197[[#This Row],[Tiempo_lineal (ns)]]&lt;$C$509)</f>
        <v>0</v>
      </c>
      <c r="T28" t="b">
        <f>OR(Tabla197[[#This Row],[Tiempo_normal (ns)]]&gt;$D$508,Tabla197[[#This Row],[Tiempo_normal (ns)]]&lt;$D$509)</f>
        <v>0</v>
      </c>
      <c r="U28" s="6">
        <v>25</v>
      </c>
      <c r="V28" t="b">
        <f>OR(Tabla3108[[#This Row],[Tiempo_lineal (ns)]]&gt;$F$508,Tabla3108[[#This Row],[Tiempo_lineal (ns)]]&lt;$F$509)</f>
        <v>0</v>
      </c>
      <c r="W28" t="b">
        <f>OR(Tabla3108[[#This Row],[Tiempo_normal (ns)]]&gt;$G$508,Tabla3108[[#This Row],[Tiempo_normal (ns)]]&lt;$G$509)</f>
        <v>1</v>
      </c>
      <c r="X28" s="6">
        <v>25</v>
      </c>
      <c r="Y28" t="b">
        <f>OR(Tabla4119[[#This Row],[Tiempo_lineal (ns)]]&gt;$I$508,Tabla4119[[#This Row],[Tiempo_lineal (ns)]]&lt;$I$509)</f>
        <v>0</v>
      </c>
      <c r="Z28" t="b">
        <f>OR(Tabla4119[[#This Row],[Tiempo_normal (ns)]]&gt;$J$508,Tabla4119[[#This Row],[Tiempo_normal (ns)]]&lt;$J$509)</f>
        <v>0</v>
      </c>
      <c r="AA28" s="6">
        <v>25</v>
      </c>
      <c r="AB28" t="b">
        <f>OR(Tabla51210[[#This Row],[Tiempo_lineal (ns)]]&gt;$L$508,Tabla51210[[#This Row],[Tiempo_lineal (ns)]]&lt;$L$509)</f>
        <v>0</v>
      </c>
      <c r="AC28" t="b">
        <f>OR(Tabla51210[[#This Row],[Tiempo_normal (ns)]]&gt;$M$508,Tabla51210[[#This Row],[Tiempo_normal (ns)]]&lt;$M$509)</f>
        <v>0</v>
      </c>
      <c r="AD28" s="6">
        <v>25</v>
      </c>
      <c r="AE28" t="b">
        <f>OR(Tabla61311[[#This Row],[Tiempo_lineal (ns)]]&gt;$O$508,Tabla61311[[#This Row],[Tiempo_lineal (ns)]]&lt;$O$509)</f>
        <v>0</v>
      </c>
      <c r="AF28" s="7" t="b">
        <f>OR(Tabla61311[[#This Row],[Tiempo_normal (ns)]]&gt;$P$508,Tabla61311[[#This Row],[Tiempo_normal (ns)]]&lt;$P$509)</f>
        <v>0</v>
      </c>
    </row>
    <row r="29" spans="2:32" x14ac:dyDescent="0.3">
      <c r="B29">
        <v>26</v>
      </c>
      <c r="C29">
        <v>83</v>
      </c>
      <c r="D29">
        <v>47</v>
      </c>
      <c r="E29">
        <v>26</v>
      </c>
      <c r="F29">
        <v>80</v>
      </c>
      <c r="G29">
        <v>98</v>
      </c>
      <c r="H29">
        <v>26</v>
      </c>
      <c r="I29">
        <v>199</v>
      </c>
      <c r="J29">
        <v>53</v>
      </c>
      <c r="K29">
        <v>26</v>
      </c>
      <c r="L29">
        <v>452</v>
      </c>
      <c r="M29">
        <v>267</v>
      </c>
      <c r="N29">
        <v>26</v>
      </c>
      <c r="O29">
        <v>630</v>
      </c>
      <c r="P29">
        <v>109</v>
      </c>
      <c r="R29" s="8">
        <v>26</v>
      </c>
      <c r="S29" t="b">
        <f>OR(Tabla197[[#This Row],[Tiempo_lineal (ns)]]&gt;$C$508,Tabla197[[#This Row],[Tiempo_lineal (ns)]]&lt;$C$509)</f>
        <v>0</v>
      </c>
      <c r="T29" t="b">
        <f>OR(Tabla197[[#This Row],[Tiempo_normal (ns)]]&gt;$D$508,Tabla197[[#This Row],[Tiempo_normal (ns)]]&lt;$D$509)</f>
        <v>0</v>
      </c>
      <c r="U29" s="8">
        <v>26</v>
      </c>
      <c r="V29" t="b">
        <f>OR(Tabla3108[[#This Row],[Tiempo_lineal (ns)]]&gt;$F$508,Tabla3108[[#This Row],[Tiempo_lineal (ns)]]&lt;$F$509)</f>
        <v>0</v>
      </c>
      <c r="W29" t="b">
        <f>OR(Tabla3108[[#This Row],[Tiempo_normal (ns)]]&gt;$G$508,Tabla3108[[#This Row],[Tiempo_normal (ns)]]&lt;$G$509)</f>
        <v>0</v>
      </c>
      <c r="X29" s="8">
        <v>26</v>
      </c>
      <c r="Y29" t="b">
        <f>OR(Tabla4119[[#This Row],[Tiempo_lineal (ns)]]&gt;$I$508,Tabla4119[[#This Row],[Tiempo_lineal (ns)]]&lt;$I$509)</f>
        <v>0</v>
      </c>
      <c r="Z29" t="b">
        <f>OR(Tabla4119[[#This Row],[Tiempo_normal (ns)]]&gt;$J$508,Tabla4119[[#This Row],[Tiempo_normal (ns)]]&lt;$J$509)</f>
        <v>0</v>
      </c>
      <c r="AA29" s="8">
        <v>26</v>
      </c>
      <c r="AB29" t="b">
        <f>OR(Tabla51210[[#This Row],[Tiempo_lineal (ns)]]&gt;$L$508,Tabla51210[[#This Row],[Tiempo_lineal (ns)]]&lt;$L$509)</f>
        <v>0</v>
      </c>
      <c r="AC29" t="b">
        <f>OR(Tabla51210[[#This Row],[Tiempo_normal (ns)]]&gt;$M$508,Tabla51210[[#This Row],[Tiempo_normal (ns)]]&lt;$M$509)</f>
        <v>0</v>
      </c>
      <c r="AD29" s="8">
        <v>26</v>
      </c>
      <c r="AE29" t="b">
        <f>OR(Tabla61311[[#This Row],[Tiempo_lineal (ns)]]&gt;$O$508,Tabla61311[[#This Row],[Tiempo_lineal (ns)]]&lt;$O$509)</f>
        <v>0</v>
      </c>
      <c r="AF29" s="7" t="b">
        <f>OR(Tabla61311[[#This Row],[Tiempo_normal (ns)]]&gt;$P$508,Tabla61311[[#This Row],[Tiempo_normal (ns)]]&lt;$P$509)</f>
        <v>0</v>
      </c>
    </row>
    <row r="30" spans="2:32" x14ac:dyDescent="0.3">
      <c r="B30">
        <v>27</v>
      </c>
      <c r="C30">
        <v>68</v>
      </c>
      <c r="D30">
        <v>59</v>
      </c>
      <c r="E30">
        <v>27</v>
      </c>
      <c r="F30">
        <v>77</v>
      </c>
      <c r="G30">
        <v>79</v>
      </c>
      <c r="H30">
        <v>27</v>
      </c>
      <c r="I30">
        <v>62</v>
      </c>
      <c r="J30">
        <v>354</v>
      </c>
      <c r="K30">
        <v>27</v>
      </c>
      <c r="L30">
        <v>687</v>
      </c>
      <c r="M30">
        <v>632</v>
      </c>
      <c r="N30">
        <v>27</v>
      </c>
      <c r="O30">
        <v>1456</v>
      </c>
      <c r="P30">
        <v>112</v>
      </c>
      <c r="R30" s="6">
        <v>27</v>
      </c>
      <c r="S30" t="b">
        <f>OR(Tabla197[[#This Row],[Tiempo_lineal (ns)]]&gt;$C$508,Tabla197[[#This Row],[Tiempo_lineal (ns)]]&lt;$C$509)</f>
        <v>0</v>
      </c>
      <c r="T30" t="b">
        <f>OR(Tabla197[[#This Row],[Tiempo_normal (ns)]]&gt;$D$508,Tabla197[[#This Row],[Tiempo_normal (ns)]]&lt;$D$509)</f>
        <v>0</v>
      </c>
      <c r="U30" s="6">
        <v>27</v>
      </c>
      <c r="V30" t="b">
        <f>OR(Tabla3108[[#This Row],[Tiempo_lineal (ns)]]&gt;$F$508,Tabla3108[[#This Row],[Tiempo_lineal (ns)]]&lt;$F$509)</f>
        <v>0</v>
      </c>
      <c r="W30" t="b">
        <f>OR(Tabla3108[[#This Row],[Tiempo_normal (ns)]]&gt;$G$508,Tabla3108[[#This Row],[Tiempo_normal (ns)]]&lt;$G$509)</f>
        <v>0</v>
      </c>
      <c r="X30" s="6">
        <v>27</v>
      </c>
      <c r="Y30" t="b">
        <f>OR(Tabla4119[[#This Row],[Tiempo_lineal (ns)]]&gt;$I$508,Tabla4119[[#This Row],[Tiempo_lineal (ns)]]&lt;$I$509)</f>
        <v>0</v>
      </c>
      <c r="Z30" t="b">
        <f>OR(Tabla4119[[#This Row],[Tiempo_normal (ns)]]&gt;$J$508,Tabla4119[[#This Row],[Tiempo_normal (ns)]]&lt;$J$509)</f>
        <v>1</v>
      </c>
      <c r="AA30" s="6">
        <v>27</v>
      </c>
      <c r="AB30" t="b">
        <f>OR(Tabla51210[[#This Row],[Tiempo_lineal (ns)]]&gt;$L$508,Tabla51210[[#This Row],[Tiempo_lineal (ns)]]&lt;$L$509)</f>
        <v>0</v>
      </c>
      <c r="AC30" t="b">
        <f>OR(Tabla51210[[#This Row],[Tiempo_normal (ns)]]&gt;$M$508,Tabla51210[[#This Row],[Tiempo_normal (ns)]]&lt;$M$509)</f>
        <v>0</v>
      </c>
      <c r="AD30" s="6">
        <v>27</v>
      </c>
      <c r="AE30" t="b">
        <f>OR(Tabla61311[[#This Row],[Tiempo_lineal (ns)]]&gt;$O$508,Tabla61311[[#This Row],[Tiempo_lineal (ns)]]&lt;$O$509)</f>
        <v>0</v>
      </c>
      <c r="AF30" s="7" t="b">
        <f>OR(Tabla61311[[#This Row],[Tiempo_normal (ns)]]&gt;$P$508,Tabla61311[[#This Row],[Tiempo_normal (ns)]]&lt;$P$509)</f>
        <v>0</v>
      </c>
    </row>
    <row r="31" spans="2:32" x14ac:dyDescent="0.3">
      <c r="B31">
        <v>28</v>
      </c>
      <c r="C31">
        <v>67</v>
      </c>
      <c r="D31">
        <v>62</v>
      </c>
      <c r="E31">
        <v>28</v>
      </c>
      <c r="F31">
        <v>181</v>
      </c>
      <c r="G31">
        <v>110</v>
      </c>
      <c r="H31">
        <v>28</v>
      </c>
      <c r="I31">
        <v>137</v>
      </c>
      <c r="J31">
        <v>510</v>
      </c>
      <c r="K31">
        <v>28</v>
      </c>
      <c r="L31">
        <v>662</v>
      </c>
      <c r="M31">
        <v>54</v>
      </c>
      <c r="N31">
        <v>28</v>
      </c>
      <c r="O31">
        <v>989</v>
      </c>
      <c r="P31">
        <v>66</v>
      </c>
      <c r="R31" s="8">
        <v>28</v>
      </c>
      <c r="S31" t="b">
        <f>OR(Tabla197[[#This Row],[Tiempo_lineal (ns)]]&gt;$C$508,Tabla197[[#This Row],[Tiempo_lineal (ns)]]&lt;$C$509)</f>
        <v>0</v>
      </c>
      <c r="T31" t="b">
        <f>OR(Tabla197[[#This Row],[Tiempo_normal (ns)]]&gt;$D$508,Tabla197[[#This Row],[Tiempo_normal (ns)]]&lt;$D$509)</f>
        <v>0</v>
      </c>
      <c r="U31" s="8">
        <v>28</v>
      </c>
      <c r="V31" t="b">
        <f>OR(Tabla3108[[#This Row],[Tiempo_lineal (ns)]]&gt;$F$508,Tabla3108[[#This Row],[Tiempo_lineal (ns)]]&lt;$F$509)</f>
        <v>0</v>
      </c>
      <c r="W31" t="b">
        <f>OR(Tabla3108[[#This Row],[Tiempo_normal (ns)]]&gt;$G$508,Tabla3108[[#This Row],[Tiempo_normal (ns)]]&lt;$G$509)</f>
        <v>0</v>
      </c>
      <c r="X31" s="8">
        <v>28</v>
      </c>
      <c r="Y31" t="b">
        <f>OR(Tabla4119[[#This Row],[Tiempo_lineal (ns)]]&gt;$I$508,Tabla4119[[#This Row],[Tiempo_lineal (ns)]]&lt;$I$509)</f>
        <v>0</v>
      </c>
      <c r="Z31" t="b">
        <f>OR(Tabla4119[[#This Row],[Tiempo_normal (ns)]]&gt;$J$508,Tabla4119[[#This Row],[Tiempo_normal (ns)]]&lt;$J$509)</f>
        <v>1</v>
      </c>
      <c r="AA31" s="8">
        <v>28</v>
      </c>
      <c r="AB31" t="b">
        <f>OR(Tabla51210[[#This Row],[Tiempo_lineal (ns)]]&gt;$L$508,Tabla51210[[#This Row],[Tiempo_lineal (ns)]]&lt;$L$509)</f>
        <v>0</v>
      </c>
      <c r="AC31" t="b">
        <f>OR(Tabla51210[[#This Row],[Tiempo_normal (ns)]]&gt;$M$508,Tabla51210[[#This Row],[Tiempo_normal (ns)]]&lt;$M$509)</f>
        <v>0</v>
      </c>
      <c r="AD31" s="8">
        <v>28</v>
      </c>
      <c r="AE31" t="b">
        <f>OR(Tabla61311[[#This Row],[Tiempo_lineal (ns)]]&gt;$O$508,Tabla61311[[#This Row],[Tiempo_lineal (ns)]]&lt;$O$509)</f>
        <v>0</v>
      </c>
      <c r="AF31" s="7" t="b">
        <f>OR(Tabla61311[[#This Row],[Tiempo_normal (ns)]]&gt;$P$508,Tabla61311[[#This Row],[Tiempo_normal (ns)]]&lt;$P$509)</f>
        <v>0</v>
      </c>
    </row>
    <row r="32" spans="2:32" x14ac:dyDescent="0.3">
      <c r="B32">
        <v>29</v>
      </c>
      <c r="C32">
        <v>56</v>
      </c>
      <c r="D32">
        <v>85</v>
      </c>
      <c r="E32">
        <v>29</v>
      </c>
      <c r="F32">
        <v>44</v>
      </c>
      <c r="G32">
        <v>39</v>
      </c>
      <c r="H32">
        <v>29</v>
      </c>
      <c r="I32">
        <v>203</v>
      </c>
      <c r="J32">
        <v>53</v>
      </c>
      <c r="K32">
        <v>29</v>
      </c>
      <c r="L32">
        <v>940</v>
      </c>
      <c r="M32">
        <v>697</v>
      </c>
      <c r="N32">
        <v>29</v>
      </c>
      <c r="O32">
        <v>775</v>
      </c>
      <c r="P32">
        <v>1127</v>
      </c>
      <c r="R32" s="6">
        <v>29</v>
      </c>
      <c r="S32" t="b">
        <f>OR(Tabla197[[#This Row],[Tiempo_lineal (ns)]]&gt;$C$508,Tabla197[[#This Row],[Tiempo_lineal (ns)]]&lt;$C$509)</f>
        <v>0</v>
      </c>
      <c r="T32" t="b">
        <f>OR(Tabla197[[#This Row],[Tiempo_normal (ns)]]&gt;$D$508,Tabla197[[#This Row],[Tiempo_normal (ns)]]&lt;$D$509)</f>
        <v>0</v>
      </c>
      <c r="U32" s="6">
        <v>29</v>
      </c>
      <c r="V32" t="b">
        <f>OR(Tabla3108[[#This Row],[Tiempo_lineal (ns)]]&gt;$F$508,Tabla3108[[#This Row],[Tiempo_lineal (ns)]]&lt;$F$509)</f>
        <v>0</v>
      </c>
      <c r="W32" t="b">
        <f>OR(Tabla3108[[#This Row],[Tiempo_normal (ns)]]&gt;$G$508,Tabla3108[[#This Row],[Tiempo_normal (ns)]]&lt;$G$509)</f>
        <v>0</v>
      </c>
      <c r="X32" s="6">
        <v>29</v>
      </c>
      <c r="Y32" t="b">
        <f>OR(Tabla4119[[#This Row],[Tiempo_lineal (ns)]]&gt;$I$508,Tabla4119[[#This Row],[Tiempo_lineal (ns)]]&lt;$I$509)</f>
        <v>0</v>
      </c>
      <c r="Z32" t="b">
        <f>OR(Tabla4119[[#This Row],[Tiempo_normal (ns)]]&gt;$J$508,Tabla4119[[#This Row],[Tiempo_normal (ns)]]&lt;$J$509)</f>
        <v>0</v>
      </c>
      <c r="AA32" s="6">
        <v>29</v>
      </c>
      <c r="AB32" t="b">
        <f>OR(Tabla51210[[#This Row],[Tiempo_lineal (ns)]]&gt;$L$508,Tabla51210[[#This Row],[Tiempo_lineal (ns)]]&lt;$L$509)</f>
        <v>0</v>
      </c>
      <c r="AC32" t="b">
        <f>OR(Tabla51210[[#This Row],[Tiempo_normal (ns)]]&gt;$M$508,Tabla51210[[#This Row],[Tiempo_normal (ns)]]&lt;$M$509)</f>
        <v>0</v>
      </c>
      <c r="AD32" s="6">
        <v>29</v>
      </c>
      <c r="AE32" t="b">
        <f>OR(Tabla61311[[#This Row],[Tiempo_lineal (ns)]]&gt;$O$508,Tabla61311[[#This Row],[Tiempo_lineal (ns)]]&lt;$O$509)</f>
        <v>0</v>
      </c>
      <c r="AF32" s="7" t="b">
        <f>OR(Tabla61311[[#This Row],[Tiempo_normal (ns)]]&gt;$P$508,Tabla61311[[#This Row],[Tiempo_normal (ns)]]&lt;$P$509)</f>
        <v>0</v>
      </c>
    </row>
    <row r="33" spans="2:32" x14ac:dyDescent="0.3">
      <c r="B33">
        <v>30</v>
      </c>
      <c r="C33">
        <v>95</v>
      </c>
      <c r="D33">
        <v>167</v>
      </c>
      <c r="E33">
        <v>30</v>
      </c>
      <c r="F33">
        <v>205</v>
      </c>
      <c r="G33">
        <v>60</v>
      </c>
      <c r="H33">
        <v>30</v>
      </c>
      <c r="I33">
        <v>290</v>
      </c>
      <c r="J33">
        <v>94</v>
      </c>
      <c r="K33">
        <v>30</v>
      </c>
      <c r="L33">
        <v>1043</v>
      </c>
      <c r="M33">
        <v>58</v>
      </c>
      <c r="N33">
        <v>30</v>
      </c>
      <c r="O33">
        <v>2378</v>
      </c>
      <c r="P33">
        <v>82</v>
      </c>
      <c r="R33" s="8">
        <v>30</v>
      </c>
      <c r="S33" t="b">
        <f>OR(Tabla197[[#This Row],[Tiempo_lineal (ns)]]&gt;$C$508,Tabla197[[#This Row],[Tiempo_lineal (ns)]]&lt;$C$509)</f>
        <v>0</v>
      </c>
      <c r="T33" t="b">
        <f>OR(Tabla197[[#This Row],[Tiempo_normal (ns)]]&gt;$D$508,Tabla197[[#This Row],[Tiempo_normal (ns)]]&lt;$D$509)</f>
        <v>1</v>
      </c>
      <c r="U33" s="8">
        <v>30</v>
      </c>
      <c r="V33" t="b">
        <f>OR(Tabla3108[[#This Row],[Tiempo_lineal (ns)]]&gt;$F$508,Tabla3108[[#This Row],[Tiempo_lineal (ns)]]&lt;$F$509)</f>
        <v>1</v>
      </c>
      <c r="W33" t="b">
        <f>OR(Tabla3108[[#This Row],[Tiempo_normal (ns)]]&gt;$G$508,Tabla3108[[#This Row],[Tiempo_normal (ns)]]&lt;$G$509)</f>
        <v>0</v>
      </c>
      <c r="X33" s="8">
        <v>30</v>
      </c>
      <c r="Y33" t="b">
        <f>OR(Tabla4119[[#This Row],[Tiempo_lineal (ns)]]&gt;$I$508,Tabla4119[[#This Row],[Tiempo_lineal (ns)]]&lt;$I$509)</f>
        <v>0</v>
      </c>
      <c r="Z33" t="b">
        <f>OR(Tabla4119[[#This Row],[Tiempo_normal (ns)]]&gt;$J$508,Tabla4119[[#This Row],[Tiempo_normal (ns)]]&lt;$J$509)</f>
        <v>0</v>
      </c>
      <c r="AA33" s="8">
        <v>30</v>
      </c>
      <c r="AB33" t="b">
        <f>OR(Tabla51210[[#This Row],[Tiempo_lineal (ns)]]&gt;$L$508,Tabla51210[[#This Row],[Tiempo_lineal (ns)]]&lt;$L$509)</f>
        <v>0</v>
      </c>
      <c r="AC33" t="b">
        <f>OR(Tabla51210[[#This Row],[Tiempo_normal (ns)]]&gt;$M$508,Tabla51210[[#This Row],[Tiempo_normal (ns)]]&lt;$M$509)</f>
        <v>0</v>
      </c>
      <c r="AD33" s="8">
        <v>30</v>
      </c>
      <c r="AE33" t="b">
        <f>OR(Tabla61311[[#This Row],[Tiempo_lineal (ns)]]&gt;$O$508,Tabla61311[[#This Row],[Tiempo_lineal (ns)]]&lt;$O$509)</f>
        <v>0</v>
      </c>
      <c r="AF33" s="7" t="b">
        <f>OR(Tabla61311[[#This Row],[Tiempo_normal (ns)]]&gt;$P$508,Tabla61311[[#This Row],[Tiempo_normal (ns)]]&lt;$P$509)</f>
        <v>0</v>
      </c>
    </row>
    <row r="34" spans="2:32" x14ac:dyDescent="0.3">
      <c r="B34">
        <v>31</v>
      </c>
      <c r="C34">
        <v>62</v>
      </c>
      <c r="D34">
        <v>46</v>
      </c>
      <c r="E34">
        <v>31</v>
      </c>
      <c r="F34">
        <v>126</v>
      </c>
      <c r="G34">
        <v>160</v>
      </c>
      <c r="H34">
        <v>31</v>
      </c>
      <c r="I34">
        <v>272</v>
      </c>
      <c r="J34">
        <v>69</v>
      </c>
      <c r="K34">
        <v>31</v>
      </c>
      <c r="L34">
        <v>584</v>
      </c>
      <c r="M34">
        <v>60</v>
      </c>
      <c r="N34">
        <v>31</v>
      </c>
      <c r="O34">
        <v>1748</v>
      </c>
      <c r="P34">
        <v>1662</v>
      </c>
      <c r="R34" s="6">
        <v>31</v>
      </c>
      <c r="S34" t="b">
        <f>OR(Tabla197[[#This Row],[Tiempo_lineal (ns)]]&gt;$C$508,Tabla197[[#This Row],[Tiempo_lineal (ns)]]&lt;$C$509)</f>
        <v>0</v>
      </c>
      <c r="T34" t="b">
        <f>OR(Tabla197[[#This Row],[Tiempo_normal (ns)]]&gt;$D$508,Tabla197[[#This Row],[Tiempo_normal (ns)]]&lt;$D$509)</f>
        <v>0</v>
      </c>
      <c r="U34" s="6">
        <v>31</v>
      </c>
      <c r="V34" t="b">
        <f>OR(Tabla3108[[#This Row],[Tiempo_lineal (ns)]]&gt;$F$508,Tabla3108[[#This Row],[Tiempo_lineal (ns)]]&lt;$F$509)</f>
        <v>0</v>
      </c>
      <c r="W34" t="b">
        <f>OR(Tabla3108[[#This Row],[Tiempo_normal (ns)]]&gt;$G$508,Tabla3108[[#This Row],[Tiempo_normal (ns)]]&lt;$G$509)</f>
        <v>1</v>
      </c>
      <c r="X34" s="6">
        <v>31</v>
      </c>
      <c r="Y34" t="b">
        <f>OR(Tabla4119[[#This Row],[Tiempo_lineal (ns)]]&gt;$I$508,Tabla4119[[#This Row],[Tiempo_lineal (ns)]]&lt;$I$509)</f>
        <v>0</v>
      </c>
      <c r="Z34" t="b">
        <f>OR(Tabla4119[[#This Row],[Tiempo_normal (ns)]]&gt;$J$508,Tabla4119[[#This Row],[Tiempo_normal (ns)]]&lt;$J$509)</f>
        <v>0</v>
      </c>
      <c r="AA34" s="6">
        <v>31</v>
      </c>
      <c r="AB34" t="b">
        <f>OR(Tabla51210[[#This Row],[Tiempo_lineal (ns)]]&gt;$L$508,Tabla51210[[#This Row],[Tiempo_lineal (ns)]]&lt;$L$509)</f>
        <v>0</v>
      </c>
      <c r="AC34" t="b">
        <f>OR(Tabla51210[[#This Row],[Tiempo_normal (ns)]]&gt;$M$508,Tabla51210[[#This Row],[Tiempo_normal (ns)]]&lt;$M$509)</f>
        <v>0</v>
      </c>
      <c r="AD34" s="6">
        <v>31</v>
      </c>
      <c r="AE34" t="b">
        <f>OR(Tabla61311[[#This Row],[Tiempo_lineal (ns)]]&gt;$O$508,Tabla61311[[#This Row],[Tiempo_lineal (ns)]]&lt;$O$509)</f>
        <v>0</v>
      </c>
      <c r="AF34" s="7" t="b">
        <f>OR(Tabla61311[[#This Row],[Tiempo_normal (ns)]]&gt;$P$508,Tabla61311[[#This Row],[Tiempo_normal (ns)]]&lt;$P$509)</f>
        <v>0</v>
      </c>
    </row>
    <row r="35" spans="2:32" x14ac:dyDescent="0.3">
      <c r="B35">
        <v>32</v>
      </c>
      <c r="C35">
        <v>109</v>
      </c>
      <c r="D35">
        <v>35</v>
      </c>
      <c r="E35">
        <v>32</v>
      </c>
      <c r="F35">
        <v>165</v>
      </c>
      <c r="G35">
        <v>142</v>
      </c>
      <c r="H35">
        <v>32</v>
      </c>
      <c r="I35">
        <v>186</v>
      </c>
      <c r="J35">
        <v>119</v>
      </c>
      <c r="K35">
        <v>32</v>
      </c>
      <c r="L35">
        <v>281</v>
      </c>
      <c r="M35">
        <v>1014</v>
      </c>
      <c r="N35">
        <v>32</v>
      </c>
      <c r="O35">
        <v>1348</v>
      </c>
      <c r="P35">
        <v>999</v>
      </c>
      <c r="R35" s="8">
        <v>32</v>
      </c>
      <c r="S35" t="b">
        <f>OR(Tabla197[[#This Row],[Tiempo_lineal (ns)]]&gt;$C$508,Tabla197[[#This Row],[Tiempo_lineal (ns)]]&lt;$C$509)</f>
        <v>1</v>
      </c>
      <c r="T35" t="b">
        <f>OR(Tabla197[[#This Row],[Tiempo_normal (ns)]]&gt;$D$508,Tabla197[[#This Row],[Tiempo_normal (ns)]]&lt;$D$509)</f>
        <v>0</v>
      </c>
      <c r="U35" s="8">
        <v>32</v>
      </c>
      <c r="V35" t="b">
        <f>OR(Tabla3108[[#This Row],[Tiempo_lineal (ns)]]&gt;$F$508,Tabla3108[[#This Row],[Tiempo_lineal (ns)]]&lt;$F$509)</f>
        <v>0</v>
      </c>
      <c r="W35" t="b">
        <f>OR(Tabla3108[[#This Row],[Tiempo_normal (ns)]]&gt;$G$508,Tabla3108[[#This Row],[Tiempo_normal (ns)]]&lt;$G$509)</f>
        <v>1</v>
      </c>
      <c r="X35" s="8">
        <v>32</v>
      </c>
      <c r="Y35" t="b">
        <f>OR(Tabla4119[[#This Row],[Tiempo_lineal (ns)]]&gt;$I$508,Tabla4119[[#This Row],[Tiempo_lineal (ns)]]&lt;$I$509)</f>
        <v>0</v>
      </c>
      <c r="Z35" t="b">
        <f>OR(Tabla4119[[#This Row],[Tiempo_normal (ns)]]&gt;$J$508,Tabla4119[[#This Row],[Tiempo_normal (ns)]]&lt;$J$509)</f>
        <v>0</v>
      </c>
      <c r="AA35" s="8">
        <v>32</v>
      </c>
      <c r="AB35" t="b">
        <f>OR(Tabla51210[[#This Row],[Tiempo_lineal (ns)]]&gt;$L$508,Tabla51210[[#This Row],[Tiempo_lineal (ns)]]&lt;$L$509)</f>
        <v>0</v>
      </c>
      <c r="AC35" t="b">
        <f>OR(Tabla51210[[#This Row],[Tiempo_normal (ns)]]&gt;$M$508,Tabla51210[[#This Row],[Tiempo_normal (ns)]]&lt;$M$509)</f>
        <v>0</v>
      </c>
      <c r="AD35" s="8">
        <v>32</v>
      </c>
      <c r="AE35" t="b">
        <f>OR(Tabla61311[[#This Row],[Tiempo_lineal (ns)]]&gt;$O$508,Tabla61311[[#This Row],[Tiempo_lineal (ns)]]&lt;$O$509)</f>
        <v>0</v>
      </c>
      <c r="AF35" s="7" t="b">
        <f>OR(Tabla61311[[#This Row],[Tiempo_normal (ns)]]&gt;$P$508,Tabla61311[[#This Row],[Tiempo_normal (ns)]]&lt;$P$509)</f>
        <v>0</v>
      </c>
    </row>
    <row r="36" spans="2:32" x14ac:dyDescent="0.3">
      <c r="B36">
        <v>33</v>
      </c>
      <c r="C36">
        <v>74</v>
      </c>
      <c r="D36">
        <v>33</v>
      </c>
      <c r="E36">
        <v>33</v>
      </c>
      <c r="F36">
        <v>80</v>
      </c>
      <c r="G36">
        <v>43</v>
      </c>
      <c r="H36">
        <v>33</v>
      </c>
      <c r="I36">
        <v>88</v>
      </c>
      <c r="J36">
        <v>298</v>
      </c>
      <c r="K36">
        <v>33</v>
      </c>
      <c r="L36">
        <v>915</v>
      </c>
      <c r="M36">
        <v>288</v>
      </c>
      <c r="N36">
        <v>33</v>
      </c>
      <c r="O36">
        <v>974</v>
      </c>
      <c r="P36">
        <v>134</v>
      </c>
      <c r="R36" s="6">
        <v>33</v>
      </c>
      <c r="S36" t="b">
        <f>OR(Tabla197[[#This Row],[Tiempo_lineal (ns)]]&gt;$C$508,Tabla197[[#This Row],[Tiempo_lineal (ns)]]&lt;$C$509)</f>
        <v>0</v>
      </c>
      <c r="T36" t="b">
        <f>OR(Tabla197[[#This Row],[Tiempo_normal (ns)]]&gt;$D$508,Tabla197[[#This Row],[Tiempo_normal (ns)]]&lt;$D$509)</f>
        <v>0</v>
      </c>
      <c r="U36" s="6">
        <v>33</v>
      </c>
      <c r="V36" t="b">
        <f>OR(Tabla3108[[#This Row],[Tiempo_lineal (ns)]]&gt;$F$508,Tabla3108[[#This Row],[Tiempo_lineal (ns)]]&lt;$F$509)</f>
        <v>0</v>
      </c>
      <c r="W36" t="b">
        <f>OR(Tabla3108[[#This Row],[Tiempo_normal (ns)]]&gt;$G$508,Tabla3108[[#This Row],[Tiempo_normal (ns)]]&lt;$G$509)</f>
        <v>0</v>
      </c>
      <c r="X36" s="6">
        <v>33</v>
      </c>
      <c r="Y36" t="b">
        <f>OR(Tabla4119[[#This Row],[Tiempo_lineal (ns)]]&gt;$I$508,Tabla4119[[#This Row],[Tiempo_lineal (ns)]]&lt;$I$509)</f>
        <v>0</v>
      </c>
      <c r="Z36" t="b">
        <f>OR(Tabla4119[[#This Row],[Tiempo_normal (ns)]]&gt;$J$508,Tabla4119[[#This Row],[Tiempo_normal (ns)]]&lt;$J$509)</f>
        <v>0</v>
      </c>
      <c r="AA36" s="6">
        <v>33</v>
      </c>
      <c r="AB36" t="b">
        <f>OR(Tabla51210[[#This Row],[Tiempo_lineal (ns)]]&gt;$L$508,Tabla51210[[#This Row],[Tiempo_lineal (ns)]]&lt;$L$509)</f>
        <v>0</v>
      </c>
      <c r="AC36" t="b">
        <f>OR(Tabla51210[[#This Row],[Tiempo_normal (ns)]]&gt;$M$508,Tabla51210[[#This Row],[Tiempo_normal (ns)]]&lt;$M$509)</f>
        <v>0</v>
      </c>
      <c r="AD36" s="6">
        <v>33</v>
      </c>
      <c r="AE36" t="b">
        <f>OR(Tabla61311[[#This Row],[Tiempo_lineal (ns)]]&gt;$O$508,Tabla61311[[#This Row],[Tiempo_lineal (ns)]]&lt;$O$509)</f>
        <v>0</v>
      </c>
      <c r="AF36" s="7" t="b">
        <f>OR(Tabla61311[[#This Row],[Tiempo_normal (ns)]]&gt;$P$508,Tabla61311[[#This Row],[Tiempo_normal (ns)]]&lt;$P$509)</f>
        <v>0</v>
      </c>
    </row>
    <row r="37" spans="2:32" x14ac:dyDescent="0.3">
      <c r="B37">
        <v>34</v>
      </c>
      <c r="C37">
        <v>112</v>
      </c>
      <c r="D37">
        <v>44</v>
      </c>
      <c r="E37">
        <v>34</v>
      </c>
      <c r="F37">
        <v>99</v>
      </c>
      <c r="G37">
        <v>59</v>
      </c>
      <c r="H37">
        <v>34</v>
      </c>
      <c r="I37">
        <v>194</v>
      </c>
      <c r="J37">
        <v>51</v>
      </c>
      <c r="K37">
        <v>34</v>
      </c>
      <c r="L37">
        <v>1076</v>
      </c>
      <c r="M37">
        <v>51</v>
      </c>
      <c r="N37">
        <v>34</v>
      </c>
      <c r="O37">
        <v>1894</v>
      </c>
      <c r="P37">
        <v>958</v>
      </c>
      <c r="R37" s="8">
        <v>34</v>
      </c>
      <c r="S37" t="b">
        <f>OR(Tabla197[[#This Row],[Tiempo_lineal (ns)]]&gt;$C$508,Tabla197[[#This Row],[Tiempo_lineal (ns)]]&lt;$C$509)</f>
        <v>1</v>
      </c>
      <c r="T37" t="b">
        <f>OR(Tabla197[[#This Row],[Tiempo_normal (ns)]]&gt;$D$508,Tabla197[[#This Row],[Tiempo_normal (ns)]]&lt;$D$509)</f>
        <v>0</v>
      </c>
      <c r="U37" s="8">
        <v>34</v>
      </c>
      <c r="V37" t="b">
        <f>OR(Tabla3108[[#This Row],[Tiempo_lineal (ns)]]&gt;$F$508,Tabla3108[[#This Row],[Tiempo_lineal (ns)]]&lt;$F$509)</f>
        <v>0</v>
      </c>
      <c r="W37" t="b">
        <f>OR(Tabla3108[[#This Row],[Tiempo_normal (ns)]]&gt;$G$508,Tabla3108[[#This Row],[Tiempo_normal (ns)]]&lt;$G$509)</f>
        <v>0</v>
      </c>
      <c r="X37" s="8">
        <v>34</v>
      </c>
      <c r="Y37" t="b">
        <f>OR(Tabla4119[[#This Row],[Tiempo_lineal (ns)]]&gt;$I$508,Tabla4119[[#This Row],[Tiempo_lineal (ns)]]&lt;$I$509)</f>
        <v>0</v>
      </c>
      <c r="Z37" t="b">
        <f>OR(Tabla4119[[#This Row],[Tiempo_normal (ns)]]&gt;$J$508,Tabla4119[[#This Row],[Tiempo_normal (ns)]]&lt;$J$509)</f>
        <v>0</v>
      </c>
      <c r="AA37" s="8">
        <v>34</v>
      </c>
      <c r="AB37" t="b">
        <f>OR(Tabla51210[[#This Row],[Tiempo_lineal (ns)]]&gt;$L$508,Tabla51210[[#This Row],[Tiempo_lineal (ns)]]&lt;$L$509)</f>
        <v>0</v>
      </c>
      <c r="AC37" t="b">
        <f>OR(Tabla51210[[#This Row],[Tiempo_normal (ns)]]&gt;$M$508,Tabla51210[[#This Row],[Tiempo_normal (ns)]]&lt;$M$509)</f>
        <v>0</v>
      </c>
      <c r="AD37" s="8">
        <v>34</v>
      </c>
      <c r="AE37" t="b">
        <f>OR(Tabla61311[[#This Row],[Tiempo_lineal (ns)]]&gt;$O$508,Tabla61311[[#This Row],[Tiempo_lineal (ns)]]&lt;$O$509)</f>
        <v>0</v>
      </c>
      <c r="AF37" s="7" t="b">
        <f>OR(Tabla61311[[#This Row],[Tiempo_normal (ns)]]&gt;$P$508,Tabla61311[[#This Row],[Tiempo_normal (ns)]]&lt;$P$509)</f>
        <v>0</v>
      </c>
    </row>
    <row r="38" spans="2:32" x14ac:dyDescent="0.3">
      <c r="B38">
        <v>35</v>
      </c>
      <c r="C38">
        <v>87</v>
      </c>
      <c r="D38">
        <v>32</v>
      </c>
      <c r="E38">
        <v>35</v>
      </c>
      <c r="F38">
        <v>49</v>
      </c>
      <c r="G38">
        <v>57</v>
      </c>
      <c r="H38">
        <v>35</v>
      </c>
      <c r="I38">
        <v>323</v>
      </c>
      <c r="J38">
        <v>47</v>
      </c>
      <c r="K38">
        <v>35</v>
      </c>
      <c r="L38">
        <v>678</v>
      </c>
      <c r="M38">
        <v>60</v>
      </c>
      <c r="N38">
        <v>35</v>
      </c>
      <c r="O38">
        <v>1196</v>
      </c>
      <c r="P38">
        <v>1541</v>
      </c>
      <c r="R38" s="6">
        <v>35</v>
      </c>
      <c r="S38" t="b">
        <f>OR(Tabla197[[#This Row],[Tiempo_lineal (ns)]]&gt;$C$508,Tabla197[[#This Row],[Tiempo_lineal (ns)]]&lt;$C$509)</f>
        <v>0</v>
      </c>
      <c r="T38" t="b">
        <f>OR(Tabla197[[#This Row],[Tiempo_normal (ns)]]&gt;$D$508,Tabla197[[#This Row],[Tiempo_normal (ns)]]&lt;$D$509)</f>
        <v>0</v>
      </c>
      <c r="U38" s="6">
        <v>35</v>
      </c>
      <c r="V38" t="b">
        <f>OR(Tabla3108[[#This Row],[Tiempo_lineal (ns)]]&gt;$F$508,Tabla3108[[#This Row],[Tiempo_lineal (ns)]]&lt;$F$509)</f>
        <v>0</v>
      </c>
      <c r="W38" t="b">
        <f>OR(Tabla3108[[#This Row],[Tiempo_normal (ns)]]&gt;$G$508,Tabla3108[[#This Row],[Tiempo_normal (ns)]]&lt;$G$509)</f>
        <v>0</v>
      </c>
      <c r="X38" s="6">
        <v>35</v>
      </c>
      <c r="Y38" t="b">
        <f>OR(Tabla4119[[#This Row],[Tiempo_lineal (ns)]]&gt;$I$508,Tabla4119[[#This Row],[Tiempo_lineal (ns)]]&lt;$I$509)</f>
        <v>0</v>
      </c>
      <c r="Z38" t="b">
        <f>OR(Tabla4119[[#This Row],[Tiempo_normal (ns)]]&gt;$J$508,Tabla4119[[#This Row],[Tiempo_normal (ns)]]&lt;$J$509)</f>
        <v>0</v>
      </c>
      <c r="AA38" s="6">
        <v>35</v>
      </c>
      <c r="AB38" t="b">
        <f>OR(Tabla51210[[#This Row],[Tiempo_lineal (ns)]]&gt;$L$508,Tabla51210[[#This Row],[Tiempo_lineal (ns)]]&lt;$L$509)</f>
        <v>0</v>
      </c>
      <c r="AC38" t="b">
        <f>OR(Tabla51210[[#This Row],[Tiempo_normal (ns)]]&gt;$M$508,Tabla51210[[#This Row],[Tiempo_normal (ns)]]&lt;$M$509)</f>
        <v>0</v>
      </c>
      <c r="AD38" s="6">
        <v>35</v>
      </c>
      <c r="AE38" t="b">
        <f>OR(Tabla61311[[#This Row],[Tiempo_lineal (ns)]]&gt;$O$508,Tabla61311[[#This Row],[Tiempo_lineal (ns)]]&lt;$O$509)</f>
        <v>0</v>
      </c>
      <c r="AF38" s="7" t="b">
        <f>OR(Tabla61311[[#This Row],[Tiempo_normal (ns)]]&gt;$P$508,Tabla61311[[#This Row],[Tiempo_normal (ns)]]&lt;$P$509)</f>
        <v>0</v>
      </c>
    </row>
    <row r="39" spans="2:32" x14ac:dyDescent="0.3">
      <c r="B39">
        <v>36</v>
      </c>
      <c r="C39">
        <v>104</v>
      </c>
      <c r="D39">
        <v>27</v>
      </c>
      <c r="E39">
        <v>36</v>
      </c>
      <c r="F39">
        <v>91</v>
      </c>
      <c r="G39">
        <v>38</v>
      </c>
      <c r="H39">
        <v>36</v>
      </c>
      <c r="I39">
        <v>260</v>
      </c>
      <c r="J39">
        <v>70</v>
      </c>
      <c r="K39">
        <v>36</v>
      </c>
      <c r="L39">
        <v>911</v>
      </c>
      <c r="M39">
        <v>56</v>
      </c>
      <c r="N39">
        <v>36</v>
      </c>
      <c r="O39">
        <v>1872</v>
      </c>
      <c r="P39">
        <v>210</v>
      </c>
      <c r="R39" s="8">
        <v>36</v>
      </c>
      <c r="S39" t="b">
        <f>OR(Tabla197[[#This Row],[Tiempo_lineal (ns)]]&gt;$C$508,Tabla197[[#This Row],[Tiempo_lineal (ns)]]&lt;$C$509)</f>
        <v>0</v>
      </c>
      <c r="T39" t="b">
        <f>OR(Tabla197[[#This Row],[Tiempo_normal (ns)]]&gt;$D$508,Tabla197[[#This Row],[Tiempo_normal (ns)]]&lt;$D$509)</f>
        <v>0</v>
      </c>
      <c r="U39" s="8">
        <v>36</v>
      </c>
      <c r="V39" t="b">
        <f>OR(Tabla3108[[#This Row],[Tiempo_lineal (ns)]]&gt;$F$508,Tabla3108[[#This Row],[Tiempo_lineal (ns)]]&lt;$F$509)</f>
        <v>0</v>
      </c>
      <c r="W39" t="b">
        <f>OR(Tabla3108[[#This Row],[Tiempo_normal (ns)]]&gt;$G$508,Tabla3108[[#This Row],[Tiempo_normal (ns)]]&lt;$G$509)</f>
        <v>0</v>
      </c>
      <c r="X39" s="8">
        <v>36</v>
      </c>
      <c r="Y39" t="b">
        <f>OR(Tabla4119[[#This Row],[Tiempo_lineal (ns)]]&gt;$I$508,Tabla4119[[#This Row],[Tiempo_lineal (ns)]]&lt;$I$509)</f>
        <v>0</v>
      </c>
      <c r="Z39" t="b">
        <f>OR(Tabla4119[[#This Row],[Tiempo_normal (ns)]]&gt;$J$508,Tabla4119[[#This Row],[Tiempo_normal (ns)]]&lt;$J$509)</f>
        <v>0</v>
      </c>
      <c r="AA39" s="8">
        <v>36</v>
      </c>
      <c r="AB39" t="b">
        <f>OR(Tabla51210[[#This Row],[Tiempo_lineal (ns)]]&gt;$L$508,Tabla51210[[#This Row],[Tiempo_lineal (ns)]]&lt;$L$509)</f>
        <v>0</v>
      </c>
      <c r="AC39" t="b">
        <f>OR(Tabla51210[[#This Row],[Tiempo_normal (ns)]]&gt;$M$508,Tabla51210[[#This Row],[Tiempo_normal (ns)]]&lt;$M$509)</f>
        <v>0</v>
      </c>
      <c r="AD39" s="8">
        <v>36</v>
      </c>
      <c r="AE39" t="b">
        <f>OR(Tabla61311[[#This Row],[Tiempo_lineal (ns)]]&gt;$O$508,Tabla61311[[#This Row],[Tiempo_lineal (ns)]]&lt;$O$509)</f>
        <v>0</v>
      </c>
      <c r="AF39" s="7" t="b">
        <f>OR(Tabla61311[[#This Row],[Tiempo_normal (ns)]]&gt;$P$508,Tabla61311[[#This Row],[Tiempo_normal (ns)]]&lt;$P$509)</f>
        <v>0</v>
      </c>
    </row>
    <row r="40" spans="2:32" x14ac:dyDescent="0.3">
      <c r="B40">
        <v>37</v>
      </c>
      <c r="C40">
        <v>108</v>
      </c>
      <c r="D40">
        <v>246</v>
      </c>
      <c r="E40">
        <v>37</v>
      </c>
      <c r="F40">
        <v>51</v>
      </c>
      <c r="G40">
        <v>55</v>
      </c>
      <c r="H40">
        <v>37</v>
      </c>
      <c r="I40">
        <v>268</v>
      </c>
      <c r="J40">
        <v>52</v>
      </c>
      <c r="K40">
        <v>37</v>
      </c>
      <c r="L40">
        <v>1450</v>
      </c>
      <c r="M40">
        <v>52</v>
      </c>
      <c r="N40">
        <v>37</v>
      </c>
      <c r="O40">
        <v>2528</v>
      </c>
      <c r="P40">
        <v>6464</v>
      </c>
      <c r="R40" s="6">
        <v>37</v>
      </c>
      <c r="S40" t="b">
        <f>OR(Tabla197[[#This Row],[Tiempo_lineal (ns)]]&gt;$C$508,Tabla197[[#This Row],[Tiempo_lineal (ns)]]&lt;$C$509)</f>
        <v>1</v>
      </c>
      <c r="T40" t="b">
        <f>OR(Tabla197[[#This Row],[Tiempo_normal (ns)]]&gt;$D$508,Tabla197[[#This Row],[Tiempo_normal (ns)]]&lt;$D$509)</f>
        <v>1</v>
      </c>
      <c r="U40" s="6">
        <v>37</v>
      </c>
      <c r="V40" t="b">
        <f>OR(Tabla3108[[#This Row],[Tiempo_lineal (ns)]]&gt;$F$508,Tabla3108[[#This Row],[Tiempo_lineal (ns)]]&lt;$F$509)</f>
        <v>0</v>
      </c>
      <c r="W40" t="b">
        <f>OR(Tabla3108[[#This Row],[Tiempo_normal (ns)]]&gt;$G$508,Tabla3108[[#This Row],[Tiempo_normal (ns)]]&lt;$G$509)</f>
        <v>0</v>
      </c>
      <c r="X40" s="6">
        <v>37</v>
      </c>
      <c r="Y40" t="b">
        <f>OR(Tabla4119[[#This Row],[Tiempo_lineal (ns)]]&gt;$I$508,Tabla4119[[#This Row],[Tiempo_lineal (ns)]]&lt;$I$509)</f>
        <v>0</v>
      </c>
      <c r="Z40" t="b">
        <f>OR(Tabla4119[[#This Row],[Tiempo_normal (ns)]]&gt;$J$508,Tabla4119[[#This Row],[Tiempo_normal (ns)]]&lt;$J$509)</f>
        <v>0</v>
      </c>
      <c r="AA40" s="6">
        <v>37</v>
      </c>
      <c r="AB40" t="b">
        <f>OR(Tabla51210[[#This Row],[Tiempo_lineal (ns)]]&gt;$L$508,Tabla51210[[#This Row],[Tiempo_lineal (ns)]]&lt;$L$509)</f>
        <v>0</v>
      </c>
      <c r="AC40" t="b">
        <f>OR(Tabla51210[[#This Row],[Tiempo_normal (ns)]]&gt;$M$508,Tabla51210[[#This Row],[Tiempo_normal (ns)]]&lt;$M$509)</f>
        <v>0</v>
      </c>
      <c r="AD40" s="6">
        <v>37</v>
      </c>
      <c r="AE40" t="b">
        <f>OR(Tabla61311[[#This Row],[Tiempo_lineal (ns)]]&gt;$O$508,Tabla61311[[#This Row],[Tiempo_lineal (ns)]]&lt;$O$509)</f>
        <v>0</v>
      </c>
      <c r="AF40" s="7" t="b">
        <f>OR(Tabla61311[[#This Row],[Tiempo_normal (ns)]]&gt;$P$508,Tabla61311[[#This Row],[Tiempo_normal (ns)]]&lt;$P$509)</f>
        <v>1</v>
      </c>
    </row>
    <row r="41" spans="2:32" x14ac:dyDescent="0.3">
      <c r="B41">
        <v>38</v>
      </c>
      <c r="C41">
        <v>147</v>
      </c>
      <c r="D41">
        <v>38</v>
      </c>
      <c r="E41">
        <v>38</v>
      </c>
      <c r="F41">
        <v>42</v>
      </c>
      <c r="G41">
        <v>98</v>
      </c>
      <c r="H41">
        <v>38</v>
      </c>
      <c r="I41">
        <v>216</v>
      </c>
      <c r="J41">
        <v>61</v>
      </c>
      <c r="K41">
        <v>38</v>
      </c>
      <c r="L41">
        <v>767</v>
      </c>
      <c r="M41">
        <v>51</v>
      </c>
      <c r="N41">
        <v>38</v>
      </c>
      <c r="O41">
        <v>2046</v>
      </c>
      <c r="P41">
        <v>6078</v>
      </c>
      <c r="R41" s="8">
        <v>38</v>
      </c>
      <c r="S41" t="b">
        <f>OR(Tabla197[[#This Row],[Tiempo_lineal (ns)]]&gt;$C$508,Tabla197[[#This Row],[Tiempo_lineal (ns)]]&lt;$C$509)</f>
        <v>1</v>
      </c>
      <c r="T41" t="b">
        <f>OR(Tabla197[[#This Row],[Tiempo_normal (ns)]]&gt;$D$508,Tabla197[[#This Row],[Tiempo_normal (ns)]]&lt;$D$509)</f>
        <v>0</v>
      </c>
      <c r="U41" s="8">
        <v>38</v>
      </c>
      <c r="V41" t="b">
        <f>OR(Tabla3108[[#This Row],[Tiempo_lineal (ns)]]&gt;$F$508,Tabla3108[[#This Row],[Tiempo_lineal (ns)]]&lt;$F$509)</f>
        <v>0</v>
      </c>
      <c r="W41" t="b">
        <f>OR(Tabla3108[[#This Row],[Tiempo_normal (ns)]]&gt;$G$508,Tabla3108[[#This Row],[Tiempo_normal (ns)]]&lt;$G$509)</f>
        <v>0</v>
      </c>
      <c r="X41" s="8">
        <v>38</v>
      </c>
      <c r="Y41" t="b">
        <f>OR(Tabla4119[[#This Row],[Tiempo_lineal (ns)]]&gt;$I$508,Tabla4119[[#This Row],[Tiempo_lineal (ns)]]&lt;$I$509)</f>
        <v>0</v>
      </c>
      <c r="Z41" t="b">
        <f>OR(Tabla4119[[#This Row],[Tiempo_normal (ns)]]&gt;$J$508,Tabla4119[[#This Row],[Tiempo_normal (ns)]]&lt;$J$509)</f>
        <v>0</v>
      </c>
      <c r="AA41" s="8">
        <v>38</v>
      </c>
      <c r="AB41" t="b">
        <f>OR(Tabla51210[[#This Row],[Tiempo_lineal (ns)]]&gt;$L$508,Tabla51210[[#This Row],[Tiempo_lineal (ns)]]&lt;$L$509)</f>
        <v>0</v>
      </c>
      <c r="AC41" t="b">
        <f>OR(Tabla51210[[#This Row],[Tiempo_normal (ns)]]&gt;$M$508,Tabla51210[[#This Row],[Tiempo_normal (ns)]]&lt;$M$509)</f>
        <v>0</v>
      </c>
      <c r="AD41" s="8">
        <v>38</v>
      </c>
      <c r="AE41" t="b">
        <f>OR(Tabla61311[[#This Row],[Tiempo_lineal (ns)]]&gt;$O$508,Tabla61311[[#This Row],[Tiempo_lineal (ns)]]&lt;$O$509)</f>
        <v>0</v>
      </c>
      <c r="AF41" s="7" t="b">
        <f>OR(Tabla61311[[#This Row],[Tiempo_normal (ns)]]&gt;$P$508,Tabla61311[[#This Row],[Tiempo_normal (ns)]]&lt;$P$509)</f>
        <v>1</v>
      </c>
    </row>
    <row r="42" spans="2:32" x14ac:dyDescent="0.3">
      <c r="B42">
        <v>39</v>
      </c>
      <c r="C42">
        <v>68</v>
      </c>
      <c r="D42">
        <v>59</v>
      </c>
      <c r="E42">
        <v>39</v>
      </c>
      <c r="F42">
        <v>86</v>
      </c>
      <c r="G42">
        <v>37</v>
      </c>
      <c r="H42">
        <v>39</v>
      </c>
      <c r="I42">
        <v>351</v>
      </c>
      <c r="J42">
        <v>211</v>
      </c>
      <c r="K42">
        <v>39</v>
      </c>
      <c r="L42">
        <v>1169</v>
      </c>
      <c r="M42">
        <v>52</v>
      </c>
      <c r="N42">
        <v>39</v>
      </c>
      <c r="O42">
        <v>990</v>
      </c>
      <c r="P42">
        <v>5653</v>
      </c>
      <c r="R42" s="6">
        <v>39</v>
      </c>
      <c r="S42" t="b">
        <f>OR(Tabla197[[#This Row],[Tiempo_lineal (ns)]]&gt;$C$508,Tabla197[[#This Row],[Tiempo_lineal (ns)]]&lt;$C$509)</f>
        <v>0</v>
      </c>
      <c r="T42" t="b">
        <f>OR(Tabla197[[#This Row],[Tiempo_normal (ns)]]&gt;$D$508,Tabla197[[#This Row],[Tiempo_normal (ns)]]&lt;$D$509)</f>
        <v>0</v>
      </c>
      <c r="U42" s="6">
        <v>39</v>
      </c>
      <c r="V42" t="b">
        <f>OR(Tabla3108[[#This Row],[Tiempo_lineal (ns)]]&gt;$F$508,Tabla3108[[#This Row],[Tiempo_lineal (ns)]]&lt;$F$509)</f>
        <v>0</v>
      </c>
      <c r="W42" t="b">
        <f>OR(Tabla3108[[#This Row],[Tiempo_normal (ns)]]&gt;$G$508,Tabla3108[[#This Row],[Tiempo_normal (ns)]]&lt;$G$509)</f>
        <v>0</v>
      </c>
      <c r="X42" s="6">
        <v>39</v>
      </c>
      <c r="Y42" t="b">
        <f>OR(Tabla4119[[#This Row],[Tiempo_lineal (ns)]]&gt;$I$508,Tabla4119[[#This Row],[Tiempo_lineal (ns)]]&lt;$I$509)</f>
        <v>0</v>
      </c>
      <c r="Z42" t="b">
        <f>OR(Tabla4119[[#This Row],[Tiempo_normal (ns)]]&gt;$J$508,Tabla4119[[#This Row],[Tiempo_normal (ns)]]&lt;$J$509)</f>
        <v>0</v>
      </c>
      <c r="AA42" s="6">
        <v>39</v>
      </c>
      <c r="AB42" t="b">
        <f>OR(Tabla51210[[#This Row],[Tiempo_lineal (ns)]]&gt;$L$508,Tabla51210[[#This Row],[Tiempo_lineal (ns)]]&lt;$L$509)</f>
        <v>0</v>
      </c>
      <c r="AC42" t="b">
        <f>OR(Tabla51210[[#This Row],[Tiempo_normal (ns)]]&gt;$M$508,Tabla51210[[#This Row],[Tiempo_normal (ns)]]&lt;$M$509)</f>
        <v>0</v>
      </c>
      <c r="AD42" s="6">
        <v>39</v>
      </c>
      <c r="AE42" t="b">
        <f>OR(Tabla61311[[#This Row],[Tiempo_lineal (ns)]]&gt;$O$508,Tabla61311[[#This Row],[Tiempo_lineal (ns)]]&lt;$O$509)</f>
        <v>0</v>
      </c>
      <c r="AF42" s="7" t="b">
        <f>OR(Tabla61311[[#This Row],[Tiempo_normal (ns)]]&gt;$P$508,Tabla61311[[#This Row],[Tiempo_normal (ns)]]&lt;$P$509)</f>
        <v>1</v>
      </c>
    </row>
    <row r="43" spans="2:32" x14ac:dyDescent="0.3">
      <c r="B43">
        <v>40</v>
      </c>
      <c r="C43">
        <v>97</v>
      </c>
      <c r="D43">
        <v>85</v>
      </c>
      <c r="E43">
        <v>40</v>
      </c>
      <c r="F43">
        <v>59</v>
      </c>
      <c r="G43">
        <v>85</v>
      </c>
      <c r="H43">
        <v>40</v>
      </c>
      <c r="I43">
        <v>274</v>
      </c>
      <c r="J43">
        <v>91</v>
      </c>
      <c r="K43">
        <v>40</v>
      </c>
      <c r="L43">
        <v>313</v>
      </c>
      <c r="M43">
        <v>49</v>
      </c>
      <c r="N43">
        <v>40</v>
      </c>
      <c r="O43">
        <v>3157</v>
      </c>
      <c r="P43">
        <v>124</v>
      </c>
      <c r="R43" s="8">
        <v>40</v>
      </c>
      <c r="S43" t="b">
        <f>OR(Tabla197[[#This Row],[Tiempo_lineal (ns)]]&gt;$C$508,Tabla197[[#This Row],[Tiempo_lineal (ns)]]&lt;$C$509)</f>
        <v>0</v>
      </c>
      <c r="T43" t="b">
        <f>OR(Tabla197[[#This Row],[Tiempo_normal (ns)]]&gt;$D$508,Tabla197[[#This Row],[Tiempo_normal (ns)]]&lt;$D$509)</f>
        <v>0</v>
      </c>
      <c r="U43" s="8">
        <v>40</v>
      </c>
      <c r="V43" t="b">
        <f>OR(Tabla3108[[#This Row],[Tiempo_lineal (ns)]]&gt;$F$508,Tabla3108[[#This Row],[Tiempo_lineal (ns)]]&lt;$F$509)</f>
        <v>0</v>
      </c>
      <c r="W43" t="b">
        <f>OR(Tabla3108[[#This Row],[Tiempo_normal (ns)]]&gt;$G$508,Tabla3108[[#This Row],[Tiempo_normal (ns)]]&lt;$G$509)</f>
        <v>0</v>
      </c>
      <c r="X43" s="8">
        <v>40</v>
      </c>
      <c r="Y43" t="b">
        <f>OR(Tabla4119[[#This Row],[Tiempo_lineal (ns)]]&gt;$I$508,Tabla4119[[#This Row],[Tiempo_lineal (ns)]]&lt;$I$509)</f>
        <v>0</v>
      </c>
      <c r="Z43" t="b">
        <f>OR(Tabla4119[[#This Row],[Tiempo_normal (ns)]]&gt;$J$508,Tabla4119[[#This Row],[Tiempo_normal (ns)]]&lt;$J$509)</f>
        <v>0</v>
      </c>
      <c r="AA43" s="8">
        <v>40</v>
      </c>
      <c r="AB43" t="b">
        <f>OR(Tabla51210[[#This Row],[Tiempo_lineal (ns)]]&gt;$L$508,Tabla51210[[#This Row],[Tiempo_lineal (ns)]]&lt;$L$509)</f>
        <v>0</v>
      </c>
      <c r="AC43" t="b">
        <f>OR(Tabla51210[[#This Row],[Tiempo_normal (ns)]]&gt;$M$508,Tabla51210[[#This Row],[Tiempo_normal (ns)]]&lt;$M$509)</f>
        <v>0</v>
      </c>
      <c r="AD43" s="8">
        <v>40</v>
      </c>
      <c r="AE43" t="b">
        <f>OR(Tabla61311[[#This Row],[Tiempo_lineal (ns)]]&gt;$O$508,Tabla61311[[#This Row],[Tiempo_lineal (ns)]]&lt;$O$509)</f>
        <v>0</v>
      </c>
      <c r="AF43" s="7" t="b">
        <f>OR(Tabla61311[[#This Row],[Tiempo_normal (ns)]]&gt;$P$508,Tabla61311[[#This Row],[Tiempo_normal (ns)]]&lt;$P$509)</f>
        <v>0</v>
      </c>
    </row>
    <row r="44" spans="2:32" x14ac:dyDescent="0.3">
      <c r="B44">
        <v>41</v>
      </c>
      <c r="C44">
        <v>81</v>
      </c>
      <c r="D44">
        <v>43</v>
      </c>
      <c r="E44">
        <v>41</v>
      </c>
      <c r="F44">
        <v>100</v>
      </c>
      <c r="G44">
        <v>42</v>
      </c>
      <c r="H44">
        <v>41</v>
      </c>
      <c r="I44">
        <v>121</v>
      </c>
      <c r="J44">
        <v>70</v>
      </c>
      <c r="K44">
        <v>41</v>
      </c>
      <c r="L44">
        <v>497</v>
      </c>
      <c r="M44">
        <v>631</v>
      </c>
      <c r="N44">
        <v>41</v>
      </c>
      <c r="O44">
        <v>2854</v>
      </c>
      <c r="P44">
        <v>74</v>
      </c>
      <c r="R44" s="6">
        <v>41</v>
      </c>
      <c r="S44" t="b">
        <f>OR(Tabla197[[#This Row],[Tiempo_lineal (ns)]]&gt;$C$508,Tabla197[[#This Row],[Tiempo_lineal (ns)]]&lt;$C$509)</f>
        <v>0</v>
      </c>
      <c r="T44" t="b">
        <f>OR(Tabla197[[#This Row],[Tiempo_normal (ns)]]&gt;$D$508,Tabla197[[#This Row],[Tiempo_normal (ns)]]&lt;$D$509)</f>
        <v>0</v>
      </c>
      <c r="U44" s="6">
        <v>41</v>
      </c>
      <c r="V44" t="b">
        <f>OR(Tabla3108[[#This Row],[Tiempo_lineal (ns)]]&gt;$F$508,Tabla3108[[#This Row],[Tiempo_lineal (ns)]]&lt;$F$509)</f>
        <v>0</v>
      </c>
      <c r="W44" t="b">
        <f>OR(Tabla3108[[#This Row],[Tiempo_normal (ns)]]&gt;$G$508,Tabla3108[[#This Row],[Tiempo_normal (ns)]]&lt;$G$509)</f>
        <v>0</v>
      </c>
      <c r="X44" s="6">
        <v>41</v>
      </c>
      <c r="Y44" t="b">
        <f>OR(Tabla4119[[#This Row],[Tiempo_lineal (ns)]]&gt;$I$508,Tabla4119[[#This Row],[Tiempo_lineal (ns)]]&lt;$I$509)</f>
        <v>0</v>
      </c>
      <c r="Z44" t="b">
        <f>OR(Tabla4119[[#This Row],[Tiempo_normal (ns)]]&gt;$J$508,Tabla4119[[#This Row],[Tiempo_normal (ns)]]&lt;$J$509)</f>
        <v>0</v>
      </c>
      <c r="AA44" s="6">
        <v>41</v>
      </c>
      <c r="AB44" t="b">
        <f>OR(Tabla51210[[#This Row],[Tiempo_lineal (ns)]]&gt;$L$508,Tabla51210[[#This Row],[Tiempo_lineal (ns)]]&lt;$L$509)</f>
        <v>0</v>
      </c>
      <c r="AC44" t="b">
        <f>OR(Tabla51210[[#This Row],[Tiempo_normal (ns)]]&gt;$M$508,Tabla51210[[#This Row],[Tiempo_normal (ns)]]&lt;$M$509)</f>
        <v>0</v>
      </c>
      <c r="AD44" s="6">
        <v>41</v>
      </c>
      <c r="AE44" t="b">
        <f>OR(Tabla61311[[#This Row],[Tiempo_lineal (ns)]]&gt;$O$508,Tabla61311[[#This Row],[Tiempo_lineal (ns)]]&lt;$O$509)</f>
        <v>0</v>
      </c>
      <c r="AF44" s="7" t="b">
        <f>OR(Tabla61311[[#This Row],[Tiempo_normal (ns)]]&gt;$P$508,Tabla61311[[#This Row],[Tiempo_normal (ns)]]&lt;$P$509)</f>
        <v>0</v>
      </c>
    </row>
    <row r="45" spans="2:32" x14ac:dyDescent="0.3">
      <c r="B45">
        <v>42</v>
      </c>
      <c r="C45">
        <v>88</v>
      </c>
      <c r="D45">
        <v>56</v>
      </c>
      <c r="E45">
        <v>42</v>
      </c>
      <c r="F45">
        <v>112</v>
      </c>
      <c r="G45">
        <v>96</v>
      </c>
      <c r="H45">
        <v>42</v>
      </c>
      <c r="I45">
        <v>198</v>
      </c>
      <c r="J45">
        <v>53</v>
      </c>
      <c r="K45">
        <v>42</v>
      </c>
      <c r="L45">
        <v>1603</v>
      </c>
      <c r="M45">
        <v>52</v>
      </c>
      <c r="N45">
        <v>42</v>
      </c>
      <c r="O45">
        <v>2847</v>
      </c>
      <c r="P45">
        <v>207</v>
      </c>
      <c r="R45" s="8">
        <v>42</v>
      </c>
      <c r="S45" t="b">
        <f>OR(Tabla197[[#This Row],[Tiempo_lineal (ns)]]&gt;$C$508,Tabla197[[#This Row],[Tiempo_lineal (ns)]]&lt;$C$509)</f>
        <v>0</v>
      </c>
      <c r="T45" t="b">
        <f>OR(Tabla197[[#This Row],[Tiempo_normal (ns)]]&gt;$D$508,Tabla197[[#This Row],[Tiempo_normal (ns)]]&lt;$D$509)</f>
        <v>0</v>
      </c>
      <c r="U45" s="8">
        <v>42</v>
      </c>
      <c r="V45" t="b">
        <f>OR(Tabla3108[[#This Row],[Tiempo_lineal (ns)]]&gt;$F$508,Tabla3108[[#This Row],[Tiempo_lineal (ns)]]&lt;$F$509)</f>
        <v>0</v>
      </c>
      <c r="W45" t="b">
        <f>OR(Tabla3108[[#This Row],[Tiempo_normal (ns)]]&gt;$G$508,Tabla3108[[#This Row],[Tiempo_normal (ns)]]&lt;$G$509)</f>
        <v>0</v>
      </c>
      <c r="X45" s="8">
        <v>42</v>
      </c>
      <c r="Y45" t="b">
        <f>OR(Tabla4119[[#This Row],[Tiempo_lineal (ns)]]&gt;$I$508,Tabla4119[[#This Row],[Tiempo_lineal (ns)]]&lt;$I$509)</f>
        <v>0</v>
      </c>
      <c r="Z45" t="b">
        <f>OR(Tabla4119[[#This Row],[Tiempo_normal (ns)]]&gt;$J$508,Tabla4119[[#This Row],[Tiempo_normal (ns)]]&lt;$J$509)</f>
        <v>0</v>
      </c>
      <c r="AA45" s="8">
        <v>42</v>
      </c>
      <c r="AB45" t="b">
        <f>OR(Tabla51210[[#This Row],[Tiempo_lineal (ns)]]&gt;$L$508,Tabla51210[[#This Row],[Tiempo_lineal (ns)]]&lt;$L$509)</f>
        <v>0</v>
      </c>
      <c r="AC45" t="b">
        <f>OR(Tabla51210[[#This Row],[Tiempo_normal (ns)]]&gt;$M$508,Tabla51210[[#This Row],[Tiempo_normal (ns)]]&lt;$M$509)</f>
        <v>0</v>
      </c>
      <c r="AD45" s="8">
        <v>42</v>
      </c>
      <c r="AE45" t="b">
        <f>OR(Tabla61311[[#This Row],[Tiempo_lineal (ns)]]&gt;$O$508,Tabla61311[[#This Row],[Tiempo_lineal (ns)]]&lt;$O$509)</f>
        <v>0</v>
      </c>
      <c r="AF45" s="7" t="b">
        <f>OR(Tabla61311[[#This Row],[Tiempo_normal (ns)]]&gt;$P$508,Tabla61311[[#This Row],[Tiempo_normal (ns)]]&lt;$P$509)</f>
        <v>0</v>
      </c>
    </row>
    <row r="46" spans="2:32" x14ac:dyDescent="0.3">
      <c r="B46">
        <v>43</v>
      </c>
      <c r="C46">
        <v>69</v>
      </c>
      <c r="D46">
        <v>58</v>
      </c>
      <c r="E46">
        <v>43</v>
      </c>
      <c r="F46">
        <v>153</v>
      </c>
      <c r="G46">
        <v>54</v>
      </c>
      <c r="H46">
        <v>43</v>
      </c>
      <c r="I46">
        <v>75</v>
      </c>
      <c r="J46">
        <v>274</v>
      </c>
      <c r="K46">
        <v>43</v>
      </c>
      <c r="L46">
        <v>530</v>
      </c>
      <c r="M46">
        <v>56</v>
      </c>
      <c r="N46">
        <v>43</v>
      </c>
      <c r="O46">
        <v>3628</v>
      </c>
      <c r="P46">
        <v>6605</v>
      </c>
      <c r="R46" s="6">
        <v>43</v>
      </c>
      <c r="S46" t="b">
        <f>OR(Tabla197[[#This Row],[Tiempo_lineal (ns)]]&gt;$C$508,Tabla197[[#This Row],[Tiempo_lineal (ns)]]&lt;$C$509)</f>
        <v>0</v>
      </c>
      <c r="T46" t="b">
        <f>OR(Tabla197[[#This Row],[Tiempo_normal (ns)]]&gt;$D$508,Tabla197[[#This Row],[Tiempo_normal (ns)]]&lt;$D$509)</f>
        <v>0</v>
      </c>
      <c r="U46" s="6">
        <v>43</v>
      </c>
      <c r="V46" t="b">
        <f>OR(Tabla3108[[#This Row],[Tiempo_lineal (ns)]]&gt;$F$508,Tabla3108[[#This Row],[Tiempo_lineal (ns)]]&lt;$F$509)</f>
        <v>0</v>
      </c>
      <c r="W46" t="b">
        <f>OR(Tabla3108[[#This Row],[Tiempo_normal (ns)]]&gt;$G$508,Tabla3108[[#This Row],[Tiempo_normal (ns)]]&lt;$G$509)</f>
        <v>0</v>
      </c>
      <c r="X46" s="6">
        <v>43</v>
      </c>
      <c r="Y46" t="b">
        <f>OR(Tabla4119[[#This Row],[Tiempo_lineal (ns)]]&gt;$I$508,Tabla4119[[#This Row],[Tiempo_lineal (ns)]]&lt;$I$509)</f>
        <v>0</v>
      </c>
      <c r="Z46" t="b">
        <f>OR(Tabla4119[[#This Row],[Tiempo_normal (ns)]]&gt;$J$508,Tabla4119[[#This Row],[Tiempo_normal (ns)]]&lt;$J$509)</f>
        <v>0</v>
      </c>
      <c r="AA46" s="6">
        <v>43</v>
      </c>
      <c r="AB46" t="b">
        <f>OR(Tabla51210[[#This Row],[Tiempo_lineal (ns)]]&gt;$L$508,Tabla51210[[#This Row],[Tiempo_lineal (ns)]]&lt;$L$509)</f>
        <v>0</v>
      </c>
      <c r="AC46" t="b">
        <f>OR(Tabla51210[[#This Row],[Tiempo_normal (ns)]]&gt;$M$508,Tabla51210[[#This Row],[Tiempo_normal (ns)]]&lt;$M$509)</f>
        <v>0</v>
      </c>
      <c r="AD46" s="6">
        <v>43</v>
      </c>
      <c r="AE46" t="b">
        <f>OR(Tabla61311[[#This Row],[Tiempo_lineal (ns)]]&gt;$O$508,Tabla61311[[#This Row],[Tiempo_lineal (ns)]]&lt;$O$509)</f>
        <v>0</v>
      </c>
      <c r="AF46" s="7" t="b">
        <f>OR(Tabla61311[[#This Row],[Tiempo_normal (ns)]]&gt;$P$508,Tabla61311[[#This Row],[Tiempo_normal (ns)]]&lt;$P$509)</f>
        <v>1</v>
      </c>
    </row>
    <row r="47" spans="2:32" x14ac:dyDescent="0.3">
      <c r="B47">
        <v>44</v>
      </c>
      <c r="C47">
        <v>73</v>
      </c>
      <c r="D47">
        <v>38</v>
      </c>
      <c r="E47">
        <v>44</v>
      </c>
      <c r="F47">
        <v>127</v>
      </c>
      <c r="G47">
        <v>35</v>
      </c>
      <c r="H47">
        <v>44</v>
      </c>
      <c r="I47">
        <v>187</v>
      </c>
      <c r="J47">
        <v>323</v>
      </c>
      <c r="K47">
        <v>44</v>
      </c>
      <c r="L47">
        <v>749</v>
      </c>
      <c r="M47">
        <v>58</v>
      </c>
      <c r="N47">
        <v>44</v>
      </c>
      <c r="O47">
        <v>1491</v>
      </c>
      <c r="P47">
        <v>42</v>
      </c>
      <c r="R47" s="8">
        <v>44</v>
      </c>
      <c r="S47" t="b">
        <f>OR(Tabla197[[#This Row],[Tiempo_lineal (ns)]]&gt;$C$508,Tabla197[[#This Row],[Tiempo_lineal (ns)]]&lt;$C$509)</f>
        <v>0</v>
      </c>
      <c r="T47" t="b">
        <f>OR(Tabla197[[#This Row],[Tiempo_normal (ns)]]&gt;$D$508,Tabla197[[#This Row],[Tiempo_normal (ns)]]&lt;$D$509)</f>
        <v>0</v>
      </c>
      <c r="U47" s="8">
        <v>44</v>
      </c>
      <c r="V47" t="b">
        <f>OR(Tabla3108[[#This Row],[Tiempo_lineal (ns)]]&gt;$F$508,Tabla3108[[#This Row],[Tiempo_lineal (ns)]]&lt;$F$509)</f>
        <v>0</v>
      </c>
      <c r="W47" t="b">
        <f>OR(Tabla3108[[#This Row],[Tiempo_normal (ns)]]&gt;$G$508,Tabla3108[[#This Row],[Tiempo_normal (ns)]]&lt;$G$509)</f>
        <v>0</v>
      </c>
      <c r="X47" s="8">
        <v>44</v>
      </c>
      <c r="Y47" t="b">
        <f>OR(Tabla4119[[#This Row],[Tiempo_lineal (ns)]]&gt;$I$508,Tabla4119[[#This Row],[Tiempo_lineal (ns)]]&lt;$I$509)</f>
        <v>0</v>
      </c>
      <c r="Z47" t="b">
        <f>OR(Tabla4119[[#This Row],[Tiempo_normal (ns)]]&gt;$J$508,Tabla4119[[#This Row],[Tiempo_normal (ns)]]&lt;$J$509)</f>
        <v>0</v>
      </c>
      <c r="AA47" s="8">
        <v>44</v>
      </c>
      <c r="AB47" t="b">
        <f>OR(Tabla51210[[#This Row],[Tiempo_lineal (ns)]]&gt;$L$508,Tabla51210[[#This Row],[Tiempo_lineal (ns)]]&lt;$L$509)</f>
        <v>0</v>
      </c>
      <c r="AC47" t="b">
        <f>OR(Tabla51210[[#This Row],[Tiempo_normal (ns)]]&gt;$M$508,Tabla51210[[#This Row],[Tiempo_normal (ns)]]&lt;$M$509)</f>
        <v>0</v>
      </c>
      <c r="AD47" s="8">
        <v>44</v>
      </c>
      <c r="AE47" t="b">
        <f>OR(Tabla61311[[#This Row],[Tiempo_lineal (ns)]]&gt;$O$508,Tabla61311[[#This Row],[Tiempo_lineal (ns)]]&lt;$O$509)</f>
        <v>0</v>
      </c>
      <c r="AF47" s="7" t="b">
        <f>OR(Tabla61311[[#This Row],[Tiempo_normal (ns)]]&gt;$P$508,Tabla61311[[#This Row],[Tiempo_normal (ns)]]&lt;$P$509)</f>
        <v>0</v>
      </c>
    </row>
    <row r="48" spans="2:32" x14ac:dyDescent="0.3">
      <c r="B48">
        <v>45</v>
      </c>
      <c r="C48">
        <v>41</v>
      </c>
      <c r="D48">
        <v>35</v>
      </c>
      <c r="E48">
        <v>45</v>
      </c>
      <c r="F48">
        <v>89</v>
      </c>
      <c r="G48">
        <v>119</v>
      </c>
      <c r="H48">
        <v>45</v>
      </c>
      <c r="I48">
        <v>203</v>
      </c>
      <c r="J48">
        <v>63</v>
      </c>
      <c r="K48">
        <v>45</v>
      </c>
      <c r="L48">
        <v>394</v>
      </c>
      <c r="M48">
        <v>74</v>
      </c>
      <c r="N48">
        <v>45</v>
      </c>
      <c r="O48">
        <v>4812</v>
      </c>
      <c r="P48">
        <v>4583</v>
      </c>
      <c r="R48" s="6">
        <v>45</v>
      </c>
      <c r="S48" t="b">
        <f>OR(Tabla197[[#This Row],[Tiempo_lineal (ns)]]&gt;$C$508,Tabla197[[#This Row],[Tiempo_lineal (ns)]]&lt;$C$509)</f>
        <v>0</v>
      </c>
      <c r="T48" t="b">
        <f>OR(Tabla197[[#This Row],[Tiempo_normal (ns)]]&gt;$D$508,Tabla197[[#This Row],[Tiempo_normal (ns)]]&lt;$D$509)</f>
        <v>0</v>
      </c>
      <c r="U48" s="6">
        <v>45</v>
      </c>
      <c r="V48" t="b">
        <f>OR(Tabla3108[[#This Row],[Tiempo_lineal (ns)]]&gt;$F$508,Tabla3108[[#This Row],[Tiempo_lineal (ns)]]&lt;$F$509)</f>
        <v>0</v>
      </c>
      <c r="W48" t="b">
        <f>OR(Tabla3108[[#This Row],[Tiempo_normal (ns)]]&gt;$G$508,Tabla3108[[#This Row],[Tiempo_normal (ns)]]&lt;$G$509)</f>
        <v>0</v>
      </c>
      <c r="X48" s="6">
        <v>45</v>
      </c>
      <c r="Y48" t="b">
        <f>OR(Tabla4119[[#This Row],[Tiempo_lineal (ns)]]&gt;$I$508,Tabla4119[[#This Row],[Tiempo_lineal (ns)]]&lt;$I$509)</f>
        <v>0</v>
      </c>
      <c r="Z48" t="b">
        <f>OR(Tabla4119[[#This Row],[Tiempo_normal (ns)]]&gt;$J$508,Tabla4119[[#This Row],[Tiempo_normal (ns)]]&lt;$J$509)</f>
        <v>0</v>
      </c>
      <c r="AA48" s="6">
        <v>45</v>
      </c>
      <c r="AB48" t="b">
        <f>OR(Tabla51210[[#This Row],[Tiempo_lineal (ns)]]&gt;$L$508,Tabla51210[[#This Row],[Tiempo_lineal (ns)]]&lt;$L$509)</f>
        <v>0</v>
      </c>
      <c r="AC48" t="b">
        <f>OR(Tabla51210[[#This Row],[Tiempo_normal (ns)]]&gt;$M$508,Tabla51210[[#This Row],[Tiempo_normal (ns)]]&lt;$M$509)</f>
        <v>0</v>
      </c>
      <c r="AD48" s="6">
        <v>45</v>
      </c>
      <c r="AE48" t="b">
        <f>OR(Tabla61311[[#This Row],[Tiempo_lineal (ns)]]&gt;$O$508,Tabla61311[[#This Row],[Tiempo_lineal (ns)]]&lt;$O$509)</f>
        <v>1</v>
      </c>
      <c r="AF48" s="7" t="b">
        <f>OR(Tabla61311[[#This Row],[Tiempo_normal (ns)]]&gt;$P$508,Tabla61311[[#This Row],[Tiempo_normal (ns)]]&lt;$P$509)</f>
        <v>1</v>
      </c>
    </row>
    <row r="49" spans="2:32" x14ac:dyDescent="0.3">
      <c r="B49">
        <v>46</v>
      </c>
      <c r="C49">
        <v>67</v>
      </c>
      <c r="D49">
        <v>35</v>
      </c>
      <c r="E49">
        <v>46</v>
      </c>
      <c r="F49">
        <v>67</v>
      </c>
      <c r="G49">
        <v>26</v>
      </c>
      <c r="H49">
        <v>46</v>
      </c>
      <c r="I49">
        <v>205</v>
      </c>
      <c r="J49">
        <v>56</v>
      </c>
      <c r="K49">
        <v>46</v>
      </c>
      <c r="L49">
        <v>1223</v>
      </c>
      <c r="M49">
        <v>69</v>
      </c>
      <c r="N49">
        <v>46</v>
      </c>
      <c r="O49">
        <v>1185</v>
      </c>
      <c r="P49">
        <v>241</v>
      </c>
      <c r="R49" s="8">
        <v>46</v>
      </c>
      <c r="S49" t="b">
        <f>OR(Tabla197[[#This Row],[Tiempo_lineal (ns)]]&gt;$C$508,Tabla197[[#This Row],[Tiempo_lineal (ns)]]&lt;$C$509)</f>
        <v>0</v>
      </c>
      <c r="T49" t="b">
        <f>OR(Tabla197[[#This Row],[Tiempo_normal (ns)]]&gt;$D$508,Tabla197[[#This Row],[Tiempo_normal (ns)]]&lt;$D$509)</f>
        <v>0</v>
      </c>
      <c r="U49" s="8">
        <v>46</v>
      </c>
      <c r="V49" t="b">
        <f>OR(Tabla3108[[#This Row],[Tiempo_lineal (ns)]]&gt;$F$508,Tabla3108[[#This Row],[Tiempo_lineal (ns)]]&lt;$F$509)</f>
        <v>0</v>
      </c>
      <c r="W49" t="b">
        <f>OR(Tabla3108[[#This Row],[Tiempo_normal (ns)]]&gt;$G$508,Tabla3108[[#This Row],[Tiempo_normal (ns)]]&lt;$G$509)</f>
        <v>0</v>
      </c>
      <c r="X49" s="8">
        <v>46</v>
      </c>
      <c r="Y49" t="b">
        <f>OR(Tabla4119[[#This Row],[Tiempo_lineal (ns)]]&gt;$I$508,Tabla4119[[#This Row],[Tiempo_lineal (ns)]]&lt;$I$509)</f>
        <v>0</v>
      </c>
      <c r="Z49" t="b">
        <f>OR(Tabla4119[[#This Row],[Tiempo_normal (ns)]]&gt;$J$508,Tabla4119[[#This Row],[Tiempo_normal (ns)]]&lt;$J$509)</f>
        <v>0</v>
      </c>
      <c r="AA49" s="8">
        <v>46</v>
      </c>
      <c r="AB49" t="b">
        <f>OR(Tabla51210[[#This Row],[Tiempo_lineal (ns)]]&gt;$L$508,Tabla51210[[#This Row],[Tiempo_lineal (ns)]]&lt;$L$509)</f>
        <v>0</v>
      </c>
      <c r="AC49" t="b">
        <f>OR(Tabla51210[[#This Row],[Tiempo_normal (ns)]]&gt;$M$508,Tabla51210[[#This Row],[Tiempo_normal (ns)]]&lt;$M$509)</f>
        <v>0</v>
      </c>
      <c r="AD49" s="8">
        <v>46</v>
      </c>
      <c r="AE49" t="b">
        <f>OR(Tabla61311[[#This Row],[Tiempo_lineal (ns)]]&gt;$O$508,Tabla61311[[#This Row],[Tiempo_lineal (ns)]]&lt;$O$509)</f>
        <v>0</v>
      </c>
      <c r="AF49" s="7" t="b">
        <f>OR(Tabla61311[[#This Row],[Tiempo_normal (ns)]]&gt;$P$508,Tabla61311[[#This Row],[Tiempo_normal (ns)]]&lt;$P$509)</f>
        <v>0</v>
      </c>
    </row>
    <row r="50" spans="2:32" x14ac:dyDescent="0.3">
      <c r="B50">
        <v>47</v>
      </c>
      <c r="C50">
        <v>25</v>
      </c>
      <c r="D50">
        <v>95</v>
      </c>
      <c r="E50">
        <v>47</v>
      </c>
      <c r="F50">
        <v>109</v>
      </c>
      <c r="G50">
        <v>36</v>
      </c>
      <c r="H50">
        <v>47</v>
      </c>
      <c r="I50">
        <v>381</v>
      </c>
      <c r="J50">
        <v>49</v>
      </c>
      <c r="K50">
        <v>47</v>
      </c>
      <c r="L50">
        <v>1247</v>
      </c>
      <c r="M50">
        <v>1134</v>
      </c>
      <c r="N50">
        <v>47</v>
      </c>
      <c r="O50">
        <v>954</v>
      </c>
      <c r="P50">
        <v>158</v>
      </c>
      <c r="R50" s="6">
        <v>47</v>
      </c>
      <c r="S50" t="b">
        <f>OR(Tabla197[[#This Row],[Tiempo_lineal (ns)]]&gt;$C$508,Tabla197[[#This Row],[Tiempo_lineal (ns)]]&lt;$C$509)</f>
        <v>0</v>
      </c>
      <c r="T50" t="b">
        <f>OR(Tabla197[[#This Row],[Tiempo_normal (ns)]]&gt;$D$508,Tabla197[[#This Row],[Tiempo_normal (ns)]]&lt;$D$509)</f>
        <v>0</v>
      </c>
      <c r="U50" s="6">
        <v>47</v>
      </c>
      <c r="V50" t="b">
        <f>OR(Tabla3108[[#This Row],[Tiempo_lineal (ns)]]&gt;$F$508,Tabla3108[[#This Row],[Tiempo_lineal (ns)]]&lt;$F$509)</f>
        <v>0</v>
      </c>
      <c r="W50" t="b">
        <f>OR(Tabla3108[[#This Row],[Tiempo_normal (ns)]]&gt;$G$508,Tabla3108[[#This Row],[Tiempo_normal (ns)]]&lt;$G$509)</f>
        <v>0</v>
      </c>
      <c r="X50" s="6">
        <v>47</v>
      </c>
      <c r="Y50" t="b">
        <f>OR(Tabla4119[[#This Row],[Tiempo_lineal (ns)]]&gt;$I$508,Tabla4119[[#This Row],[Tiempo_lineal (ns)]]&lt;$I$509)</f>
        <v>0</v>
      </c>
      <c r="Z50" t="b">
        <f>OR(Tabla4119[[#This Row],[Tiempo_normal (ns)]]&gt;$J$508,Tabla4119[[#This Row],[Tiempo_normal (ns)]]&lt;$J$509)</f>
        <v>0</v>
      </c>
      <c r="AA50" s="6">
        <v>47</v>
      </c>
      <c r="AB50" t="b">
        <f>OR(Tabla51210[[#This Row],[Tiempo_lineal (ns)]]&gt;$L$508,Tabla51210[[#This Row],[Tiempo_lineal (ns)]]&lt;$L$509)</f>
        <v>0</v>
      </c>
      <c r="AC50" t="b">
        <f>OR(Tabla51210[[#This Row],[Tiempo_normal (ns)]]&gt;$M$508,Tabla51210[[#This Row],[Tiempo_normal (ns)]]&lt;$M$509)</f>
        <v>1</v>
      </c>
      <c r="AD50" s="6">
        <v>47</v>
      </c>
      <c r="AE50" t="b">
        <f>OR(Tabla61311[[#This Row],[Tiempo_lineal (ns)]]&gt;$O$508,Tabla61311[[#This Row],[Tiempo_lineal (ns)]]&lt;$O$509)</f>
        <v>0</v>
      </c>
      <c r="AF50" s="7" t="b">
        <f>OR(Tabla61311[[#This Row],[Tiempo_normal (ns)]]&gt;$P$508,Tabla61311[[#This Row],[Tiempo_normal (ns)]]&lt;$P$509)</f>
        <v>0</v>
      </c>
    </row>
    <row r="51" spans="2:32" x14ac:dyDescent="0.3">
      <c r="B51">
        <v>48</v>
      </c>
      <c r="C51">
        <v>77</v>
      </c>
      <c r="D51">
        <v>26</v>
      </c>
      <c r="E51">
        <v>48</v>
      </c>
      <c r="F51">
        <v>52</v>
      </c>
      <c r="G51">
        <v>26</v>
      </c>
      <c r="H51">
        <v>48</v>
      </c>
      <c r="I51">
        <v>194</v>
      </c>
      <c r="J51">
        <v>99</v>
      </c>
      <c r="K51">
        <v>48</v>
      </c>
      <c r="L51">
        <v>1657</v>
      </c>
      <c r="M51">
        <v>69</v>
      </c>
      <c r="N51">
        <v>48</v>
      </c>
      <c r="O51">
        <v>1541</v>
      </c>
      <c r="P51">
        <v>206</v>
      </c>
      <c r="R51" s="8">
        <v>48</v>
      </c>
      <c r="S51" t="b">
        <f>OR(Tabla197[[#This Row],[Tiempo_lineal (ns)]]&gt;$C$508,Tabla197[[#This Row],[Tiempo_lineal (ns)]]&lt;$C$509)</f>
        <v>0</v>
      </c>
      <c r="T51" t="b">
        <f>OR(Tabla197[[#This Row],[Tiempo_normal (ns)]]&gt;$D$508,Tabla197[[#This Row],[Tiempo_normal (ns)]]&lt;$D$509)</f>
        <v>0</v>
      </c>
      <c r="U51" s="8">
        <v>48</v>
      </c>
      <c r="V51" t="b">
        <f>OR(Tabla3108[[#This Row],[Tiempo_lineal (ns)]]&gt;$F$508,Tabla3108[[#This Row],[Tiempo_lineal (ns)]]&lt;$F$509)</f>
        <v>0</v>
      </c>
      <c r="W51" t="b">
        <f>OR(Tabla3108[[#This Row],[Tiempo_normal (ns)]]&gt;$G$508,Tabla3108[[#This Row],[Tiempo_normal (ns)]]&lt;$G$509)</f>
        <v>0</v>
      </c>
      <c r="X51" s="8">
        <v>48</v>
      </c>
      <c r="Y51" t="b">
        <f>OR(Tabla4119[[#This Row],[Tiempo_lineal (ns)]]&gt;$I$508,Tabla4119[[#This Row],[Tiempo_lineal (ns)]]&lt;$I$509)</f>
        <v>0</v>
      </c>
      <c r="Z51" t="b">
        <f>OR(Tabla4119[[#This Row],[Tiempo_normal (ns)]]&gt;$J$508,Tabla4119[[#This Row],[Tiempo_normal (ns)]]&lt;$J$509)</f>
        <v>0</v>
      </c>
      <c r="AA51" s="8">
        <v>48</v>
      </c>
      <c r="AB51" t="b">
        <f>OR(Tabla51210[[#This Row],[Tiempo_lineal (ns)]]&gt;$L$508,Tabla51210[[#This Row],[Tiempo_lineal (ns)]]&lt;$L$509)</f>
        <v>0</v>
      </c>
      <c r="AC51" t="b">
        <f>OR(Tabla51210[[#This Row],[Tiempo_normal (ns)]]&gt;$M$508,Tabla51210[[#This Row],[Tiempo_normal (ns)]]&lt;$M$509)</f>
        <v>0</v>
      </c>
      <c r="AD51" s="8">
        <v>48</v>
      </c>
      <c r="AE51" t="b">
        <f>OR(Tabla61311[[#This Row],[Tiempo_lineal (ns)]]&gt;$O$508,Tabla61311[[#This Row],[Tiempo_lineal (ns)]]&lt;$O$509)</f>
        <v>0</v>
      </c>
      <c r="AF51" s="7" t="b">
        <f>OR(Tabla61311[[#This Row],[Tiempo_normal (ns)]]&gt;$P$508,Tabla61311[[#This Row],[Tiempo_normal (ns)]]&lt;$P$509)</f>
        <v>0</v>
      </c>
    </row>
    <row r="52" spans="2:32" x14ac:dyDescent="0.3">
      <c r="B52">
        <v>49</v>
      </c>
      <c r="C52">
        <v>41</v>
      </c>
      <c r="D52">
        <v>69</v>
      </c>
      <c r="E52">
        <v>49</v>
      </c>
      <c r="F52">
        <v>52</v>
      </c>
      <c r="G52">
        <v>43</v>
      </c>
      <c r="H52">
        <v>49</v>
      </c>
      <c r="I52">
        <v>257</v>
      </c>
      <c r="J52">
        <v>51</v>
      </c>
      <c r="K52">
        <v>49</v>
      </c>
      <c r="L52">
        <v>393</v>
      </c>
      <c r="M52">
        <v>51</v>
      </c>
      <c r="N52">
        <v>49</v>
      </c>
      <c r="O52">
        <v>2084</v>
      </c>
      <c r="P52">
        <v>660</v>
      </c>
      <c r="R52" s="6">
        <v>49</v>
      </c>
      <c r="S52" t="b">
        <f>OR(Tabla197[[#This Row],[Tiempo_lineal (ns)]]&gt;$C$508,Tabla197[[#This Row],[Tiempo_lineal (ns)]]&lt;$C$509)</f>
        <v>0</v>
      </c>
      <c r="T52" t="b">
        <f>OR(Tabla197[[#This Row],[Tiempo_normal (ns)]]&gt;$D$508,Tabla197[[#This Row],[Tiempo_normal (ns)]]&lt;$D$509)</f>
        <v>0</v>
      </c>
      <c r="U52" s="6">
        <v>49</v>
      </c>
      <c r="V52" t="b">
        <f>OR(Tabla3108[[#This Row],[Tiempo_lineal (ns)]]&gt;$F$508,Tabla3108[[#This Row],[Tiempo_lineal (ns)]]&lt;$F$509)</f>
        <v>0</v>
      </c>
      <c r="W52" t="b">
        <f>OR(Tabla3108[[#This Row],[Tiempo_normal (ns)]]&gt;$G$508,Tabla3108[[#This Row],[Tiempo_normal (ns)]]&lt;$G$509)</f>
        <v>0</v>
      </c>
      <c r="X52" s="6">
        <v>49</v>
      </c>
      <c r="Y52" t="b">
        <f>OR(Tabla4119[[#This Row],[Tiempo_lineal (ns)]]&gt;$I$508,Tabla4119[[#This Row],[Tiempo_lineal (ns)]]&lt;$I$509)</f>
        <v>0</v>
      </c>
      <c r="Z52" t="b">
        <f>OR(Tabla4119[[#This Row],[Tiempo_normal (ns)]]&gt;$J$508,Tabla4119[[#This Row],[Tiempo_normal (ns)]]&lt;$J$509)</f>
        <v>0</v>
      </c>
      <c r="AA52" s="6">
        <v>49</v>
      </c>
      <c r="AB52" t="b">
        <f>OR(Tabla51210[[#This Row],[Tiempo_lineal (ns)]]&gt;$L$508,Tabla51210[[#This Row],[Tiempo_lineal (ns)]]&lt;$L$509)</f>
        <v>0</v>
      </c>
      <c r="AC52" t="b">
        <f>OR(Tabla51210[[#This Row],[Tiempo_normal (ns)]]&gt;$M$508,Tabla51210[[#This Row],[Tiempo_normal (ns)]]&lt;$M$509)</f>
        <v>0</v>
      </c>
      <c r="AD52" s="6">
        <v>49</v>
      </c>
      <c r="AE52" t="b">
        <f>OR(Tabla61311[[#This Row],[Tiempo_lineal (ns)]]&gt;$O$508,Tabla61311[[#This Row],[Tiempo_lineal (ns)]]&lt;$O$509)</f>
        <v>0</v>
      </c>
      <c r="AF52" s="7" t="b">
        <f>OR(Tabla61311[[#This Row],[Tiempo_normal (ns)]]&gt;$P$508,Tabla61311[[#This Row],[Tiempo_normal (ns)]]&lt;$P$509)</f>
        <v>0</v>
      </c>
    </row>
    <row r="53" spans="2:32" x14ac:dyDescent="0.3">
      <c r="B53">
        <v>50</v>
      </c>
      <c r="C53">
        <v>60</v>
      </c>
      <c r="D53">
        <v>41</v>
      </c>
      <c r="E53">
        <v>50</v>
      </c>
      <c r="F53">
        <v>164</v>
      </c>
      <c r="G53">
        <v>54</v>
      </c>
      <c r="H53">
        <v>50</v>
      </c>
      <c r="I53">
        <v>99</v>
      </c>
      <c r="J53">
        <v>65</v>
      </c>
      <c r="K53">
        <v>50</v>
      </c>
      <c r="L53">
        <v>1074</v>
      </c>
      <c r="M53">
        <v>880</v>
      </c>
      <c r="N53">
        <v>50</v>
      </c>
      <c r="O53">
        <v>4491</v>
      </c>
      <c r="P53">
        <v>197</v>
      </c>
      <c r="R53" s="8">
        <v>50</v>
      </c>
      <c r="S53" t="b">
        <f>OR(Tabla197[[#This Row],[Tiempo_lineal (ns)]]&gt;$C$508,Tabla197[[#This Row],[Tiempo_lineal (ns)]]&lt;$C$509)</f>
        <v>0</v>
      </c>
      <c r="T53" t="b">
        <f>OR(Tabla197[[#This Row],[Tiempo_normal (ns)]]&gt;$D$508,Tabla197[[#This Row],[Tiempo_normal (ns)]]&lt;$D$509)</f>
        <v>0</v>
      </c>
      <c r="U53" s="8">
        <v>50</v>
      </c>
      <c r="V53" t="b">
        <f>OR(Tabla3108[[#This Row],[Tiempo_lineal (ns)]]&gt;$F$508,Tabla3108[[#This Row],[Tiempo_lineal (ns)]]&lt;$F$509)</f>
        <v>0</v>
      </c>
      <c r="W53" t="b">
        <f>OR(Tabla3108[[#This Row],[Tiempo_normal (ns)]]&gt;$G$508,Tabla3108[[#This Row],[Tiempo_normal (ns)]]&lt;$G$509)</f>
        <v>0</v>
      </c>
      <c r="X53" s="8">
        <v>50</v>
      </c>
      <c r="Y53" t="b">
        <f>OR(Tabla4119[[#This Row],[Tiempo_lineal (ns)]]&gt;$I$508,Tabla4119[[#This Row],[Tiempo_lineal (ns)]]&lt;$I$509)</f>
        <v>0</v>
      </c>
      <c r="Z53" t="b">
        <f>OR(Tabla4119[[#This Row],[Tiempo_normal (ns)]]&gt;$J$508,Tabla4119[[#This Row],[Tiempo_normal (ns)]]&lt;$J$509)</f>
        <v>0</v>
      </c>
      <c r="AA53" s="8">
        <v>50</v>
      </c>
      <c r="AB53" t="b">
        <f>OR(Tabla51210[[#This Row],[Tiempo_lineal (ns)]]&gt;$L$508,Tabla51210[[#This Row],[Tiempo_lineal (ns)]]&lt;$L$509)</f>
        <v>0</v>
      </c>
      <c r="AC53" t="b">
        <f>OR(Tabla51210[[#This Row],[Tiempo_normal (ns)]]&gt;$M$508,Tabla51210[[#This Row],[Tiempo_normal (ns)]]&lt;$M$509)</f>
        <v>0</v>
      </c>
      <c r="AD53" s="8">
        <v>50</v>
      </c>
      <c r="AE53" t="b">
        <f>OR(Tabla61311[[#This Row],[Tiempo_lineal (ns)]]&gt;$O$508,Tabla61311[[#This Row],[Tiempo_lineal (ns)]]&lt;$O$509)</f>
        <v>0</v>
      </c>
      <c r="AF53" s="7" t="b">
        <f>OR(Tabla61311[[#This Row],[Tiempo_normal (ns)]]&gt;$P$508,Tabla61311[[#This Row],[Tiempo_normal (ns)]]&lt;$P$509)</f>
        <v>0</v>
      </c>
    </row>
    <row r="54" spans="2:32" x14ac:dyDescent="0.3">
      <c r="B54">
        <v>51</v>
      </c>
      <c r="C54">
        <v>74</v>
      </c>
      <c r="D54">
        <v>26</v>
      </c>
      <c r="E54">
        <v>51</v>
      </c>
      <c r="F54">
        <v>46</v>
      </c>
      <c r="G54">
        <v>68</v>
      </c>
      <c r="H54">
        <v>51</v>
      </c>
      <c r="I54">
        <v>98</v>
      </c>
      <c r="J54">
        <v>61</v>
      </c>
      <c r="K54">
        <v>51</v>
      </c>
      <c r="L54">
        <v>506</v>
      </c>
      <c r="M54">
        <v>59</v>
      </c>
      <c r="N54">
        <v>51</v>
      </c>
      <c r="O54">
        <v>6314</v>
      </c>
      <c r="P54">
        <v>1011</v>
      </c>
      <c r="R54" s="6">
        <v>51</v>
      </c>
      <c r="S54" t="b">
        <f>OR(Tabla197[[#This Row],[Tiempo_lineal (ns)]]&gt;$C$508,Tabla197[[#This Row],[Tiempo_lineal (ns)]]&lt;$C$509)</f>
        <v>0</v>
      </c>
      <c r="T54" t="b">
        <f>OR(Tabla197[[#This Row],[Tiempo_normal (ns)]]&gt;$D$508,Tabla197[[#This Row],[Tiempo_normal (ns)]]&lt;$D$509)</f>
        <v>0</v>
      </c>
      <c r="U54" s="6">
        <v>51</v>
      </c>
      <c r="V54" t="b">
        <f>OR(Tabla3108[[#This Row],[Tiempo_lineal (ns)]]&gt;$F$508,Tabla3108[[#This Row],[Tiempo_lineal (ns)]]&lt;$F$509)</f>
        <v>0</v>
      </c>
      <c r="W54" t="b">
        <f>OR(Tabla3108[[#This Row],[Tiempo_normal (ns)]]&gt;$G$508,Tabla3108[[#This Row],[Tiempo_normal (ns)]]&lt;$G$509)</f>
        <v>0</v>
      </c>
      <c r="X54" s="6">
        <v>51</v>
      </c>
      <c r="Y54" t="b">
        <f>OR(Tabla4119[[#This Row],[Tiempo_lineal (ns)]]&gt;$I$508,Tabla4119[[#This Row],[Tiempo_lineal (ns)]]&lt;$I$509)</f>
        <v>0</v>
      </c>
      <c r="Z54" t="b">
        <f>OR(Tabla4119[[#This Row],[Tiempo_normal (ns)]]&gt;$J$508,Tabla4119[[#This Row],[Tiempo_normal (ns)]]&lt;$J$509)</f>
        <v>0</v>
      </c>
      <c r="AA54" s="6">
        <v>51</v>
      </c>
      <c r="AB54" t="b">
        <f>OR(Tabla51210[[#This Row],[Tiempo_lineal (ns)]]&gt;$L$508,Tabla51210[[#This Row],[Tiempo_lineal (ns)]]&lt;$L$509)</f>
        <v>0</v>
      </c>
      <c r="AC54" t="b">
        <f>OR(Tabla51210[[#This Row],[Tiempo_normal (ns)]]&gt;$M$508,Tabla51210[[#This Row],[Tiempo_normal (ns)]]&lt;$M$509)</f>
        <v>0</v>
      </c>
      <c r="AD54" s="6">
        <v>51</v>
      </c>
      <c r="AE54" t="b">
        <f>OR(Tabla61311[[#This Row],[Tiempo_lineal (ns)]]&gt;$O$508,Tabla61311[[#This Row],[Tiempo_lineal (ns)]]&lt;$O$509)</f>
        <v>1</v>
      </c>
      <c r="AF54" s="7" t="b">
        <f>OR(Tabla61311[[#This Row],[Tiempo_normal (ns)]]&gt;$P$508,Tabla61311[[#This Row],[Tiempo_normal (ns)]]&lt;$P$509)</f>
        <v>0</v>
      </c>
    </row>
    <row r="55" spans="2:32" x14ac:dyDescent="0.3">
      <c r="B55">
        <v>52</v>
      </c>
      <c r="C55">
        <v>40</v>
      </c>
      <c r="D55">
        <v>36</v>
      </c>
      <c r="E55">
        <v>52</v>
      </c>
      <c r="F55">
        <v>54</v>
      </c>
      <c r="G55">
        <v>40</v>
      </c>
      <c r="H55">
        <v>52</v>
      </c>
      <c r="I55">
        <v>221</v>
      </c>
      <c r="J55">
        <v>460</v>
      </c>
      <c r="K55">
        <v>52</v>
      </c>
      <c r="L55">
        <v>235</v>
      </c>
      <c r="M55">
        <v>44</v>
      </c>
      <c r="N55">
        <v>52</v>
      </c>
      <c r="O55">
        <v>2070</v>
      </c>
      <c r="P55">
        <v>46</v>
      </c>
      <c r="R55" s="8">
        <v>52</v>
      </c>
      <c r="S55" t="b">
        <f>OR(Tabla197[[#This Row],[Tiempo_lineal (ns)]]&gt;$C$508,Tabla197[[#This Row],[Tiempo_lineal (ns)]]&lt;$C$509)</f>
        <v>0</v>
      </c>
      <c r="T55" t="b">
        <f>OR(Tabla197[[#This Row],[Tiempo_normal (ns)]]&gt;$D$508,Tabla197[[#This Row],[Tiempo_normal (ns)]]&lt;$D$509)</f>
        <v>0</v>
      </c>
      <c r="U55" s="8">
        <v>52</v>
      </c>
      <c r="V55" t="b">
        <f>OR(Tabla3108[[#This Row],[Tiempo_lineal (ns)]]&gt;$F$508,Tabla3108[[#This Row],[Tiempo_lineal (ns)]]&lt;$F$509)</f>
        <v>0</v>
      </c>
      <c r="W55" t="b">
        <f>OR(Tabla3108[[#This Row],[Tiempo_normal (ns)]]&gt;$G$508,Tabla3108[[#This Row],[Tiempo_normal (ns)]]&lt;$G$509)</f>
        <v>0</v>
      </c>
      <c r="X55" s="8">
        <v>52</v>
      </c>
      <c r="Y55" t="b">
        <f>OR(Tabla4119[[#This Row],[Tiempo_lineal (ns)]]&gt;$I$508,Tabla4119[[#This Row],[Tiempo_lineal (ns)]]&lt;$I$509)</f>
        <v>0</v>
      </c>
      <c r="Z55" t="b">
        <f>OR(Tabla4119[[#This Row],[Tiempo_normal (ns)]]&gt;$J$508,Tabla4119[[#This Row],[Tiempo_normal (ns)]]&lt;$J$509)</f>
        <v>1</v>
      </c>
      <c r="AA55" s="8">
        <v>52</v>
      </c>
      <c r="AB55" t="b">
        <f>OR(Tabla51210[[#This Row],[Tiempo_lineal (ns)]]&gt;$L$508,Tabla51210[[#This Row],[Tiempo_lineal (ns)]]&lt;$L$509)</f>
        <v>0</v>
      </c>
      <c r="AC55" t="b">
        <f>OR(Tabla51210[[#This Row],[Tiempo_normal (ns)]]&gt;$M$508,Tabla51210[[#This Row],[Tiempo_normal (ns)]]&lt;$M$509)</f>
        <v>0</v>
      </c>
      <c r="AD55" s="8">
        <v>52</v>
      </c>
      <c r="AE55" t="b">
        <f>OR(Tabla61311[[#This Row],[Tiempo_lineal (ns)]]&gt;$O$508,Tabla61311[[#This Row],[Tiempo_lineal (ns)]]&lt;$O$509)</f>
        <v>0</v>
      </c>
      <c r="AF55" s="7" t="b">
        <f>OR(Tabla61311[[#This Row],[Tiempo_normal (ns)]]&gt;$P$508,Tabla61311[[#This Row],[Tiempo_normal (ns)]]&lt;$P$509)</f>
        <v>0</v>
      </c>
    </row>
    <row r="56" spans="2:32" x14ac:dyDescent="0.3">
      <c r="B56">
        <v>53</v>
      </c>
      <c r="C56">
        <v>142</v>
      </c>
      <c r="D56">
        <v>65</v>
      </c>
      <c r="E56">
        <v>53</v>
      </c>
      <c r="F56">
        <v>140</v>
      </c>
      <c r="G56">
        <v>49</v>
      </c>
      <c r="H56">
        <v>53</v>
      </c>
      <c r="I56">
        <v>335</v>
      </c>
      <c r="J56">
        <v>72</v>
      </c>
      <c r="K56">
        <v>53</v>
      </c>
      <c r="L56">
        <v>1376</v>
      </c>
      <c r="M56">
        <v>46</v>
      </c>
      <c r="N56">
        <v>53</v>
      </c>
      <c r="O56">
        <v>1605</v>
      </c>
      <c r="P56">
        <v>115</v>
      </c>
      <c r="R56" s="6">
        <v>53</v>
      </c>
      <c r="S56" t="b">
        <f>OR(Tabla197[[#This Row],[Tiempo_lineal (ns)]]&gt;$C$508,Tabla197[[#This Row],[Tiempo_lineal (ns)]]&lt;$C$509)</f>
        <v>1</v>
      </c>
      <c r="T56" t="b">
        <f>OR(Tabla197[[#This Row],[Tiempo_normal (ns)]]&gt;$D$508,Tabla197[[#This Row],[Tiempo_normal (ns)]]&lt;$D$509)</f>
        <v>0</v>
      </c>
      <c r="U56" s="6">
        <v>53</v>
      </c>
      <c r="V56" t="b">
        <f>OR(Tabla3108[[#This Row],[Tiempo_lineal (ns)]]&gt;$F$508,Tabla3108[[#This Row],[Tiempo_lineal (ns)]]&lt;$F$509)</f>
        <v>0</v>
      </c>
      <c r="W56" t="b">
        <f>OR(Tabla3108[[#This Row],[Tiempo_normal (ns)]]&gt;$G$508,Tabla3108[[#This Row],[Tiempo_normal (ns)]]&lt;$G$509)</f>
        <v>0</v>
      </c>
      <c r="X56" s="6">
        <v>53</v>
      </c>
      <c r="Y56" t="b">
        <f>OR(Tabla4119[[#This Row],[Tiempo_lineal (ns)]]&gt;$I$508,Tabla4119[[#This Row],[Tiempo_lineal (ns)]]&lt;$I$509)</f>
        <v>0</v>
      </c>
      <c r="Z56" t="b">
        <f>OR(Tabla4119[[#This Row],[Tiempo_normal (ns)]]&gt;$J$508,Tabla4119[[#This Row],[Tiempo_normal (ns)]]&lt;$J$509)</f>
        <v>0</v>
      </c>
      <c r="AA56" s="6">
        <v>53</v>
      </c>
      <c r="AB56" t="b">
        <f>OR(Tabla51210[[#This Row],[Tiempo_lineal (ns)]]&gt;$L$508,Tabla51210[[#This Row],[Tiempo_lineal (ns)]]&lt;$L$509)</f>
        <v>0</v>
      </c>
      <c r="AC56" t="b">
        <f>OR(Tabla51210[[#This Row],[Tiempo_normal (ns)]]&gt;$M$508,Tabla51210[[#This Row],[Tiempo_normal (ns)]]&lt;$M$509)</f>
        <v>0</v>
      </c>
      <c r="AD56" s="6">
        <v>53</v>
      </c>
      <c r="AE56" t="b">
        <f>OR(Tabla61311[[#This Row],[Tiempo_lineal (ns)]]&gt;$O$508,Tabla61311[[#This Row],[Tiempo_lineal (ns)]]&lt;$O$509)</f>
        <v>0</v>
      </c>
      <c r="AF56" s="7" t="b">
        <f>OR(Tabla61311[[#This Row],[Tiempo_normal (ns)]]&gt;$P$508,Tabla61311[[#This Row],[Tiempo_normal (ns)]]&lt;$P$509)</f>
        <v>0</v>
      </c>
    </row>
    <row r="57" spans="2:32" x14ac:dyDescent="0.3">
      <c r="B57">
        <v>54</v>
      </c>
      <c r="C57">
        <v>75</v>
      </c>
      <c r="D57">
        <v>81</v>
      </c>
      <c r="E57">
        <v>54</v>
      </c>
      <c r="F57">
        <v>112</v>
      </c>
      <c r="G57">
        <v>99</v>
      </c>
      <c r="H57">
        <v>54</v>
      </c>
      <c r="I57">
        <v>365</v>
      </c>
      <c r="J57">
        <v>469</v>
      </c>
      <c r="K57">
        <v>54</v>
      </c>
      <c r="L57">
        <v>654</v>
      </c>
      <c r="M57">
        <v>67</v>
      </c>
      <c r="N57">
        <v>54</v>
      </c>
      <c r="O57">
        <v>1488</v>
      </c>
      <c r="P57">
        <v>99</v>
      </c>
      <c r="R57" s="8">
        <v>54</v>
      </c>
      <c r="S57" t="b">
        <f>OR(Tabla197[[#This Row],[Tiempo_lineal (ns)]]&gt;$C$508,Tabla197[[#This Row],[Tiempo_lineal (ns)]]&lt;$C$509)</f>
        <v>0</v>
      </c>
      <c r="T57" t="b">
        <f>OR(Tabla197[[#This Row],[Tiempo_normal (ns)]]&gt;$D$508,Tabla197[[#This Row],[Tiempo_normal (ns)]]&lt;$D$509)</f>
        <v>0</v>
      </c>
      <c r="U57" s="8">
        <v>54</v>
      </c>
      <c r="V57" t="b">
        <f>OR(Tabla3108[[#This Row],[Tiempo_lineal (ns)]]&gt;$F$508,Tabla3108[[#This Row],[Tiempo_lineal (ns)]]&lt;$F$509)</f>
        <v>0</v>
      </c>
      <c r="W57" t="b">
        <f>OR(Tabla3108[[#This Row],[Tiempo_normal (ns)]]&gt;$G$508,Tabla3108[[#This Row],[Tiempo_normal (ns)]]&lt;$G$509)</f>
        <v>0</v>
      </c>
      <c r="X57" s="8">
        <v>54</v>
      </c>
      <c r="Y57" t="b">
        <f>OR(Tabla4119[[#This Row],[Tiempo_lineal (ns)]]&gt;$I$508,Tabla4119[[#This Row],[Tiempo_lineal (ns)]]&lt;$I$509)</f>
        <v>0</v>
      </c>
      <c r="Z57" t="b">
        <f>OR(Tabla4119[[#This Row],[Tiempo_normal (ns)]]&gt;$J$508,Tabla4119[[#This Row],[Tiempo_normal (ns)]]&lt;$J$509)</f>
        <v>1</v>
      </c>
      <c r="AA57" s="8">
        <v>54</v>
      </c>
      <c r="AB57" t="b">
        <f>OR(Tabla51210[[#This Row],[Tiempo_lineal (ns)]]&gt;$L$508,Tabla51210[[#This Row],[Tiempo_lineal (ns)]]&lt;$L$509)</f>
        <v>0</v>
      </c>
      <c r="AC57" t="b">
        <f>OR(Tabla51210[[#This Row],[Tiempo_normal (ns)]]&gt;$M$508,Tabla51210[[#This Row],[Tiempo_normal (ns)]]&lt;$M$509)</f>
        <v>0</v>
      </c>
      <c r="AD57" s="8">
        <v>54</v>
      </c>
      <c r="AE57" t="b">
        <f>OR(Tabla61311[[#This Row],[Tiempo_lineal (ns)]]&gt;$O$508,Tabla61311[[#This Row],[Tiempo_lineal (ns)]]&lt;$O$509)</f>
        <v>0</v>
      </c>
      <c r="AF57" s="7" t="b">
        <f>OR(Tabla61311[[#This Row],[Tiempo_normal (ns)]]&gt;$P$508,Tabla61311[[#This Row],[Tiempo_normal (ns)]]&lt;$P$509)</f>
        <v>0</v>
      </c>
    </row>
    <row r="58" spans="2:32" x14ac:dyDescent="0.3">
      <c r="B58">
        <v>55</v>
      </c>
      <c r="C58">
        <v>76</v>
      </c>
      <c r="D58">
        <v>41</v>
      </c>
      <c r="E58">
        <v>55</v>
      </c>
      <c r="F58">
        <v>56</v>
      </c>
      <c r="G58">
        <v>128</v>
      </c>
      <c r="H58">
        <v>55</v>
      </c>
      <c r="I58">
        <v>256</v>
      </c>
      <c r="J58">
        <v>115</v>
      </c>
      <c r="K58">
        <v>55</v>
      </c>
      <c r="L58">
        <v>339</v>
      </c>
      <c r="M58">
        <v>353</v>
      </c>
      <c r="N58">
        <v>55</v>
      </c>
      <c r="O58">
        <v>1589</v>
      </c>
      <c r="P58">
        <v>70</v>
      </c>
      <c r="R58" s="6">
        <v>55</v>
      </c>
      <c r="S58" t="b">
        <f>OR(Tabla197[[#This Row],[Tiempo_lineal (ns)]]&gt;$C$508,Tabla197[[#This Row],[Tiempo_lineal (ns)]]&lt;$C$509)</f>
        <v>0</v>
      </c>
      <c r="T58" t="b">
        <f>OR(Tabla197[[#This Row],[Tiempo_normal (ns)]]&gt;$D$508,Tabla197[[#This Row],[Tiempo_normal (ns)]]&lt;$D$509)</f>
        <v>0</v>
      </c>
      <c r="U58" s="6">
        <v>55</v>
      </c>
      <c r="V58" t="b">
        <f>OR(Tabla3108[[#This Row],[Tiempo_lineal (ns)]]&gt;$F$508,Tabla3108[[#This Row],[Tiempo_lineal (ns)]]&lt;$F$509)</f>
        <v>0</v>
      </c>
      <c r="W58" t="b">
        <f>OR(Tabla3108[[#This Row],[Tiempo_normal (ns)]]&gt;$G$508,Tabla3108[[#This Row],[Tiempo_normal (ns)]]&lt;$G$509)</f>
        <v>0</v>
      </c>
      <c r="X58" s="6">
        <v>55</v>
      </c>
      <c r="Y58" t="b">
        <f>OR(Tabla4119[[#This Row],[Tiempo_lineal (ns)]]&gt;$I$508,Tabla4119[[#This Row],[Tiempo_lineal (ns)]]&lt;$I$509)</f>
        <v>0</v>
      </c>
      <c r="Z58" t="b">
        <f>OR(Tabla4119[[#This Row],[Tiempo_normal (ns)]]&gt;$J$508,Tabla4119[[#This Row],[Tiempo_normal (ns)]]&lt;$J$509)</f>
        <v>0</v>
      </c>
      <c r="AA58" s="6">
        <v>55</v>
      </c>
      <c r="AB58" t="b">
        <f>OR(Tabla51210[[#This Row],[Tiempo_lineal (ns)]]&gt;$L$508,Tabla51210[[#This Row],[Tiempo_lineal (ns)]]&lt;$L$509)</f>
        <v>0</v>
      </c>
      <c r="AC58" t="b">
        <f>OR(Tabla51210[[#This Row],[Tiempo_normal (ns)]]&gt;$M$508,Tabla51210[[#This Row],[Tiempo_normal (ns)]]&lt;$M$509)</f>
        <v>0</v>
      </c>
      <c r="AD58" s="6">
        <v>55</v>
      </c>
      <c r="AE58" t="b">
        <f>OR(Tabla61311[[#This Row],[Tiempo_lineal (ns)]]&gt;$O$508,Tabla61311[[#This Row],[Tiempo_lineal (ns)]]&lt;$O$509)</f>
        <v>0</v>
      </c>
      <c r="AF58" s="7" t="b">
        <f>OR(Tabla61311[[#This Row],[Tiempo_normal (ns)]]&gt;$P$508,Tabla61311[[#This Row],[Tiempo_normal (ns)]]&lt;$P$509)</f>
        <v>0</v>
      </c>
    </row>
    <row r="59" spans="2:32" x14ac:dyDescent="0.3">
      <c r="B59">
        <v>56</v>
      </c>
      <c r="C59">
        <v>75</v>
      </c>
      <c r="D59">
        <v>61</v>
      </c>
      <c r="E59">
        <v>56</v>
      </c>
      <c r="F59">
        <v>107</v>
      </c>
      <c r="G59">
        <v>48</v>
      </c>
      <c r="H59">
        <v>56</v>
      </c>
      <c r="I59">
        <v>374</v>
      </c>
      <c r="J59">
        <v>110</v>
      </c>
      <c r="K59">
        <v>56</v>
      </c>
      <c r="L59">
        <v>1280</v>
      </c>
      <c r="M59">
        <v>587</v>
      </c>
      <c r="N59">
        <v>56</v>
      </c>
      <c r="O59">
        <v>2479</v>
      </c>
      <c r="P59">
        <v>825</v>
      </c>
      <c r="R59" s="8">
        <v>56</v>
      </c>
      <c r="S59" t="b">
        <f>OR(Tabla197[[#This Row],[Tiempo_lineal (ns)]]&gt;$C$508,Tabla197[[#This Row],[Tiempo_lineal (ns)]]&lt;$C$509)</f>
        <v>0</v>
      </c>
      <c r="T59" t="b">
        <f>OR(Tabla197[[#This Row],[Tiempo_normal (ns)]]&gt;$D$508,Tabla197[[#This Row],[Tiempo_normal (ns)]]&lt;$D$509)</f>
        <v>0</v>
      </c>
      <c r="U59" s="8">
        <v>56</v>
      </c>
      <c r="V59" t="b">
        <f>OR(Tabla3108[[#This Row],[Tiempo_lineal (ns)]]&gt;$F$508,Tabla3108[[#This Row],[Tiempo_lineal (ns)]]&lt;$F$509)</f>
        <v>0</v>
      </c>
      <c r="W59" t="b">
        <f>OR(Tabla3108[[#This Row],[Tiempo_normal (ns)]]&gt;$G$508,Tabla3108[[#This Row],[Tiempo_normal (ns)]]&lt;$G$509)</f>
        <v>0</v>
      </c>
      <c r="X59" s="8">
        <v>56</v>
      </c>
      <c r="Y59" t="b">
        <f>OR(Tabla4119[[#This Row],[Tiempo_lineal (ns)]]&gt;$I$508,Tabla4119[[#This Row],[Tiempo_lineal (ns)]]&lt;$I$509)</f>
        <v>0</v>
      </c>
      <c r="Z59" t="b">
        <f>OR(Tabla4119[[#This Row],[Tiempo_normal (ns)]]&gt;$J$508,Tabla4119[[#This Row],[Tiempo_normal (ns)]]&lt;$J$509)</f>
        <v>0</v>
      </c>
      <c r="AA59" s="8">
        <v>56</v>
      </c>
      <c r="AB59" t="b">
        <f>OR(Tabla51210[[#This Row],[Tiempo_lineal (ns)]]&gt;$L$508,Tabla51210[[#This Row],[Tiempo_lineal (ns)]]&lt;$L$509)</f>
        <v>0</v>
      </c>
      <c r="AC59" t="b">
        <f>OR(Tabla51210[[#This Row],[Tiempo_normal (ns)]]&gt;$M$508,Tabla51210[[#This Row],[Tiempo_normal (ns)]]&lt;$M$509)</f>
        <v>0</v>
      </c>
      <c r="AD59" s="8">
        <v>56</v>
      </c>
      <c r="AE59" t="b">
        <f>OR(Tabla61311[[#This Row],[Tiempo_lineal (ns)]]&gt;$O$508,Tabla61311[[#This Row],[Tiempo_lineal (ns)]]&lt;$O$509)</f>
        <v>0</v>
      </c>
      <c r="AF59" s="7" t="b">
        <f>OR(Tabla61311[[#This Row],[Tiempo_normal (ns)]]&gt;$P$508,Tabla61311[[#This Row],[Tiempo_normal (ns)]]&lt;$P$509)</f>
        <v>0</v>
      </c>
    </row>
    <row r="60" spans="2:32" x14ac:dyDescent="0.3">
      <c r="B60">
        <v>57</v>
      </c>
      <c r="C60">
        <v>44</v>
      </c>
      <c r="D60">
        <v>24</v>
      </c>
      <c r="E60">
        <v>57</v>
      </c>
      <c r="F60">
        <v>132</v>
      </c>
      <c r="G60">
        <v>108</v>
      </c>
      <c r="H60">
        <v>57</v>
      </c>
      <c r="I60">
        <v>236</v>
      </c>
      <c r="J60">
        <v>67</v>
      </c>
      <c r="K60">
        <v>57</v>
      </c>
      <c r="L60">
        <v>793</v>
      </c>
      <c r="M60">
        <v>54</v>
      </c>
      <c r="N60">
        <v>57</v>
      </c>
      <c r="O60">
        <v>1992</v>
      </c>
      <c r="P60">
        <v>3466</v>
      </c>
      <c r="R60" s="6">
        <v>57</v>
      </c>
      <c r="S60" t="b">
        <f>OR(Tabla197[[#This Row],[Tiempo_lineal (ns)]]&gt;$C$508,Tabla197[[#This Row],[Tiempo_lineal (ns)]]&lt;$C$509)</f>
        <v>0</v>
      </c>
      <c r="T60" t="b">
        <f>OR(Tabla197[[#This Row],[Tiempo_normal (ns)]]&gt;$D$508,Tabla197[[#This Row],[Tiempo_normal (ns)]]&lt;$D$509)</f>
        <v>0</v>
      </c>
      <c r="U60" s="6">
        <v>57</v>
      </c>
      <c r="V60" t="b">
        <f>OR(Tabla3108[[#This Row],[Tiempo_lineal (ns)]]&gt;$F$508,Tabla3108[[#This Row],[Tiempo_lineal (ns)]]&lt;$F$509)</f>
        <v>0</v>
      </c>
      <c r="W60" t="b">
        <f>OR(Tabla3108[[#This Row],[Tiempo_normal (ns)]]&gt;$G$508,Tabla3108[[#This Row],[Tiempo_normal (ns)]]&lt;$G$509)</f>
        <v>0</v>
      </c>
      <c r="X60" s="6">
        <v>57</v>
      </c>
      <c r="Y60" t="b">
        <f>OR(Tabla4119[[#This Row],[Tiempo_lineal (ns)]]&gt;$I$508,Tabla4119[[#This Row],[Tiempo_lineal (ns)]]&lt;$I$509)</f>
        <v>0</v>
      </c>
      <c r="Z60" t="b">
        <f>OR(Tabla4119[[#This Row],[Tiempo_normal (ns)]]&gt;$J$508,Tabla4119[[#This Row],[Tiempo_normal (ns)]]&lt;$J$509)</f>
        <v>0</v>
      </c>
      <c r="AA60" s="6">
        <v>57</v>
      </c>
      <c r="AB60" t="b">
        <f>OR(Tabla51210[[#This Row],[Tiempo_lineal (ns)]]&gt;$L$508,Tabla51210[[#This Row],[Tiempo_lineal (ns)]]&lt;$L$509)</f>
        <v>0</v>
      </c>
      <c r="AC60" t="b">
        <f>OR(Tabla51210[[#This Row],[Tiempo_normal (ns)]]&gt;$M$508,Tabla51210[[#This Row],[Tiempo_normal (ns)]]&lt;$M$509)</f>
        <v>0</v>
      </c>
      <c r="AD60" s="6">
        <v>57</v>
      </c>
      <c r="AE60" t="b">
        <f>OR(Tabla61311[[#This Row],[Tiempo_lineal (ns)]]&gt;$O$508,Tabla61311[[#This Row],[Tiempo_lineal (ns)]]&lt;$O$509)</f>
        <v>0</v>
      </c>
      <c r="AF60" s="7" t="b">
        <f>OR(Tabla61311[[#This Row],[Tiempo_normal (ns)]]&gt;$P$508,Tabla61311[[#This Row],[Tiempo_normal (ns)]]&lt;$P$509)</f>
        <v>1</v>
      </c>
    </row>
    <row r="61" spans="2:32" x14ac:dyDescent="0.3">
      <c r="B61">
        <v>58</v>
      </c>
      <c r="C61">
        <v>47</v>
      </c>
      <c r="D61">
        <v>41</v>
      </c>
      <c r="E61">
        <v>58</v>
      </c>
      <c r="F61">
        <v>76</v>
      </c>
      <c r="G61">
        <v>187</v>
      </c>
      <c r="H61">
        <v>58</v>
      </c>
      <c r="I61">
        <v>112</v>
      </c>
      <c r="J61">
        <v>56</v>
      </c>
      <c r="K61">
        <v>58</v>
      </c>
      <c r="L61">
        <v>660</v>
      </c>
      <c r="M61">
        <v>57</v>
      </c>
      <c r="N61">
        <v>58</v>
      </c>
      <c r="O61">
        <v>1743</v>
      </c>
      <c r="P61">
        <v>179</v>
      </c>
      <c r="R61" s="8">
        <v>58</v>
      </c>
      <c r="S61" t="b">
        <f>OR(Tabla197[[#This Row],[Tiempo_lineal (ns)]]&gt;$C$508,Tabla197[[#This Row],[Tiempo_lineal (ns)]]&lt;$C$509)</f>
        <v>0</v>
      </c>
      <c r="T61" t="b">
        <f>OR(Tabla197[[#This Row],[Tiempo_normal (ns)]]&gt;$D$508,Tabla197[[#This Row],[Tiempo_normal (ns)]]&lt;$D$509)</f>
        <v>0</v>
      </c>
      <c r="U61" s="8">
        <v>58</v>
      </c>
      <c r="V61" t="b">
        <f>OR(Tabla3108[[#This Row],[Tiempo_lineal (ns)]]&gt;$F$508,Tabla3108[[#This Row],[Tiempo_lineal (ns)]]&lt;$F$509)</f>
        <v>0</v>
      </c>
      <c r="W61" t="b">
        <f>OR(Tabla3108[[#This Row],[Tiempo_normal (ns)]]&gt;$G$508,Tabla3108[[#This Row],[Tiempo_normal (ns)]]&lt;$G$509)</f>
        <v>1</v>
      </c>
      <c r="X61" s="8">
        <v>58</v>
      </c>
      <c r="Y61" t="b">
        <f>OR(Tabla4119[[#This Row],[Tiempo_lineal (ns)]]&gt;$I$508,Tabla4119[[#This Row],[Tiempo_lineal (ns)]]&lt;$I$509)</f>
        <v>0</v>
      </c>
      <c r="Z61" t="b">
        <f>OR(Tabla4119[[#This Row],[Tiempo_normal (ns)]]&gt;$J$508,Tabla4119[[#This Row],[Tiempo_normal (ns)]]&lt;$J$509)</f>
        <v>0</v>
      </c>
      <c r="AA61" s="8">
        <v>58</v>
      </c>
      <c r="AB61" t="b">
        <f>OR(Tabla51210[[#This Row],[Tiempo_lineal (ns)]]&gt;$L$508,Tabla51210[[#This Row],[Tiempo_lineal (ns)]]&lt;$L$509)</f>
        <v>0</v>
      </c>
      <c r="AC61" t="b">
        <f>OR(Tabla51210[[#This Row],[Tiempo_normal (ns)]]&gt;$M$508,Tabla51210[[#This Row],[Tiempo_normal (ns)]]&lt;$M$509)</f>
        <v>0</v>
      </c>
      <c r="AD61" s="8">
        <v>58</v>
      </c>
      <c r="AE61" t="b">
        <f>OR(Tabla61311[[#This Row],[Tiempo_lineal (ns)]]&gt;$O$508,Tabla61311[[#This Row],[Tiempo_lineal (ns)]]&lt;$O$509)</f>
        <v>0</v>
      </c>
      <c r="AF61" s="7" t="b">
        <f>OR(Tabla61311[[#This Row],[Tiempo_normal (ns)]]&gt;$P$508,Tabla61311[[#This Row],[Tiempo_normal (ns)]]&lt;$P$509)</f>
        <v>0</v>
      </c>
    </row>
    <row r="62" spans="2:32" x14ac:dyDescent="0.3">
      <c r="B62">
        <v>59</v>
      </c>
      <c r="C62">
        <v>79</v>
      </c>
      <c r="D62">
        <v>35</v>
      </c>
      <c r="E62">
        <v>59</v>
      </c>
      <c r="F62">
        <v>114</v>
      </c>
      <c r="G62">
        <v>79</v>
      </c>
      <c r="H62">
        <v>59</v>
      </c>
      <c r="I62">
        <v>233</v>
      </c>
      <c r="J62">
        <v>46</v>
      </c>
      <c r="K62">
        <v>59</v>
      </c>
      <c r="L62">
        <v>722</v>
      </c>
      <c r="M62">
        <v>56</v>
      </c>
      <c r="N62">
        <v>59</v>
      </c>
      <c r="O62">
        <v>1825</v>
      </c>
      <c r="P62">
        <v>106</v>
      </c>
      <c r="R62" s="6">
        <v>59</v>
      </c>
      <c r="S62" t="b">
        <f>OR(Tabla197[[#This Row],[Tiempo_lineal (ns)]]&gt;$C$508,Tabla197[[#This Row],[Tiempo_lineal (ns)]]&lt;$C$509)</f>
        <v>0</v>
      </c>
      <c r="T62" t="b">
        <f>OR(Tabla197[[#This Row],[Tiempo_normal (ns)]]&gt;$D$508,Tabla197[[#This Row],[Tiempo_normal (ns)]]&lt;$D$509)</f>
        <v>0</v>
      </c>
      <c r="U62" s="6">
        <v>59</v>
      </c>
      <c r="V62" t="b">
        <f>OR(Tabla3108[[#This Row],[Tiempo_lineal (ns)]]&gt;$F$508,Tabla3108[[#This Row],[Tiempo_lineal (ns)]]&lt;$F$509)</f>
        <v>0</v>
      </c>
      <c r="W62" t="b">
        <f>OR(Tabla3108[[#This Row],[Tiempo_normal (ns)]]&gt;$G$508,Tabla3108[[#This Row],[Tiempo_normal (ns)]]&lt;$G$509)</f>
        <v>0</v>
      </c>
      <c r="X62" s="6">
        <v>59</v>
      </c>
      <c r="Y62" t="b">
        <f>OR(Tabla4119[[#This Row],[Tiempo_lineal (ns)]]&gt;$I$508,Tabla4119[[#This Row],[Tiempo_lineal (ns)]]&lt;$I$509)</f>
        <v>0</v>
      </c>
      <c r="Z62" t="b">
        <f>OR(Tabla4119[[#This Row],[Tiempo_normal (ns)]]&gt;$J$508,Tabla4119[[#This Row],[Tiempo_normal (ns)]]&lt;$J$509)</f>
        <v>0</v>
      </c>
      <c r="AA62" s="6">
        <v>59</v>
      </c>
      <c r="AB62" t="b">
        <f>OR(Tabla51210[[#This Row],[Tiempo_lineal (ns)]]&gt;$L$508,Tabla51210[[#This Row],[Tiempo_lineal (ns)]]&lt;$L$509)</f>
        <v>0</v>
      </c>
      <c r="AC62" t="b">
        <f>OR(Tabla51210[[#This Row],[Tiempo_normal (ns)]]&gt;$M$508,Tabla51210[[#This Row],[Tiempo_normal (ns)]]&lt;$M$509)</f>
        <v>0</v>
      </c>
      <c r="AD62" s="6">
        <v>59</v>
      </c>
      <c r="AE62" t="b">
        <f>OR(Tabla61311[[#This Row],[Tiempo_lineal (ns)]]&gt;$O$508,Tabla61311[[#This Row],[Tiempo_lineal (ns)]]&lt;$O$509)</f>
        <v>0</v>
      </c>
      <c r="AF62" s="7" t="b">
        <f>OR(Tabla61311[[#This Row],[Tiempo_normal (ns)]]&gt;$P$508,Tabla61311[[#This Row],[Tiempo_normal (ns)]]&lt;$P$509)</f>
        <v>0</v>
      </c>
    </row>
    <row r="63" spans="2:32" x14ac:dyDescent="0.3">
      <c r="B63">
        <v>60</v>
      </c>
      <c r="C63">
        <v>83</v>
      </c>
      <c r="D63">
        <v>35</v>
      </c>
      <c r="E63">
        <v>60</v>
      </c>
      <c r="F63">
        <v>177</v>
      </c>
      <c r="G63">
        <v>157</v>
      </c>
      <c r="H63">
        <v>60</v>
      </c>
      <c r="I63">
        <v>243</v>
      </c>
      <c r="J63">
        <v>50</v>
      </c>
      <c r="K63">
        <v>60</v>
      </c>
      <c r="L63">
        <v>668</v>
      </c>
      <c r="M63">
        <v>52</v>
      </c>
      <c r="N63">
        <v>60</v>
      </c>
      <c r="O63">
        <v>1534</v>
      </c>
      <c r="P63">
        <v>869</v>
      </c>
      <c r="R63" s="8">
        <v>60</v>
      </c>
      <c r="S63" t="b">
        <f>OR(Tabla197[[#This Row],[Tiempo_lineal (ns)]]&gt;$C$508,Tabla197[[#This Row],[Tiempo_lineal (ns)]]&lt;$C$509)</f>
        <v>0</v>
      </c>
      <c r="T63" t="b">
        <f>OR(Tabla197[[#This Row],[Tiempo_normal (ns)]]&gt;$D$508,Tabla197[[#This Row],[Tiempo_normal (ns)]]&lt;$D$509)</f>
        <v>0</v>
      </c>
      <c r="U63" s="8">
        <v>60</v>
      </c>
      <c r="V63" t="b">
        <f>OR(Tabla3108[[#This Row],[Tiempo_lineal (ns)]]&gt;$F$508,Tabla3108[[#This Row],[Tiempo_lineal (ns)]]&lt;$F$509)</f>
        <v>0</v>
      </c>
      <c r="W63" t="b">
        <f>OR(Tabla3108[[#This Row],[Tiempo_normal (ns)]]&gt;$G$508,Tabla3108[[#This Row],[Tiempo_normal (ns)]]&lt;$G$509)</f>
        <v>1</v>
      </c>
      <c r="X63" s="8">
        <v>60</v>
      </c>
      <c r="Y63" t="b">
        <f>OR(Tabla4119[[#This Row],[Tiempo_lineal (ns)]]&gt;$I$508,Tabla4119[[#This Row],[Tiempo_lineal (ns)]]&lt;$I$509)</f>
        <v>0</v>
      </c>
      <c r="Z63" t="b">
        <f>OR(Tabla4119[[#This Row],[Tiempo_normal (ns)]]&gt;$J$508,Tabla4119[[#This Row],[Tiempo_normal (ns)]]&lt;$J$509)</f>
        <v>0</v>
      </c>
      <c r="AA63" s="8">
        <v>60</v>
      </c>
      <c r="AB63" t="b">
        <f>OR(Tabla51210[[#This Row],[Tiempo_lineal (ns)]]&gt;$L$508,Tabla51210[[#This Row],[Tiempo_lineal (ns)]]&lt;$L$509)</f>
        <v>0</v>
      </c>
      <c r="AC63" t="b">
        <f>OR(Tabla51210[[#This Row],[Tiempo_normal (ns)]]&gt;$M$508,Tabla51210[[#This Row],[Tiempo_normal (ns)]]&lt;$M$509)</f>
        <v>0</v>
      </c>
      <c r="AD63" s="8">
        <v>60</v>
      </c>
      <c r="AE63" t="b">
        <f>OR(Tabla61311[[#This Row],[Tiempo_lineal (ns)]]&gt;$O$508,Tabla61311[[#This Row],[Tiempo_lineal (ns)]]&lt;$O$509)</f>
        <v>0</v>
      </c>
      <c r="AF63" s="7" t="b">
        <f>OR(Tabla61311[[#This Row],[Tiempo_normal (ns)]]&gt;$P$508,Tabla61311[[#This Row],[Tiempo_normal (ns)]]&lt;$P$509)</f>
        <v>0</v>
      </c>
    </row>
    <row r="64" spans="2:32" x14ac:dyDescent="0.3">
      <c r="B64">
        <v>61</v>
      </c>
      <c r="C64">
        <v>61</v>
      </c>
      <c r="D64">
        <v>39</v>
      </c>
      <c r="E64">
        <v>61</v>
      </c>
      <c r="F64">
        <v>140</v>
      </c>
      <c r="G64">
        <v>172</v>
      </c>
      <c r="H64">
        <v>61</v>
      </c>
      <c r="I64">
        <v>192</v>
      </c>
      <c r="J64">
        <v>305</v>
      </c>
      <c r="K64">
        <v>61</v>
      </c>
      <c r="L64">
        <v>967</v>
      </c>
      <c r="M64">
        <v>683</v>
      </c>
      <c r="N64">
        <v>61</v>
      </c>
      <c r="O64">
        <v>1613</v>
      </c>
      <c r="P64">
        <v>1863</v>
      </c>
      <c r="R64" s="6">
        <v>61</v>
      </c>
      <c r="S64" t="b">
        <f>OR(Tabla197[[#This Row],[Tiempo_lineal (ns)]]&gt;$C$508,Tabla197[[#This Row],[Tiempo_lineal (ns)]]&lt;$C$509)</f>
        <v>0</v>
      </c>
      <c r="T64" t="b">
        <f>OR(Tabla197[[#This Row],[Tiempo_normal (ns)]]&gt;$D$508,Tabla197[[#This Row],[Tiempo_normal (ns)]]&lt;$D$509)</f>
        <v>0</v>
      </c>
      <c r="U64" s="6">
        <v>61</v>
      </c>
      <c r="V64" t="b">
        <f>OR(Tabla3108[[#This Row],[Tiempo_lineal (ns)]]&gt;$F$508,Tabla3108[[#This Row],[Tiempo_lineal (ns)]]&lt;$F$509)</f>
        <v>0</v>
      </c>
      <c r="W64" t="b">
        <f>OR(Tabla3108[[#This Row],[Tiempo_normal (ns)]]&gt;$G$508,Tabla3108[[#This Row],[Tiempo_normal (ns)]]&lt;$G$509)</f>
        <v>1</v>
      </c>
      <c r="X64" s="6">
        <v>61</v>
      </c>
      <c r="Y64" t="b">
        <f>OR(Tabla4119[[#This Row],[Tiempo_lineal (ns)]]&gt;$I$508,Tabla4119[[#This Row],[Tiempo_lineal (ns)]]&lt;$I$509)</f>
        <v>0</v>
      </c>
      <c r="Z64" t="b">
        <f>OR(Tabla4119[[#This Row],[Tiempo_normal (ns)]]&gt;$J$508,Tabla4119[[#This Row],[Tiempo_normal (ns)]]&lt;$J$509)</f>
        <v>0</v>
      </c>
      <c r="AA64" s="6">
        <v>61</v>
      </c>
      <c r="AB64" t="b">
        <f>OR(Tabla51210[[#This Row],[Tiempo_lineal (ns)]]&gt;$L$508,Tabla51210[[#This Row],[Tiempo_lineal (ns)]]&lt;$L$509)</f>
        <v>0</v>
      </c>
      <c r="AC64" t="b">
        <f>OR(Tabla51210[[#This Row],[Tiempo_normal (ns)]]&gt;$M$508,Tabla51210[[#This Row],[Tiempo_normal (ns)]]&lt;$M$509)</f>
        <v>0</v>
      </c>
      <c r="AD64" s="6">
        <v>61</v>
      </c>
      <c r="AE64" t="b">
        <f>OR(Tabla61311[[#This Row],[Tiempo_lineal (ns)]]&gt;$O$508,Tabla61311[[#This Row],[Tiempo_lineal (ns)]]&lt;$O$509)</f>
        <v>0</v>
      </c>
      <c r="AF64" s="7" t="b">
        <f>OR(Tabla61311[[#This Row],[Tiempo_normal (ns)]]&gt;$P$508,Tabla61311[[#This Row],[Tiempo_normal (ns)]]&lt;$P$509)</f>
        <v>0</v>
      </c>
    </row>
    <row r="65" spans="2:32" x14ac:dyDescent="0.3">
      <c r="B65">
        <v>62</v>
      </c>
      <c r="C65">
        <v>53</v>
      </c>
      <c r="D65">
        <v>37</v>
      </c>
      <c r="E65">
        <v>62</v>
      </c>
      <c r="F65">
        <v>107</v>
      </c>
      <c r="G65">
        <v>37</v>
      </c>
      <c r="H65">
        <v>62</v>
      </c>
      <c r="I65">
        <v>348</v>
      </c>
      <c r="J65">
        <v>505</v>
      </c>
      <c r="K65">
        <v>62</v>
      </c>
      <c r="L65">
        <v>1604</v>
      </c>
      <c r="M65">
        <v>1216</v>
      </c>
      <c r="N65">
        <v>62</v>
      </c>
      <c r="O65">
        <v>2239</v>
      </c>
      <c r="P65">
        <v>116</v>
      </c>
      <c r="R65" s="8">
        <v>62</v>
      </c>
      <c r="S65" t="b">
        <f>OR(Tabla197[[#This Row],[Tiempo_lineal (ns)]]&gt;$C$508,Tabla197[[#This Row],[Tiempo_lineal (ns)]]&lt;$C$509)</f>
        <v>0</v>
      </c>
      <c r="T65" t="b">
        <f>OR(Tabla197[[#This Row],[Tiempo_normal (ns)]]&gt;$D$508,Tabla197[[#This Row],[Tiempo_normal (ns)]]&lt;$D$509)</f>
        <v>0</v>
      </c>
      <c r="U65" s="8">
        <v>62</v>
      </c>
      <c r="V65" t="b">
        <f>OR(Tabla3108[[#This Row],[Tiempo_lineal (ns)]]&gt;$F$508,Tabla3108[[#This Row],[Tiempo_lineal (ns)]]&lt;$F$509)</f>
        <v>0</v>
      </c>
      <c r="W65" t="b">
        <f>OR(Tabla3108[[#This Row],[Tiempo_normal (ns)]]&gt;$G$508,Tabla3108[[#This Row],[Tiempo_normal (ns)]]&lt;$G$509)</f>
        <v>0</v>
      </c>
      <c r="X65" s="8">
        <v>62</v>
      </c>
      <c r="Y65" t="b">
        <f>OR(Tabla4119[[#This Row],[Tiempo_lineal (ns)]]&gt;$I$508,Tabla4119[[#This Row],[Tiempo_lineal (ns)]]&lt;$I$509)</f>
        <v>0</v>
      </c>
      <c r="Z65" t="b">
        <f>OR(Tabla4119[[#This Row],[Tiempo_normal (ns)]]&gt;$J$508,Tabla4119[[#This Row],[Tiempo_normal (ns)]]&lt;$J$509)</f>
        <v>1</v>
      </c>
      <c r="AA65" s="8">
        <v>62</v>
      </c>
      <c r="AB65" t="b">
        <f>OR(Tabla51210[[#This Row],[Tiempo_lineal (ns)]]&gt;$L$508,Tabla51210[[#This Row],[Tiempo_lineal (ns)]]&lt;$L$509)</f>
        <v>0</v>
      </c>
      <c r="AC65" t="b">
        <f>OR(Tabla51210[[#This Row],[Tiempo_normal (ns)]]&gt;$M$508,Tabla51210[[#This Row],[Tiempo_normal (ns)]]&lt;$M$509)</f>
        <v>1</v>
      </c>
      <c r="AD65" s="8">
        <v>62</v>
      </c>
      <c r="AE65" t="b">
        <f>OR(Tabla61311[[#This Row],[Tiempo_lineal (ns)]]&gt;$O$508,Tabla61311[[#This Row],[Tiempo_lineal (ns)]]&lt;$O$509)</f>
        <v>0</v>
      </c>
      <c r="AF65" s="7" t="b">
        <f>OR(Tabla61311[[#This Row],[Tiempo_normal (ns)]]&gt;$P$508,Tabla61311[[#This Row],[Tiempo_normal (ns)]]&lt;$P$509)</f>
        <v>0</v>
      </c>
    </row>
    <row r="66" spans="2:32" x14ac:dyDescent="0.3">
      <c r="B66">
        <v>63</v>
      </c>
      <c r="C66">
        <v>75</v>
      </c>
      <c r="D66">
        <v>25</v>
      </c>
      <c r="E66">
        <v>63</v>
      </c>
      <c r="F66">
        <v>45</v>
      </c>
      <c r="G66">
        <v>25</v>
      </c>
      <c r="H66">
        <v>63</v>
      </c>
      <c r="I66">
        <v>201</v>
      </c>
      <c r="J66">
        <v>343</v>
      </c>
      <c r="K66">
        <v>63</v>
      </c>
      <c r="L66">
        <v>454</v>
      </c>
      <c r="M66">
        <v>56</v>
      </c>
      <c r="N66">
        <v>63</v>
      </c>
      <c r="O66">
        <v>939</v>
      </c>
      <c r="P66">
        <v>257</v>
      </c>
      <c r="R66" s="6">
        <v>63</v>
      </c>
      <c r="S66" t="b">
        <f>OR(Tabla197[[#This Row],[Tiempo_lineal (ns)]]&gt;$C$508,Tabla197[[#This Row],[Tiempo_lineal (ns)]]&lt;$C$509)</f>
        <v>0</v>
      </c>
      <c r="T66" t="b">
        <f>OR(Tabla197[[#This Row],[Tiempo_normal (ns)]]&gt;$D$508,Tabla197[[#This Row],[Tiempo_normal (ns)]]&lt;$D$509)</f>
        <v>0</v>
      </c>
      <c r="U66" s="6">
        <v>63</v>
      </c>
      <c r="V66" t="b">
        <f>OR(Tabla3108[[#This Row],[Tiempo_lineal (ns)]]&gt;$F$508,Tabla3108[[#This Row],[Tiempo_lineal (ns)]]&lt;$F$509)</f>
        <v>0</v>
      </c>
      <c r="W66" t="b">
        <f>OR(Tabla3108[[#This Row],[Tiempo_normal (ns)]]&gt;$G$508,Tabla3108[[#This Row],[Tiempo_normal (ns)]]&lt;$G$509)</f>
        <v>0</v>
      </c>
      <c r="X66" s="6">
        <v>63</v>
      </c>
      <c r="Y66" t="b">
        <f>OR(Tabla4119[[#This Row],[Tiempo_lineal (ns)]]&gt;$I$508,Tabla4119[[#This Row],[Tiempo_lineal (ns)]]&lt;$I$509)</f>
        <v>0</v>
      </c>
      <c r="Z66" t="b">
        <f>OR(Tabla4119[[#This Row],[Tiempo_normal (ns)]]&gt;$J$508,Tabla4119[[#This Row],[Tiempo_normal (ns)]]&lt;$J$509)</f>
        <v>0</v>
      </c>
      <c r="AA66" s="6">
        <v>63</v>
      </c>
      <c r="AB66" t="b">
        <f>OR(Tabla51210[[#This Row],[Tiempo_lineal (ns)]]&gt;$L$508,Tabla51210[[#This Row],[Tiempo_lineal (ns)]]&lt;$L$509)</f>
        <v>0</v>
      </c>
      <c r="AC66" t="b">
        <f>OR(Tabla51210[[#This Row],[Tiempo_normal (ns)]]&gt;$M$508,Tabla51210[[#This Row],[Tiempo_normal (ns)]]&lt;$M$509)</f>
        <v>0</v>
      </c>
      <c r="AD66" s="6">
        <v>63</v>
      </c>
      <c r="AE66" t="b">
        <f>OR(Tabla61311[[#This Row],[Tiempo_lineal (ns)]]&gt;$O$508,Tabla61311[[#This Row],[Tiempo_lineal (ns)]]&lt;$O$509)</f>
        <v>0</v>
      </c>
      <c r="AF66" s="7" t="b">
        <f>OR(Tabla61311[[#This Row],[Tiempo_normal (ns)]]&gt;$P$508,Tabla61311[[#This Row],[Tiempo_normal (ns)]]&lt;$P$509)</f>
        <v>0</v>
      </c>
    </row>
    <row r="67" spans="2:32" x14ac:dyDescent="0.3">
      <c r="B67">
        <v>64</v>
      </c>
      <c r="C67">
        <v>46</v>
      </c>
      <c r="D67">
        <v>34</v>
      </c>
      <c r="E67">
        <v>64</v>
      </c>
      <c r="F67">
        <v>336</v>
      </c>
      <c r="G67">
        <v>62</v>
      </c>
      <c r="H67">
        <v>64</v>
      </c>
      <c r="I67">
        <v>201</v>
      </c>
      <c r="J67">
        <v>162</v>
      </c>
      <c r="K67">
        <v>64</v>
      </c>
      <c r="L67">
        <v>2174</v>
      </c>
      <c r="M67">
        <v>58</v>
      </c>
      <c r="N67">
        <v>64</v>
      </c>
      <c r="O67">
        <v>860</v>
      </c>
      <c r="P67">
        <v>3948</v>
      </c>
      <c r="R67" s="8">
        <v>64</v>
      </c>
      <c r="S67" t="b">
        <f>OR(Tabla197[[#This Row],[Tiempo_lineal (ns)]]&gt;$C$508,Tabla197[[#This Row],[Tiempo_lineal (ns)]]&lt;$C$509)</f>
        <v>0</v>
      </c>
      <c r="T67" t="b">
        <f>OR(Tabla197[[#This Row],[Tiempo_normal (ns)]]&gt;$D$508,Tabla197[[#This Row],[Tiempo_normal (ns)]]&lt;$D$509)</f>
        <v>0</v>
      </c>
      <c r="U67" s="8">
        <v>64</v>
      </c>
      <c r="V67" t="b">
        <f>OR(Tabla3108[[#This Row],[Tiempo_lineal (ns)]]&gt;$F$508,Tabla3108[[#This Row],[Tiempo_lineal (ns)]]&lt;$F$509)</f>
        <v>1</v>
      </c>
      <c r="W67" t="b">
        <f>OR(Tabla3108[[#This Row],[Tiempo_normal (ns)]]&gt;$G$508,Tabla3108[[#This Row],[Tiempo_normal (ns)]]&lt;$G$509)</f>
        <v>0</v>
      </c>
      <c r="X67" s="8">
        <v>64</v>
      </c>
      <c r="Y67" t="b">
        <f>OR(Tabla4119[[#This Row],[Tiempo_lineal (ns)]]&gt;$I$508,Tabla4119[[#This Row],[Tiempo_lineal (ns)]]&lt;$I$509)</f>
        <v>0</v>
      </c>
      <c r="Z67" t="b">
        <f>OR(Tabla4119[[#This Row],[Tiempo_normal (ns)]]&gt;$J$508,Tabla4119[[#This Row],[Tiempo_normal (ns)]]&lt;$J$509)</f>
        <v>0</v>
      </c>
      <c r="AA67" s="8">
        <v>64</v>
      </c>
      <c r="AB67" t="b">
        <f>OR(Tabla51210[[#This Row],[Tiempo_lineal (ns)]]&gt;$L$508,Tabla51210[[#This Row],[Tiempo_lineal (ns)]]&lt;$L$509)</f>
        <v>1</v>
      </c>
      <c r="AC67" t="b">
        <f>OR(Tabla51210[[#This Row],[Tiempo_normal (ns)]]&gt;$M$508,Tabla51210[[#This Row],[Tiempo_normal (ns)]]&lt;$M$509)</f>
        <v>0</v>
      </c>
      <c r="AD67" s="8">
        <v>64</v>
      </c>
      <c r="AE67" t="b">
        <f>OR(Tabla61311[[#This Row],[Tiempo_lineal (ns)]]&gt;$O$508,Tabla61311[[#This Row],[Tiempo_lineal (ns)]]&lt;$O$509)</f>
        <v>0</v>
      </c>
      <c r="AF67" s="7" t="b">
        <f>OR(Tabla61311[[#This Row],[Tiempo_normal (ns)]]&gt;$P$508,Tabla61311[[#This Row],[Tiempo_normal (ns)]]&lt;$P$509)</f>
        <v>1</v>
      </c>
    </row>
    <row r="68" spans="2:32" x14ac:dyDescent="0.3">
      <c r="B68">
        <v>65</v>
      </c>
      <c r="C68">
        <v>65</v>
      </c>
      <c r="D68">
        <v>54</v>
      </c>
      <c r="E68">
        <v>65</v>
      </c>
      <c r="F68">
        <v>146</v>
      </c>
      <c r="G68">
        <v>190</v>
      </c>
      <c r="H68">
        <v>65</v>
      </c>
      <c r="I68">
        <v>263</v>
      </c>
      <c r="J68">
        <v>211</v>
      </c>
      <c r="K68">
        <v>65</v>
      </c>
      <c r="L68">
        <v>300</v>
      </c>
      <c r="M68">
        <v>57</v>
      </c>
      <c r="N68">
        <v>65</v>
      </c>
      <c r="O68">
        <v>2148</v>
      </c>
      <c r="P68">
        <v>258</v>
      </c>
      <c r="R68" s="6">
        <v>65</v>
      </c>
      <c r="S68" t="b">
        <f>OR(Tabla197[[#This Row],[Tiempo_lineal (ns)]]&gt;$C$508,Tabla197[[#This Row],[Tiempo_lineal (ns)]]&lt;$C$509)</f>
        <v>0</v>
      </c>
      <c r="T68" t="b">
        <f>OR(Tabla197[[#This Row],[Tiempo_normal (ns)]]&gt;$D$508,Tabla197[[#This Row],[Tiempo_normal (ns)]]&lt;$D$509)</f>
        <v>0</v>
      </c>
      <c r="U68" s="6">
        <v>65</v>
      </c>
      <c r="V68" t="b">
        <f>OR(Tabla3108[[#This Row],[Tiempo_lineal (ns)]]&gt;$F$508,Tabla3108[[#This Row],[Tiempo_lineal (ns)]]&lt;$F$509)</f>
        <v>0</v>
      </c>
      <c r="W68" t="b">
        <f>OR(Tabla3108[[#This Row],[Tiempo_normal (ns)]]&gt;$G$508,Tabla3108[[#This Row],[Tiempo_normal (ns)]]&lt;$G$509)</f>
        <v>1</v>
      </c>
      <c r="X68" s="6">
        <v>65</v>
      </c>
      <c r="Y68" t="b">
        <f>OR(Tabla4119[[#This Row],[Tiempo_lineal (ns)]]&gt;$I$508,Tabla4119[[#This Row],[Tiempo_lineal (ns)]]&lt;$I$509)</f>
        <v>0</v>
      </c>
      <c r="Z68" t="b">
        <f>OR(Tabla4119[[#This Row],[Tiempo_normal (ns)]]&gt;$J$508,Tabla4119[[#This Row],[Tiempo_normal (ns)]]&lt;$J$509)</f>
        <v>0</v>
      </c>
      <c r="AA68" s="6">
        <v>65</v>
      </c>
      <c r="AB68" t="b">
        <f>OR(Tabla51210[[#This Row],[Tiempo_lineal (ns)]]&gt;$L$508,Tabla51210[[#This Row],[Tiempo_lineal (ns)]]&lt;$L$509)</f>
        <v>0</v>
      </c>
      <c r="AC68" t="b">
        <f>OR(Tabla51210[[#This Row],[Tiempo_normal (ns)]]&gt;$M$508,Tabla51210[[#This Row],[Tiempo_normal (ns)]]&lt;$M$509)</f>
        <v>0</v>
      </c>
      <c r="AD68" s="6">
        <v>65</v>
      </c>
      <c r="AE68" t="b">
        <f>OR(Tabla61311[[#This Row],[Tiempo_lineal (ns)]]&gt;$O$508,Tabla61311[[#This Row],[Tiempo_lineal (ns)]]&lt;$O$509)</f>
        <v>0</v>
      </c>
      <c r="AF68" s="7" t="b">
        <f>OR(Tabla61311[[#This Row],[Tiempo_normal (ns)]]&gt;$P$508,Tabla61311[[#This Row],[Tiempo_normal (ns)]]&lt;$P$509)</f>
        <v>0</v>
      </c>
    </row>
    <row r="69" spans="2:32" x14ac:dyDescent="0.3">
      <c r="B69">
        <v>66</v>
      </c>
      <c r="C69">
        <v>49</v>
      </c>
      <c r="D69">
        <v>56</v>
      </c>
      <c r="E69">
        <v>66</v>
      </c>
      <c r="F69">
        <v>80</v>
      </c>
      <c r="G69">
        <v>78</v>
      </c>
      <c r="H69">
        <v>66</v>
      </c>
      <c r="I69">
        <v>188</v>
      </c>
      <c r="J69">
        <v>318</v>
      </c>
      <c r="K69">
        <v>66</v>
      </c>
      <c r="L69">
        <v>585</v>
      </c>
      <c r="M69">
        <v>846</v>
      </c>
      <c r="N69">
        <v>66</v>
      </c>
      <c r="O69">
        <v>718</v>
      </c>
      <c r="P69">
        <v>170</v>
      </c>
      <c r="R69" s="8">
        <v>66</v>
      </c>
      <c r="S69" t="b">
        <f>OR(Tabla197[[#This Row],[Tiempo_lineal (ns)]]&gt;$C$508,Tabla197[[#This Row],[Tiempo_lineal (ns)]]&lt;$C$509)</f>
        <v>0</v>
      </c>
      <c r="T69" t="b">
        <f>OR(Tabla197[[#This Row],[Tiempo_normal (ns)]]&gt;$D$508,Tabla197[[#This Row],[Tiempo_normal (ns)]]&lt;$D$509)</f>
        <v>0</v>
      </c>
      <c r="U69" s="8">
        <v>66</v>
      </c>
      <c r="V69" t="b">
        <f>OR(Tabla3108[[#This Row],[Tiempo_lineal (ns)]]&gt;$F$508,Tabla3108[[#This Row],[Tiempo_lineal (ns)]]&lt;$F$509)</f>
        <v>0</v>
      </c>
      <c r="W69" t="b">
        <f>OR(Tabla3108[[#This Row],[Tiempo_normal (ns)]]&gt;$G$508,Tabla3108[[#This Row],[Tiempo_normal (ns)]]&lt;$G$509)</f>
        <v>0</v>
      </c>
      <c r="X69" s="8">
        <v>66</v>
      </c>
      <c r="Y69" t="b">
        <f>OR(Tabla4119[[#This Row],[Tiempo_lineal (ns)]]&gt;$I$508,Tabla4119[[#This Row],[Tiempo_lineal (ns)]]&lt;$I$509)</f>
        <v>0</v>
      </c>
      <c r="Z69" t="b">
        <f>OR(Tabla4119[[#This Row],[Tiempo_normal (ns)]]&gt;$J$508,Tabla4119[[#This Row],[Tiempo_normal (ns)]]&lt;$J$509)</f>
        <v>0</v>
      </c>
      <c r="AA69" s="8">
        <v>66</v>
      </c>
      <c r="AB69" t="b">
        <f>OR(Tabla51210[[#This Row],[Tiempo_lineal (ns)]]&gt;$L$508,Tabla51210[[#This Row],[Tiempo_lineal (ns)]]&lt;$L$509)</f>
        <v>0</v>
      </c>
      <c r="AC69" t="b">
        <f>OR(Tabla51210[[#This Row],[Tiempo_normal (ns)]]&gt;$M$508,Tabla51210[[#This Row],[Tiempo_normal (ns)]]&lt;$M$509)</f>
        <v>0</v>
      </c>
      <c r="AD69" s="8">
        <v>66</v>
      </c>
      <c r="AE69" t="b">
        <f>OR(Tabla61311[[#This Row],[Tiempo_lineal (ns)]]&gt;$O$508,Tabla61311[[#This Row],[Tiempo_lineal (ns)]]&lt;$O$509)</f>
        <v>0</v>
      </c>
      <c r="AF69" s="7" t="b">
        <f>OR(Tabla61311[[#This Row],[Tiempo_normal (ns)]]&gt;$P$508,Tabla61311[[#This Row],[Tiempo_normal (ns)]]&lt;$P$509)</f>
        <v>0</v>
      </c>
    </row>
    <row r="70" spans="2:32" x14ac:dyDescent="0.3">
      <c r="B70">
        <v>67</v>
      </c>
      <c r="C70">
        <v>61</v>
      </c>
      <c r="D70">
        <v>37</v>
      </c>
      <c r="E70">
        <v>67</v>
      </c>
      <c r="F70">
        <v>129</v>
      </c>
      <c r="G70">
        <v>190</v>
      </c>
      <c r="H70">
        <v>67</v>
      </c>
      <c r="I70">
        <v>198</v>
      </c>
      <c r="J70">
        <v>50</v>
      </c>
      <c r="K70">
        <v>67</v>
      </c>
      <c r="L70">
        <v>633</v>
      </c>
      <c r="M70">
        <v>52</v>
      </c>
      <c r="N70">
        <v>67</v>
      </c>
      <c r="O70">
        <v>1116</v>
      </c>
      <c r="P70">
        <v>165</v>
      </c>
      <c r="R70" s="6">
        <v>67</v>
      </c>
      <c r="S70" t="b">
        <f>OR(Tabla197[[#This Row],[Tiempo_lineal (ns)]]&gt;$C$508,Tabla197[[#This Row],[Tiempo_lineal (ns)]]&lt;$C$509)</f>
        <v>0</v>
      </c>
      <c r="T70" t="b">
        <f>OR(Tabla197[[#This Row],[Tiempo_normal (ns)]]&gt;$D$508,Tabla197[[#This Row],[Tiempo_normal (ns)]]&lt;$D$509)</f>
        <v>0</v>
      </c>
      <c r="U70" s="6">
        <v>67</v>
      </c>
      <c r="V70" t="b">
        <f>OR(Tabla3108[[#This Row],[Tiempo_lineal (ns)]]&gt;$F$508,Tabla3108[[#This Row],[Tiempo_lineal (ns)]]&lt;$F$509)</f>
        <v>0</v>
      </c>
      <c r="W70" t="b">
        <f>OR(Tabla3108[[#This Row],[Tiempo_normal (ns)]]&gt;$G$508,Tabla3108[[#This Row],[Tiempo_normal (ns)]]&lt;$G$509)</f>
        <v>1</v>
      </c>
      <c r="X70" s="6">
        <v>67</v>
      </c>
      <c r="Y70" t="b">
        <f>OR(Tabla4119[[#This Row],[Tiempo_lineal (ns)]]&gt;$I$508,Tabla4119[[#This Row],[Tiempo_lineal (ns)]]&lt;$I$509)</f>
        <v>0</v>
      </c>
      <c r="Z70" t="b">
        <f>OR(Tabla4119[[#This Row],[Tiempo_normal (ns)]]&gt;$J$508,Tabla4119[[#This Row],[Tiempo_normal (ns)]]&lt;$J$509)</f>
        <v>0</v>
      </c>
      <c r="AA70" s="6">
        <v>67</v>
      </c>
      <c r="AB70" t="b">
        <f>OR(Tabla51210[[#This Row],[Tiempo_lineal (ns)]]&gt;$L$508,Tabla51210[[#This Row],[Tiempo_lineal (ns)]]&lt;$L$509)</f>
        <v>0</v>
      </c>
      <c r="AC70" t="b">
        <f>OR(Tabla51210[[#This Row],[Tiempo_normal (ns)]]&gt;$M$508,Tabla51210[[#This Row],[Tiempo_normal (ns)]]&lt;$M$509)</f>
        <v>0</v>
      </c>
      <c r="AD70" s="6">
        <v>67</v>
      </c>
      <c r="AE70" t="b">
        <f>OR(Tabla61311[[#This Row],[Tiempo_lineal (ns)]]&gt;$O$508,Tabla61311[[#This Row],[Tiempo_lineal (ns)]]&lt;$O$509)</f>
        <v>0</v>
      </c>
      <c r="AF70" s="7" t="b">
        <f>OR(Tabla61311[[#This Row],[Tiempo_normal (ns)]]&gt;$P$508,Tabla61311[[#This Row],[Tiempo_normal (ns)]]&lt;$P$509)</f>
        <v>0</v>
      </c>
    </row>
    <row r="71" spans="2:32" x14ac:dyDescent="0.3">
      <c r="B71">
        <v>68</v>
      </c>
      <c r="C71">
        <v>84</v>
      </c>
      <c r="D71">
        <v>24</v>
      </c>
      <c r="E71">
        <v>68</v>
      </c>
      <c r="F71">
        <v>73</v>
      </c>
      <c r="G71">
        <v>83</v>
      </c>
      <c r="H71">
        <v>68</v>
      </c>
      <c r="I71">
        <v>175</v>
      </c>
      <c r="J71">
        <v>59</v>
      </c>
      <c r="K71">
        <v>68</v>
      </c>
      <c r="L71">
        <v>2145</v>
      </c>
      <c r="M71">
        <v>567</v>
      </c>
      <c r="N71">
        <v>68</v>
      </c>
      <c r="O71">
        <v>2343</v>
      </c>
      <c r="P71">
        <v>356</v>
      </c>
      <c r="R71" s="8">
        <v>68</v>
      </c>
      <c r="S71" t="b">
        <f>OR(Tabla197[[#This Row],[Tiempo_lineal (ns)]]&gt;$C$508,Tabla197[[#This Row],[Tiempo_lineal (ns)]]&lt;$C$509)</f>
        <v>0</v>
      </c>
      <c r="T71" t="b">
        <f>OR(Tabla197[[#This Row],[Tiempo_normal (ns)]]&gt;$D$508,Tabla197[[#This Row],[Tiempo_normal (ns)]]&lt;$D$509)</f>
        <v>0</v>
      </c>
      <c r="U71" s="8">
        <v>68</v>
      </c>
      <c r="V71" t="b">
        <f>OR(Tabla3108[[#This Row],[Tiempo_lineal (ns)]]&gt;$F$508,Tabla3108[[#This Row],[Tiempo_lineal (ns)]]&lt;$F$509)</f>
        <v>0</v>
      </c>
      <c r="W71" t="b">
        <f>OR(Tabla3108[[#This Row],[Tiempo_normal (ns)]]&gt;$G$508,Tabla3108[[#This Row],[Tiempo_normal (ns)]]&lt;$G$509)</f>
        <v>0</v>
      </c>
      <c r="X71" s="8">
        <v>68</v>
      </c>
      <c r="Y71" t="b">
        <f>OR(Tabla4119[[#This Row],[Tiempo_lineal (ns)]]&gt;$I$508,Tabla4119[[#This Row],[Tiempo_lineal (ns)]]&lt;$I$509)</f>
        <v>0</v>
      </c>
      <c r="Z71" t="b">
        <f>OR(Tabla4119[[#This Row],[Tiempo_normal (ns)]]&gt;$J$508,Tabla4119[[#This Row],[Tiempo_normal (ns)]]&lt;$J$509)</f>
        <v>0</v>
      </c>
      <c r="AA71" s="8">
        <v>68</v>
      </c>
      <c r="AB71" t="b">
        <f>OR(Tabla51210[[#This Row],[Tiempo_lineal (ns)]]&gt;$L$508,Tabla51210[[#This Row],[Tiempo_lineal (ns)]]&lt;$L$509)</f>
        <v>1</v>
      </c>
      <c r="AC71" t="b">
        <f>OR(Tabla51210[[#This Row],[Tiempo_normal (ns)]]&gt;$M$508,Tabla51210[[#This Row],[Tiempo_normal (ns)]]&lt;$M$509)</f>
        <v>0</v>
      </c>
      <c r="AD71" s="8">
        <v>68</v>
      </c>
      <c r="AE71" t="b">
        <f>OR(Tabla61311[[#This Row],[Tiempo_lineal (ns)]]&gt;$O$508,Tabla61311[[#This Row],[Tiempo_lineal (ns)]]&lt;$O$509)</f>
        <v>0</v>
      </c>
      <c r="AF71" s="7" t="b">
        <f>OR(Tabla61311[[#This Row],[Tiempo_normal (ns)]]&gt;$P$508,Tabla61311[[#This Row],[Tiempo_normal (ns)]]&lt;$P$509)</f>
        <v>0</v>
      </c>
    </row>
    <row r="72" spans="2:32" x14ac:dyDescent="0.3">
      <c r="B72">
        <v>69</v>
      </c>
      <c r="C72">
        <v>82</v>
      </c>
      <c r="D72">
        <v>26</v>
      </c>
      <c r="E72">
        <v>69</v>
      </c>
      <c r="F72">
        <v>126</v>
      </c>
      <c r="G72">
        <v>90</v>
      </c>
      <c r="H72">
        <v>69</v>
      </c>
      <c r="I72">
        <v>399</v>
      </c>
      <c r="J72">
        <v>59</v>
      </c>
      <c r="K72">
        <v>69</v>
      </c>
      <c r="L72">
        <v>624</v>
      </c>
      <c r="M72">
        <v>782</v>
      </c>
      <c r="N72">
        <v>69</v>
      </c>
      <c r="O72">
        <v>2176</v>
      </c>
      <c r="P72">
        <v>44</v>
      </c>
      <c r="R72" s="6">
        <v>69</v>
      </c>
      <c r="S72" t="b">
        <f>OR(Tabla197[[#This Row],[Tiempo_lineal (ns)]]&gt;$C$508,Tabla197[[#This Row],[Tiempo_lineal (ns)]]&lt;$C$509)</f>
        <v>0</v>
      </c>
      <c r="T72" t="b">
        <f>OR(Tabla197[[#This Row],[Tiempo_normal (ns)]]&gt;$D$508,Tabla197[[#This Row],[Tiempo_normal (ns)]]&lt;$D$509)</f>
        <v>0</v>
      </c>
      <c r="U72" s="6">
        <v>69</v>
      </c>
      <c r="V72" t="b">
        <f>OR(Tabla3108[[#This Row],[Tiempo_lineal (ns)]]&gt;$F$508,Tabla3108[[#This Row],[Tiempo_lineal (ns)]]&lt;$F$509)</f>
        <v>0</v>
      </c>
      <c r="W72" t="b">
        <f>OR(Tabla3108[[#This Row],[Tiempo_normal (ns)]]&gt;$G$508,Tabla3108[[#This Row],[Tiempo_normal (ns)]]&lt;$G$509)</f>
        <v>0</v>
      </c>
      <c r="X72" s="6">
        <v>69</v>
      </c>
      <c r="Y72" t="b">
        <f>OR(Tabla4119[[#This Row],[Tiempo_lineal (ns)]]&gt;$I$508,Tabla4119[[#This Row],[Tiempo_lineal (ns)]]&lt;$I$509)</f>
        <v>0</v>
      </c>
      <c r="Z72" t="b">
        <f>OR(Tabla4119[[#This Row],[Tiempo_normal (ns)]]&gt;$J$508,Tabla4119[[#This Row],[Tiempo_normal (ns)]]&lt;$J$509)</f>
        <v>0</v>
      </c>
      <c r="AA72" s="6">
        <v>69</v>
      </c>
      <c r="AB72" t="b">
        <f>OR(Tabla51210[[#This Row],[Tiempo_lineal (ns)]]&gt;$L$508,Tabla51210[[#This Row],[Tiempo_lineal (ns)]]&lt;$L$509)</f>
        <v>0</v>
      </c>
      <c r="AC72" t="b">
        <f>OR(Tabla51210[[#This Row],[Tiempo_normal (ns)]]&gt;$M$508,Tabla51210[[#This Row],[Tiempo_normal (ns)]]&lt;$M$509)</f>
        <v>0</v>
      </c>
      <c r="AD72" s="6">
        <v>69</v>
      </c>
      <c r="AE72" t="b">
        <f>OR(Tabla61311[[#This Row],[Tiempo_lineal (ns)]]&gt;$O$508,Tabla61311[[#This Row],[Tiempo_lineal (ns)]]&lt;$O$509)</f>
        <v>0</v>
      </c>
      <c r="AF72" s="7" t="b">
        <f>OR(Tabla61311[[#This Row],[Tiempo_normal (ns)]]&gt;$P$508,Tabla61311[[#This Row],[Tiempo_normal (ns)]]&lt;$P$509)</f>
        <v>0</v>
      </c>
    </row>
    <row r="73" spans="2:32" x14ac:dyDescent="0.3">
      <c r="B73">
        <v>70</v>
      </c>
      <c r="C73">
        <v>53</v>
      </c>
      <c r="D73">
        <v>83</v>
      </c>
      <c r="E73">
        <v>70</v>
      </c>
      <c r="F73">
        <v>108</v>
      </c>
      <c r="G73">
        <v>36</v>
      </c>
      <c r="H73">
        <v>70</v>
      </c>
      <c r="I73">
        <v>278</v>
      </c>
      <c r="J73">
        <v>49</v>
      </c>
      <c r="K73">
        <v>70</v>
      </c>
      <c r="L73">
        <v>1502</v>
      </c>
      <c r="M73">
        <v>49</v>
      </c>
      <c r="N73">
        <v>70</v>
      </c>
      <c r="O73">
        <v>2237</v>
      </c>
      <c r="P73">
        <v>330</v>
      </c>
      <c r="R73" s="8">
        <v>70</v>
      </c>
      <c r="S73" t="b">
        <f>OR(Tabla197[[#This Row],[Tiempo_lineal (ns)]]&gt;$C$508,Tabla197[[#This Row],[Tiempo_lineal (ns)]]&lt;$C$509)</f>
        <v>0</v>
      </c>
      <c r="T73" t="b">
        <f>OR(Tabla197[[#This Row],[Tiempo_normal (ns)]]&gt;$D$508,Tabla197[[#This Row],[Tiempo_normal (ns)]]&lt;$D$509)</f>
        <v>0</v>
      </c>
      <c r="U73" s="8">
        <v>70</v>
      </c>
      <c r="V73" t="b">
        <f>OR(Tabla3108[[#This Row],[Tiempo_lineal (ns)]]&gt;$F$508,Tabla3108[[#This Row],[Tiempo_lineal (ns)]]&lt;$F$509)</f>
        <v>0</v>
      </c>
      <c r="W73" t="b">
        <f>OR(Tabla3108[[#This Row],[Tiempo_normal (ns)]]&gt;$G$508,Tabla3108[[#This Row],[Tiempo_normal (ns)]]&lt;$G$509)</f>
        <v>0</v>
      </c>
      <c r="X73" s="8">
        <v>70</v>
      </c>
      <c r="Y73" t="b">
        <f>OR(Tabla4119[[#This Row],[Tiempo_lineal (ns)]]&gt;$I$508,Tabla4119[[#This Row],[Tiempo_lineal (ns)]]&lt;$I$509)</f>
        <v>0</v>
      </c>
      <c r="Z73" t="b">
        <f>OR(Tabla4119[[#This Row],[Tiempo_normal (ns)]]&gt;$J$508,Tabla4119[[#This Row],[Tiempo_normal (ns)]]&lt;$J$509)</f>
        <v>0</v>
      </c>
      <c r="AA73" s="8">
        <v>70</v>
      </c>
      <c r="AB73" t="b">
        <f>OR(Tabla51210[[#This Row],[Tiempo_lineal (ns)]]&gt;$L$508,Tabla51210[[#This Row],[Tiempo_lineal (ns)]]&lt;$L$509)</f>
        <v>0</v>
      </c>
      <c r="AC73" t="b">
        <f>OR(Tabla51210[[#This Row],[Tiempo_normal (ns)]]&gt;$M$508,Tabla51210[[#This Row],[Tiempo_normal (ns)]]&lt;$M$509)</f>
        <v>0</v>
      </c>
      <c r="AD73" s="8">
        <v>70</v>
      </c>
      <c r="AE73" t="b">
        <f>OR(Tabla61311[[#This Row],[Tiempo_lineal (ns)]]&gt;$O$508,Tabla61311[[#This Row],[Tiempo_lineal (ns)]]&lt;$O$509)</f>
        <v>0</v>
      </c>
      <c r="AF73" s="7" t="b">
        <f>OR(Tabla61311[[#This Row],[Tiempo_normal (ns)]]&gt;$P$508,Tabla61311[[#This Row],[Tiempo_normal (ns)]]&lt;$P$509)</f>
        <v>0</v>
      </c>
    </row>
    <row r="74" spans="2:32" x14ac:dyDescent="0.3">
      <c r="B74">
        <v>71</v>
      </c>
      <c r="C74">
        <v>64</v>
      </c>
      <c r="D74">
        <v>73</v>
      </c>
      <c r="E74">
        <v>71</v>
      </c>
      <c r="F74">
        <v>121</v>
      </c>
      <c r="G74">
        <v>37</v>
      </c>
      <c r="H74">
        <v>71</v>
      </c>
      <c r="I74">
        <v>265</v>
      </c>
      <c r="J74">
        <v>65</v>
      </c>
      <c r="K74">
        <v>71</v>
      </c>
      <c r="L74">
        <v>622</v>
      </c>
      <c r="M74">
        <v>412</v>
      </c>
      <c r="N74">
        <v>71</v>
      </c>
      <c r="O74">
        <v>2334</v>
      </c>
      <c r="P74">
        <v>776</v>
      </c>
      <c r="R74" s="6">
        <v>71</v>
      </c>
      <c r="S74" t="b">
        <f>OR(Tabla197[[#This Row],[Tiempo_lineal (ns)]]&gt;$C$508,Tabla197[[#This Row],[Tiempo_lineal (ns)]]&lt;$C$509)</f>
        <v>0</v>
      </c>
      <c r="T74" t="b">
        <f>OR(Tabla197[[#This Row],[Tiempo_normal (ns)]]&gt;$D$508,Tabla197[[#This Row],[Tiempo_normal (ns)]]&lt;$D$509)</f>
        <v>0</v>
      </c>
      <c r="U74" s="6">
        <v>71</v>
      </c>
      <c r="V74" t="b">
        <f>OR(Tabla3108[[#This Row],[Tiempo_lineal (ns)]]&gt;$F$508,Tabla3108[[#This Row],[Tiempo_lineal (ns)]]&lt;$F$509)</f>
        <v>0</v>
      </c>
      <c r="W74" t="b">
        <f>OR(Tabla3108[[#This Row],[Tiempo_normal (ns)]]&gt;$G$508,Tabla3108[[#This Row],[Tiempo_normal (ns)]]&lt;$G$509)</f>
        <v>0</v>
      </c>
      <c r="X74" s="6">
        <v>71</v>
      </c>
      <c r="Y74" t="b">
        <f>OR(Tabla4119[[#This Row],[Tiempo_lineal (ns)]]&gt;$I$508,Tabla4119[[#This Row],[Tiempo_lineal (ns)]]&lt;$I$509)</f>
        <v>0</v>
      </c>
      <c r="Z74" t="b">
        <f>OR(Tabla4119[[#This Row],[Tiempo_normal (ns)]]&gt;$J$508,Tabla4119[[#This Row],[Tiempo_normal (ns)]]&lt;$J$509)</f>
        <v>0</v>
      </c>
      <c r="AA74" s="6">
        <v>71</v>
      </c>
      <c r="AB74" t="b">
        <f>OR(Tabla51210[[#This Row],[Tiempo_lineal (ns)]]&gt;$L$508,Tabla51210[[#This Row],[Tiempo_lineal (ns)]]&lt;$L$509)</f>
        <v>0</v>
      </c>
      <c r="AC74" t="b">
        <f>OR(Tabla51210[[#This Row],[Tiempo_normal (ns)]]&gt;$M$508,Tabla51210[[#This Row],[Tiempo_normal (ns)]]&lt;$M$509)</f>
        <v>0</v>
      </c>
      <c r="AD74" s="6">
        <v>71</v>
      </c>
      <c r="AE74" t="b">
        <f>OR(Tabla61311[[#This Row],[Tiempo_lineal (ns)]]&gt;$O$508,Tabla61311[[#This Row],[Tiempo_lineal (ns)]]&lt;$O$509)</f>
        <v>0</v>
      </c>
      <c r="AF74" s="7" t="b">
        <f>OR(Tabla61311[[#This Row],[Tiempo_normal (ns)]]&gt;$P$508,Tabla61311[[#This Row],[Tiempo_normal (ns)]]&lt;$P$509)</f>
        <v>0</v>
      </c>
    </row>
    <row r="75" spans="2:32" x14ac:dyDescent="0.3">
      <c r="B75">
        <v>72</v>
      </c>
      <c r="C75">
        <v>64</v>
      </c>
      <c r="D75">
        <v>40</v>
      </c>
      <c r="E75">
        <v>72</v>
      </c>
      <c r="F75">
        <v>87</v>
      </c>
      <c r="G75">
        <v>37</v>
      </c>
      <c r="H75">
        <v>72</v>
      </c>
      <c r="I75">
        <v>243</v>
      </c>
      <c r="J75">
        <v>156</v>
      </c>
      <c r="K75">
        <v>72</v>
      </c>
      <c r="L75">
        <v>663</v>
      </c>
      <c r="M75">
        <v>718</v>
      </c>
      <c r="N75">
        <v>72</v>
      </c>
      <c r="O75">
        <v>1717</v>
      </c>
      <c r="P75">
        <v>46</v>
      </c>
      <c r="R75" s="8">
        <v>72</v>
      </c>
      <c r="S75" t="b">
        <f>OR(Tabla197[[#This Row],[Tiempo_lineal (ns)]]&gt;$C$508,Tabla197[[#This Row],[Tiempo_lineal (ns)]]&lt;$C$509)</f>
        <v>0</v>
      </c>
      <c r="T75" t="b">
        <f>OR(Tabla197[[#This Row],[Tiempo_normal (ns)]]&gt;$D$508,Tabla197[[#This Row],[Tiempo_normal (ns)]]&lt;$D$509)</f>
        <v>0</v>
      </c>
      <c r="U75" s="8">
        <v>72</v>
      </c>
      <c r="V75" t="b">
        <f>OR(Tabla3108[[#This Row],[Tiempo_lineal (ns)]]&gt;$F$508,Tabla3108[[#This Row],[Tiempo_lineal (ns)]]&lt;$F$509)</f>
        <v>0</v>
      </c>
      <c r="W75" t="b">
        <f>OR(Tabla3108[[#This Row],[Tiempo_normal (ns)]]&gt;$G$508,Tabla3108[[#This Row],[Tiempo_normal (ns)]]&lt;$G$509)</f>
        <v>0</v>
      </c>
      <c r="X75" s="8">
        <v>72</v>
      </c>
      <c r="Y75" t="b">
        <f>OR(Tabla4119[[#This Row],[Tiempo_lineal (ns)]]&gt;$I$508,Tabla4119[[#This Row],[Tiempo_lineal (ns)]]&lt;$I$509)</f>
        <v>0</v>
      </c>
      <c r="Z75" t="b">
        <f>OR(Tabla4119[[#This Row],[Tiempo_normal (ns)]]&gt;$J$508,Tabla4119[[#This Row],[Tiempo_normal (ns)]]&lt;$J$509)</f>
        <v>0</v>
      </c>
      <c r="AA75" s="8">
        <v>72</v>
      </c>
      <c r="AB75" t="b">
        <f>OR(Tabla51210[[#This Row],[Tiempo_lineal (ns)]]&gt;$L$508,Tabla51210[[#This Row],[Tiempo_lineal (ns)]]&lt;$L$509)</f>
        <v>0</v>
      </c>
      <c r="AC75" t="b">
        <f>OR(Tabla51210[[#This Row],[Tiempo_normal (ns)]]&gt;$M$508,Tabla51210[[#This Row],[Tiempo_normal (ns)]]&lt;$M$509)</f>
        <v>0</v>
      </c>
      <c r="AD75" s="8">
        <v>72</v>
      </c>
      <c r="AE75" t="b">
        <f>OR(Tabla61311[[#This Row],[Tiempo_lineal (ns)]]&gt;$O$508,Tabla61311[[#This Row],[Tiempo_lineal (ns)]]&lt;$O$509)</f>
        <v>0</v>
      </c>
      <c r="AF75" s="7" t="b">
        <f>OR(Tabla61311[[#This Row],[Tiempo_normal (ns)]]&gt;$P$508,Tabla61311[[#This Row],[Tiempo_normal (ns)]]&lt;$P$509)</f>
        <v>0</v>
      </c>
    </row>
    <row r="76" spans="2:32" x14ac:dyDescent="0.3">
      <c r="B76">
        <v>73</v>
      </c>
      <c r="C76">
        <v>63</v>
      </c>
      <c r="D76">
        <v>36</v>
      </c>
      <c r="E76">
        <v>73</v>
      </c>
      <c r="F76">
        <v>214</v>
      </c>
      <c r="G76">
        <v>78</v>
      </c>
      <c r="H76">
        <v>73</v>
      </c>
      <c r="I76">
        <v>99</v>
      </c>
      <c r="J76">
        <v>73</v>
      </c>
      <c r="K76">
        <v>73</v>
      </c>
      <c r="L76">
        <v>734</v>
      </c>
      <c r="M76">
        <v>63</v>
      </c>
      <c r="N76">
        <v>73</v>
      </c>
      <c r="O76">
        <v>2886</v>
      </c>
      <c r="P76">
        <v>54</v>
      </c>
      <c r="R76" s="6">
        <v>73</v>
      </c>
      <c r="S76" t="b">
        <f>OR(Tabla197[[#This Row],[Tiempo_lineal (ns)]]&gt;$C$508,Tabla197[[#This Row],[Tiempo_lineal (ns)]]&lt;$C$509)</f>
        <v>0</v>
      </c>
      <c r="T76" t="b">
        <f>OR(Tabla197[[#This Row],[Tiempo_normal (ns)]]&gt;$D$508,Tabla197[[#This Row],[Tiempo_normal (ns)]]&lt;$D$509)</f>
        <v>0</v>
      </c>
      <c r="U76" s="6">
        <v>73</v>
      </c>
      <c r="V76" t="b">
        <f>OR(Tabla3108[[#This Row],[Tiempo_lineal (ns)]]&gt;$F$508,Tabla3108[[#This Row],[Tiempo_lineal (ns)]]&lt;$F$509)</f>
        <v>1</v>
      </c>
      <c r="W76" t="b">
        <f>OR(Tabla3108[[#This Row],[Tiempo_normal (ns)]]&gt;$G$508,Tabla3108[[#This Row],[Tiempo_normal (ns)]]&lt;$G$509)</f>
        <v>0</v>
      </c>
      <c r="X76" s="6">
        <v>73</v>
      </c>
      <c r="Y76" t="b">
        <f>OR(Tabla4119[[#This Row],[Tiempo_lineal (ns)]]&gt;$I$508,Tabla4119[[#This Row],[Tiempo_lineal (ns)]]&lt;$I$509)</f>
        <v>0</v>
      </c>
      <c r="Z76" t="b">
        <f>OR(Tabla4119[[#This Row],[Tiempo_normal (ns)]]&gt;$J$508,Tabla4119[[#This Row],[Tiempo_normal (ns)]]&lt;$J$509)</f>
        <v>0</v>
      </c>
      <c r="AA76" s="6">
        <v>73</v>
      </c>
      <c r="AB76" t="b">
        <f>OR(Tabla51210[[#This Row],[Tiempo_lineal (ns)]]&gt;$L$508,Tabla51210[[#This Row],[Tiempo_lineal (ns)]]&lt;$L$509)</f>
        <v>0</v>
      </c>
      <c r="AC76" t="b">
        <f>OR(Tabla51210[[#This Row],[Tiempo_normal (ns)]]&gt;$M$508,Tabla51210[[#This Row],[Tiempo_normal (ns)]]&lt;$M$509)</f>
        <v>0</v>
      </c>
      <c r="AD76" s="6">
        <v>73</v>
      </c>
      <c r="AE76" t="b">
        <f>OR(Tabla61311[[#This Row],[Tiempo_lineal (ns)]]&gt;$O$508,Tabla61311[[#This Row],[Tiempo_lineal (ns)]]&lt;$O$509)</f>
        <v>0</v>
      </c>
      <c r="AF76" s="7" t="b">
        <f>OR(Tabla61311[[#This Row],[Tiempo_normal (ns)]]&gt;$P$508,Tabla61311[[#This Row],[Tiempo_normal (ns)]]&lt;$P$509)</f>
        <v>0</v>
      </c>
    </row>
    <row r="77" spans="2:32" x14ac:dyDescent="0.3">
      <c r="B77">
        <v>74</v>
      </c>
      <c r="C77">
        <v>48</v>
      </c>
      <c r="D77">
        <v>79</v>
      </c>
      <c r="E77">
        <v>74</v>
      </c>
      <c r="F77">
        <v>136</v>
      </c>
      <c r="G77">
        <v>243</v>
      </c>
      <c r="H77">
        <v>74</v>
      </c>
      <c r="I77">
        <v>239</v>
      </c>
      <c r="J77">
        <v>52</v>
      </c>
      <c r="K77">
        <v>74</v>
      </c>
      <c r="L77">
        <v>411</v>
      </c>
      <c r="M77">
        <v>62</v>
      </c>
      <c r="N77">
        <v>74</v>
      </c>
      <c r="O77">
        <v>6422</v>
      </c>
      <c r="P77">
        <v>7176</v>
      </c>
      <c r="R77" s="8">
        <v>74</v>
      </c>
      <c r="S77" t="b">
        <f>OR(Tabla197[[#This Row],[Tiempo_lineal (ns)]]&gt;$C$508,Tabla197[[#This Row],[Tiempo_lineal (ns)]]&lt;$C$509)</f>
        <v>0</v>
      </c>
      <c r="T77" t="b">
        <f>OR(Tabla197[[#This Row],[Tiempo_normal (ns)]]&gt;$D$508,Tabla197[[#This Row],[Tiempo_normal (ns)]]&lt;$D$509)</f>
        <v>0</v>
      </c>
      <c r="U77" s="8">
        <v>74</v>
      </c>
      <c r="V77" t="b">
        <f>OR(Tabla3108[[#This Row],[Tiempo_lineal (ns)]]&gt;$F$508,Tabla3108[[#This Row],[Tiempo_lineal (ns)]]&lt;$F$509)</f>
        <v>0</v>
      </c>
      <c r="W77" t="b">
        <f>OR(Tabla3108[[#This Row],[Tiempo_normal (ns)]]&gt;$G$508,Tabla3108[[#This Row],[Tiempo_normal (ns)]]&lt;$G$509)</f>
        <v>1</v>
      </c>
      <c r="X77" s="8">
        <v>74</v>
      </c>
      <c r="Y77" t="b">
        <f>OR(Tabla4119[[#This Row],[Tiempo_lineal (ns)]]&gt;$I$508,Tabla4119[[#This Row],[Tiempo_lineal (ns)]]&lt;$I$509)</f>
        <v>0</v>
      </c>
      <c r="Z77" t="b">
        <f>OR(Tabla4119[[#This Row],[Tiempo_normal (ns)]]&gt;$J$508,Tabla4119[[#This Row],[Tiempo_normal (ns)]]&lt;$J$509)</f>
        <v>0</v>
      </c>
      <c r="AA77" s="8">
        <v>74</v>
      </c>
      <c r="AB77" t="b">
        <f>OR(Tabla51210[[#This Row],[Tiempo_lineal (ns)]]&gt;$L$508,Tabla51210[[#This Row],[Tiempo_lineal (ns)]]&lt;$L$509)</f>
        <v>0</v>
      </c>
      <c r="AC77" t="b">
        <f>OR(Tabla51210[[#This Row],[Tiempo_normal (ns)]]&gt;$M$508,Tabla51210[[#This Row],[Tiempo_normal (ns)]]&lt;$M$509)</f>
        <v>0</v>
      </c>
      <c r="AD77" s="8">
        <v>74</v>
      </c>
      <c r="AE77" t="b">
        <f>OR(Tabla61311[[#This Row],[Tiempo_lineal (ns)]]&gt;$O$508,Tabla61311[[#This Row],[Tiempo_lineal (ns)]]&lt;$O$509)</f>
        <v>1</v>
      </c>
      <c r="AF77" s="7" t="b">
        <f>OR(Tabla61311[[#This Row],[Tiempo_normal (ns)]]&gt;$P$508,Tabla61311[[#This Row],[Tiempo_normal (ns)]]&lt;$P$509)</f>
        <v>1</v>
      </c>
    </row>
    <row r="78" spans="2:32" x14ac:dyDescent="0.3">
      <c r="B78">
        <v>75</v>
      </c>
      <c r="C78">
        <v>52</v>
      </c>
      <c r="D78">
        <v>66</v>
      </c>
      <c r="E78">
        <v>75</v>
      </c>
      <c r="F78">
        <v>201</v>
      </c>
      <c r="G78">
        <v>69</v>
      </c>
      <c r="H78">
        <v>75</v>
      </c>
      <c r="I78">
        <v>224</v>
      </c>
      <c r="J78">
        <v>190</v>
      </c>
      <c r="K78">
        <v>75</v>
      </c>
      <c r="L78">
        <v>302</v>
      </c>
      <c r="M78">
        <v>181</v>
      </c>
      <c r="N78">
        <v>75</v>
      </c>
      <c r="O78">
        <v>2899</v>
      </c>
      <c r="P78">
        <v>177</v>
      </c>
      <c r="R78" s="6">
        <v>75</v>
      </c>
      <c r="S78" t="b">
        <f>OR(Tabla197[[#This Row],[Tiempo_lineal (ns)]]&gt;$C$508,Tabla197[[#This Row],[Tiempo_lineal (ns)]]&lt;$C$509)</f>
        <v>0</v>
      </c>
      <c r="T78" t="b">
        <f>OR(Tabla197[[#This Row],[Tiempo_normal (ns)]]&gt;$D$508,Tabla197[[#This Row],[Tiempo_normal (ns)]]&lt;$D$509)</f>
        <v>0</v>
      </c>
      <c r="U78" s="6">
        <v>75</v>
      </c>
      <c r="V78" t="b">
        <f>OR(Tabla3108[[#This Row],[Tiempo_lineal (ns)]]&gt;$F$508,Tabla3108[[#This Row],[Tiempo_lineal (ns)]]&lt;$F$509)</f>
        <v>1</v>
      </c>
      <c r="W78" t="b">
        <f>OR(Tabla3108[[#This Row],[Tiempo_normal (ns)]]&gt;$G$508,Tabla3108[[#This Row],[Tiempo_normal (ns)]]&lt;$G$509)</f>
        <v>0</v>
      </c>
      <c r="X78" s="6">
        <v>75</v>
      </c>
      <c r="Y78" t="b">
        <f>OR(Tabla4119[[#This Row],[Tiempo_lineal (ns)]]&gt;$I$508,Tabla4119[[#This Row],[Tiempo_lineal (ns)]]&lt;$I$509)</f>
        <v>0</v>
      </c>
      <c r="Z78" t="b">
        <f>OR(Tabla4119[[#This Row],[Tiempo_normal (ns)]]&gt;$J$508,Tabla4119[[#This Row],[Tiempo_normal (ns)]]&lt;$J$509)</f>
        <v>0</v>
      </c>
      <c r="AA78" s="6">
        <v>75</v>
      </c>
      <c r="AB78" t="b">
        <f>OR(Tabla51210[[#This Row],[Tiempo_lineal (ns)]]&gt;$L$508,Tabla51210[[#This Row],[Tiempo_lineal (ns)]]&lt;$L$509)</f>
        <v>0</v>
      </c>
      <c r="AC78" t="b">
        <f>OR(Tabla51210[[#This Row],[Tiempo_normal (ns)]]&gt;$M$508,Tabla51210[[#This Row],[Tiempo_normal (ns)]]&lt;$M$509)</f>
        <v>0</v>
      </c>
      <c r="AD78" s="6">
        <v>75</v>
      </c>
      <c r="AE78" t="b">
        <f>OR(Tabla61311[[#This Row],[Tiempo_lineal (ns)]]&gt;$O$508,Tabla61311[[#This Row],[Tiempo_lineal (ns)]]&lt;$O$509)</f>
        <v>0</v>
      </c>
      <c r="AF78" s="7" t="b">
        <f>OR(Tabla61311[[#This Row],[Tiempo_normal (ns)]]&gt;$P$508,Tabla61311[[#This Row],[Tiempo_normal (ns)]]&lt;$P$509)</f>
        <v>0</v>
      </c>
    </row>
    <row r="79" spans="2:32" x14ac:dyDescent="0.3">
      <c r="B79">
        <v>76</v>
      </c>
      <c r="C79">
        <v>61</v>
      </c>
      <c r="D79">
        <v>74</v>
      </c>
      <c r="E79">
        <v>76</v>
      </c>
      <c r="F79">
        <v>123</v>
      </c>
      <c r="G79">
        <v>42</v>
      </c>
      <c r="H79">
        <v>76</v>
      </c>
      <c r="I79">
        <v>344</v>
      </c>
      <c r="J79">
        <v>105</v>
      </c>
      <c r="K79">
        <v>76</v>
      </c>
      <c r="L79">
        <v>1413</v>
      </c>
      <c r="M79">
        <v>63</v>
      </c>
      <c r="N79">
        <v>76</v>
      </c>
      <c r="O79">
        <v>2162</v>
      </c>
      <c r="P79">
        <v>4743</v>
      </c>
      <c r="R79" s="8">
        <v>76</v>
      </c>
      <c r="S79" t="b">
        <f>OR(Tabla197[[#This Row],[Tiempo_lineal (ns)]]&gt;$C$508,Tabla197[[#This Row],[Tiempo_lineal (ns)]]&lt;$C$509)</f>
        <v>0</v>
      </c>
      <c r="T79" t="b">
        <f>OR(Tabla197[[#This Row],[Tiempo_normal (ns)]]&gt;$D$508,Tabla197[[#This Row],[Tiempo_normal (ns)]]&lt;$D$509)</f>
        <v>0</v>
      </c>
      <c r="U79" s="8">
        <v>76</v>
      </c>
      <c r="V79" t="b">
        <f>OR(Tabla3108[[#This Row],[Tiempo_lineal (ns)]]&gt;$F$508,Tabla3108[[#This Row],[Tiempo_lineal (ns)]]&lt;$F$509)</f>
        <v>0</v>
      </c>
      <c r="W79" t="b">
        <f>OR(Tabla3108[[#This Row],[Tiempo_normal (ns)]]&gt;$G$508,Tabla3108[[#This Row],[Tiempo_normal (ns)]]&lt;$G$509)</f>
        <v>0</v>
      </c>
      <c r="X79" s="8">
        <v>76</v>
      </c>
      <c r="Y79" t="b">
        <f>OR(Tabla4119[[#This Row],[Tiempo_lineal (ns)]]&gt;$I$508,Tabla4119[[#This Row],[Tiempo_lineal (ns)]]&lt;$I$509)</f>
        <v>0</v>
      </c>
      <c r="Z79" t="b">
        <f>OR(Tabla4119[[#This Row],[Tiempo_normal (ns)]]&gt;$J$508,Tabla4119[[#This Row],[Tiempo_normal (ns)]]&lt;$J$509)</f>
        <v>0</v>
      </c>
      <c r="AA79" s="8">
        <v>76</v>
      </c>
      <c r="AB79" t="b">
        <f>OR(Tabla51210[[#This Row],[Tiempo_lineal (ns)]]&gt;$L$508,Tabla51210[[#This Row],[Tiempo_lineal (ns)]]&lt;$L$509)</f>
        <v>0</v>
      </c>
      <c r="AC79" t="b">
        <f>OR(Tabla51210[[#This Row],[Tiempo_normal (ns)]]&gt;$M$508,Tabla51210[[#This Row],[Tiempo_normal (ns)]]&lt;$M$509)</f>
        <v>0</v>
      </c>
      <c r="AD79" s="8">
        <v>76</v>
      </c>
      <c r="AE79" t="b">
        <f>OR(Tabla61311[[#This Row],[Tiempo_lineal (ns)]]&gt;$O$508,Tabla61311[[#This Row],[Tiempo_lineal (ns)]]&lt;$O$509)</f>
        <v>0</v>
      </c>
      <c r="AF79" s="7" t="b">
        <f>OR(Tabla61311[[#This Row],[Tiempo_normal (ns)]]&gt;$P$508,Tabla61311[[#This Row],[Tiempo_normal (ns)]]&lt;$P$509)</f>
        <v>1</v>
      </c>
    </row>
    <row r="80" spans="2:32" x14ac:dyDescent="0.3">
      <c r="B80">
        <v>77</v>
      </c>
      <c r="C80">
        <v>49</v>
      </c>
      <c r="D80">
        <v>64</v>
      </c>
      <c r="E80">
        <v>77</v>
      </c>
      <c r="F80">
        <v>99</v>
      </c>
      <c r="G80">
        <v>46</v>
      </c>
      <c r="H80">
        <v>77</v>
      </c>
      <c r="I80">
        <v>162</v>
      </c>
      <c r="J80">
        <v>53</v>
      </c>
      <c r="K80">
        <v>77</v>
      </c>
      <c r="L80">
        <v>516</v>
      </c>
      <c r="M80">
        <v>59</v>
      </c>
      <c r="N80">
        <v>77</v>
      </c>
      <c r="O80">
        <v>1918</v>
      </c>
      <c r="P80">
        <v>99</v>
      </c>
      <c r="R80" s="6">
        <v>77</v>
      </c>
      <c r="S80" t="b">
        <f>OR(Tabla197[[#This Row],[Tiempo_lineal (ns)]]&gt;$C$508,Tabla197[[#This Row],[Tiempo_lineal (ns)]]&lt;$C$509)</f>
        <v>0</v>
      </c>
      <c r="T80" t="b">
        <f>OR(Tabla197[[#This Row],[Tiempo_normal (ns)]]&gt;$D$508,Tabla197[[#This Row],[Tiempo_normal (ns)]]&lt;$D$509)</f>
        <v>0</v>
      </c>
      <c r="U80" s="6">
        <v>77</v>
      </c>
      <c r="V80" t="b">
        <f>OR(Tabla3108[[#This Row],[Tiempo_lineal (ns)]]&gt;$F$508,Tabla3108[[#This Row],[Tiempo_lineal (ns)]]&lt;$F$509)</f>
        <v>0</v>
      </c>
      <c r="W80" t="b">
        <f>OR(Tabla3108[[#This Row],[Tiempo_normal (ns)]]&gt;$G$508,Tabla3108[[#This Row],[Tiempo_normal (ns)]]&lt;$G$509)</f>
        <v>0</v>
      </c>
      <c r="X80" s="6">
        <v>77</v>
      </c>
      <c r="Y80" t="b">
        <f>OR(Tabla4119[[#This Row],[Tiempo_lineal (ns)]]&gt;$I$508,Tabla4119[[#This Row],[Tiempo_lineal (ns)]]&lt;$I$509)</f>
        <v>0</v>
      </c>
      <c r="Z80" t="b">
        <f>OR(Tabla4119[[#This Row],[Tiempo_normal (ns)]]&gt;$J$508,Tabla4119[[#This Row],[Tiempo_normal (ns)]]&lt;$J$509)</f>
        <v>0</v>
      </c>
      <c r="AA80" s="6">
        <v>77</v>
      </c>
      <c r="AB80" t="b">
        <f>OR(Tabla51210[[#This Row],[Tiempo_lineal (ns)]]&gt;$L$508,Tabla51210[[#This Row],[Tiempo_lineal (ns)]]&lt;$L$509)</f>
        <v>0</v>
      </c>
      <c r="AC80" t="b">
        <f>OR(Tabla51210[[#This Row],[Tiempo_normal (ns)]]&gt;$M$508,Tabla51210[[#This Row],[Tiempo_normal (ns)]]&lt;$M$509)</f>
        <v>0</v>
      </c>
      <c r="AD80" s="6">
        <v>77</v>
      </c>
      <c r="AE80" t="b">
        <f>OR(Tabla61311[[#This Row],[Tiempo_lineal (ns)]]&gt;$O$508,Tabla61311[[#This Row],[Tiempo_lineal (ns)]]&lt;$O$509)</f>
        <v>0</v>
      </c>
      <c r="AF80" s="7" t="b">
        <f>OR(Tabla61311[[#This Row],[Tiempo_normal (ns)]]&gt;$P$508,Tabla61311[[#This Row],[Tiempo_normal (ns)]]&lt;$P$509)</f>
        <v>0</v>
      </c>
    </row>
    <row r="81" spans="2:32" x14ac:dyDescent="0.3">
      <c r="B81">
        <v>78</v>
      </c>
      <c r="C81">
        <v>53</v>
      </c>
      <c r="D81">
        <v>26</v>
      </c>
      <c r="E81">
        <v>78</v>
      </c>
      <c r="F81">
        <v>50</v>
      </c>
      <c r="G81">
        <v>47</v>
      </c>
      <c r="H81">
        <v>78</v>
      </c>
      <c r="I81">
        <v>137</v>
      </c>
      <c r="J81">
        <v>71</v>
      </c>
      <c r="K81">
        <v>78</v>
      </c>
      <c r="L81">
        <v>741</v>
      </c>
      <c r="M81">
        <v>58</v>
      </c>
      <c r="N81">
        <v>78</v>
      </c>
      <c r="O81">
        <v>4077</v>
      </c>
      <c r="P81">
        <v>228</v>
      </c>
      <c r="R81" s="8">
        <v>78</v>
      </c>
      <c r="S81" t="b">
        <f>OR(Tabla197[[#This Row],[Tiempo_lineal (ns)]]&gt;$C$508,Tabla197[[#This Row],[Tiempo_lineal (ns)]]&lt;$C$509)</f>
        <v>0</v>
      </c>
      <c r="T81" t="b">
        <f>OR(Tabla197[[#This Row],[Tiempo_normal (ns)]]&gt;$D$508,Tabla197[[#This Row],[Tiempo_normal (ns)]]&lt;$D$509)</f>
        <v>0</v>
      </c>
      <c r="U81" s="8">
        <v>78</v>
      </c>
      <c r="V81" t="b">
        <f>OR(Tabla3108[[#This Row],[Tiempo_lineal (ns)]]&gt;$F$508,Tabla3108[[#This Row],[Tiempo_lineal (ns)]]&lt;$F$509)</f>
        <v>0</v>
      </c>
      <c r="W81" t="b">
        <f>OR(Tabla3108[[#This Row],[Tiempo_normal (ns)]]&gt;$G$508,Tabla3108[[#This Row],[Tiempo_normal (ns)]]&lt;$G$509)</f>
        <v>0</v>
      </c>
      <c r="X81" s="8">
        <v>78</v>
      </c>
      <c r="Y81" t="b">
        <f>OR(Tabla4119[[#This Row],[Tiempo_lineal (ns)]]&gt;$I$508,Tabla4119[[#This Row],[Tiempo_lineal (ns)]]&lt;$I$509)</f>
        <v>0</v>
      </c>
      <c r="Z81" t="b">
        <f>OR(Tabla4119[[#This Row],[Tiempo_normal (ns)]]&gt;$J$508,Tabla4119[[#This Row],[Tiempo_normal (ns)]]&lt;$J$509)</f>
        <v>0</v>
      </c>
      <c r="AA81" s="8">
        <v>78</v>
      </c>
      <c r="AB81" t="b">
        <f>OR(Tabla51210[[#This Row],[Tiempo_lineal (ns)]]&gt;$L$508,Tabla51210[[#This Row],[Tiempo_lineal (ns)]]&lt;$L$509)</f>
        <v>0</v>
      </c>
      <c r="AC81" t="b">
        <f>OR(Tabla51210[[#This Row],[Tiempo_normal (ns)]]&gt;$M$508,Tabla51210[[#This Row],[Tiempo_normal (ns)]]&lt;$M$509)</f>
        <v>0</v>
      </c>
      <c r="AD81" s="8">
        <v>78</v>
      </c>
      <c r="AE81" t="b">
        <f>OR(Tabla61311[[#This Row],[Tiempo_lineal (ns)]]&gt;$O$508,Tabla61311[[#This Row],[Tiempo_lineal (ns)]]&lt;$O$509)</f>
        <v>0</v>
      </c>
      <c r="AF81" s="7" t="b">
        <f>OR(Tabla61311[[#This Row],[Tiempo_normal (ns)]]&gt;$P$508,Tabla61311[[#This Row],[Tiempo_normal (ns)]]&lt;$P$509)</f>
        <v>0</v>
      </c>
    </row>
    <row r="82" spans="2:32" x14ac:dyDescent="0.3">
      <c r="B82">
        <v>79</v>
      </c>
      <c r="C82">
        <v>54</v>
      </c>
      <c r="D82">
        <v>35</v>
      </c>
      <c r="E82">
        <v>79</v>
      </c>
      <c r="F82">
        <v>81</v>
      </c>
      <c r="G82">
        <v>55</v>
      </c>
      <c r="H82">
        <v>79</v>
      </c>
      <c r="I82">
        <v>205</v>
      </c>
      <c r="J82">
        <v>169</v>
      </c>
      <c r="K82">
        <v>79</v>
      </c>
      <c r="L82">
        <v>853</v>
      </c>
      <c r="M82">
        <v>105</v>
      </c>
      <c r="N82">
        <v>79</v>
      </c>
      <c r="O82">
        <v>1328</v>
      </c>
      <c r="P82">
        <v>3997</v>
      </c>
      <c r="R82" s="6">
        <v>79</v>
      </c>
      <c r="S82" t="b">
        <f>OR(Tabla197[[#This Row],[Tiempo_lineal (ns)]]&gt;$C$508,Tabla197[[#This Row],[Tiempo_lineal (ns)]]&lt;$C$509)</f>
        <v>0</v>
      </c>
      <c r="T82" t="b">
        <f>OR(Tabla197[[#This Row],[Tiempo_normal (ns)]]&gt;$D$508,Tabla197[[#This Row],[Tiempo_normal (ns)]]&lt;$D$509)</f>
        <v>0</v>
      </c>
      <c r="U82" s="6">
        <v>79</v>
      </c>
      <c r="V82" t="b">
        <f>OR(Tabla3108[[#This Row],[Tiempo_lineal (ns)]]&gt;$F$508,Tabla3108[[#This Row],[Tiempo_lineal (ns)]]&lt;$F$509)</f>
        <v>0</v>
      </c>
      <c r="W82" t="b">
        <f>OR(Tabla3108[[#This Row],[Tiempo_normal (ns)]]&gt;$G$508,Tabla3108[[#This Row],[Tiempo_normal (ns)]]&lt;$G$509)</f>
        <v>0</v>
      </c>
      <c r="X82" s="6">
        <v>79</v>
      </c>
      <c r="Y82" t="b">
        <f>OR(Tabla4119[[#This Row],[Tiempo_lineal (ns)]]&gt;$I$508,Tabla4119[[#This Row],[Tiempo_lineal (ns)]]&lt;$I$509)</f>
        <v>0</v>
      </c>
      <c r="Z82" t="b">
        <f>OR(Tabla4119[[#This Row],[Tiempo_normal (ns)]]&gt;$J$508,Tabla4119[[#This Row],[Tiempo_normal (ns)]]&lt;$J$509)</f>
        <v>0</v>
      </c>
      <c r="AA82" s="6">
        <v>79</v>
      </c>
      <c r="AB82" t="b">
        <f>OR(Tabla51210[[#This Row],[Tiempo_lineal (ns)]]&gt;$L$508,Tabla51210[[#This Row],[Tiempo_lineal (ns)]]&lt;$L$509)</f>
        <v>0</v>
      </c>
      <c r="AC82" t="b">
        <f>OR(Tabla51210[[#This Row],[Tiempo_normal (ns)]]&gt;$M$508,Tabla51210[[#This Row],[Tiempo_normal (ns)]]&lt;$M$509)</f>
        <v>0</v>
      </c>
      <c r="AD82" s="6">
        <v>79</v>
      </c>
      <c r="AE82" t="b">
        <f>OR(Tabla61311[[#This Row],[Tiempo_lineal (ns)]]&gt;$O$508,Tabla61311[[#This Row],[Tiempo_lineal (ns)]]&lt;$O$509)</f>
        <v>0</v>
      </c>
      <c r="AF82" s="7" t="b">
        <f>OR(Tabla61311[[#This Row],[Tiempo_normal (ns)]]&gt;$P$508,Tabla61311[[#This Row],[Tiempo_normal (ns)]]&lt;$P$509)</f>
        <v>1</v>
      </c>
    </row>
    <row r="83" spans="2:32" x14ac:dyDescent="0.3">
      <c r="B83">
        <v>80</v>
      </c>
      <c r="C83">
        <v>43</v>
      </c>
      <c r="D83">
        <v>73</v>
      </c>
      <c r="E83">
        <v>80</v>
      </c>
      <c r="F83">
        <v>266</v>
      </c>
      <c r="G83">
        <v>168</v>
      </c>
      <c r="H83">
        <v>80</v>
      </c>
      <c r="I83">
        <v>89</v>
      </c>
      <c r="J83">
        <v>155</v>
      </c>
      <c r="K83">
        <v>80</v>
      </c>
      <c r="L83">
        <v>1080</v>
      </c>
      <c r="M83">
        <v>1181</v>
      </c>
      <c r="N83">
        <v>80</v>
      </c>
      <c r="O83">
        <v>4503</v>
      </c>
      <c r="P83">
        <v>69</v>
      </c>
      <c r="R83" s="8">
        <v>80</v>
      </c>
      <c r="S83" t="b">
        <f>OR(Tabla197[[#This Row],[Tiempo_lineal (ns)]]&gt;$C$508,Tabla197[[#This Row],[Tiempo_lineal (ns)]]&lt;$C$509)</f>
        <v>0</v>
      </c>
      <c r="T83" t="b">
        <f>OR(Tabla197[[#This Row],[Tiempo_normal (ns)]]&gt;$D$508,Tabla197[[#This Row],[Tiempo_normal (ns)]]&lt;$D$509)</f>
        <v>0</v>
      </c>
      <c r="U83" s="8">
        <v>80</v>
      </c>
      <c r="V83" t="b">
        <f>OR(Tabla3108[[#This Row],[Tiempo_lineal (ns)]]&gt;$F$508,Tabla3108[[#This Row],[Tiempo_lineal (ns)]]&lt;$F$509)</f>
        <v>1</v>
      </c>
      <c r="W83" t="b">
        <f>OR(Tabla3108[[#This Row],[Tiempo_normal (ns)]]&gt;$G$508,Tabla3108[[#This Row],[Tiempo_normal (ns)]]&lt;$G$509)</f>
        <v>1</v>
      </c>
      <c r="X83" s="8">
        <v>80</v>
      </c>
      <c r="Y83" t="b">
        <f>OR(Tabla4119[[#This Row],[Tiempo_lineal (ns)]]&gt;$I$508,Tabla4119[[#This Row],[Tiempo_lineal (ns)]]&lt;$I$509)</f>
        <v>0</v>
      </c>
      <c r="Z83" t="b">
        <f>OR(Tabla4119[[#This Row],[Tiempo_normal (ns)]]&gt;$J$508,Tabla4119[[#This Row],[Tiempo_normal (ns)]]&lt;$J$509)</f>
        <v>0</v>
      </c>
      <c r="AA83" s="8">
        <v>80</v>
      </c>
      <c r="AB83" t="b">
        <f>OR(Tabla51210[[#This Row],[Tiempo_lineal (ns)]]&gt;$L$508,Tabla51210[[#This Row],[Tiempo_lineal (ns)]]&lt;$L$509)</f>
        <v>0</v>
      </c>
      <c r="AC83" t="b">
        <f>OR(Tabla51210[[#This Row],[Tiempo_normal (ns)]]&gt;$M$508,Tabla51210[[#This Row],[Tiempo_normal (ns)]]&lt;$M$509)</f>
        <v>1</v>
      </c>
      <c r="AD83" s="8">
        <v>80</v>
      </c>
      <c r="AE83" t="b">
        <f>OR(Tabla61311[[#This Row],[Tiempo_lineal (ns)]]&gt;$O$508,Tabla61311[[#This Row],[Tiempo_lineal (ns)]]&lt;$O$509)</f>
        <v>0</v>
      </c>
      <c r="AF83" s="7" t="b">
        <f>OR(Tabla61311[[#This Row],[Tiempo_normal (ns)]]&gt;$P$508,Tabla61311[[#This Row],[Tiempo_normal (ns)]]&lt;$P$509)</f>
        <v>0</v>
      </c>
    </row>
    <row r="84" spans="2:32" x14ac:dyDescent="0.3">
      <c r="B84">
        <v>81</v>
      </c>
      <c r="C84">
        <v>46</v>
      </c>
      <c r="D84">
        <v>36</v>
      </c>
      <c r="E84">
        <v>81</v>
      </c>
      <c r="F84">
        <v>126</v>
      </c>
      <c r="G84">
        <v>88</v>
      </c>
      <c r="H84">
        <v>81</v>
      </c>
      <c r="I84">
        <v>279</v>
      </c>
      <c r="J84">
        <v>64</v>
      </c>
      <c r="K84">
        <v>81</v>
      </c>
      <c r="L84">
        <v>2458</v>
      </c>
      <c r="M84">
        <v>75</v>
      </c>
      <c r="N84">
        <v>81</v>
      </c>
      <c r="O84">
        <v>2288</v>
      </c>
      <c r="P84">
        <v>211</v>
      </c>
      <c r="R84" s="6">
        <v>81</v>
      </c>
      <c r="S84" t="b">
        <f>OR(Tabla197[[#This Row],[Tiempo_lineal (ns)]]&gt;$C$508,Tabla197[[#This Row],[Tiempo_lineal (ns)]]&lt;$C$509)</f>
        <v>0</v>
      </c>
      <c r="T84" t="b">
        <f>OR(Tabla197[[#This Row],[Tiempo_normal (ns)]]&gt;$D$508,Tabla197[[#This Row],[Tiempo_normal (ns)]]&lt;$D$509)</f>
        <v>0</v>
      </c>
      <c r="U84" s="6">
        <v>81</v>
      </c>
      <c r="V84" t="b">
        <f>OR(Tabla3108[[#This Row],[Tiempo_lineal (ns)]]&gt;$F$508,Tabla3108[[#This Row],[Tiempo_lineal (ns)]]&lt;$F$509)</f>
        <v>0</v>
      </c>
      <c r="W84" t="b">
        <f>OR(Tabla3108[[#This Row],[Tiempo_normal (ns)]]&gt;$G$508,Tabla3108[[#This Row],[Tiempo_normal (ns)]]&lt;$G$509)</f>
        <v>0</v>
      </c>
      <c r="X84" s="6">
        <v>81</v>
      </c>
      <c r="Y84" t="b">
        <f>OR(Tabla4119[[#This Row],[Tiempo_lineal (ns)]]&gt;$I$508,Tabla4119[[#This Row],[Tiempo_lineal (ns)]]&lt;$I$509)</f>
        <v>0</v>
      </c>
      <c r="Z84" t="b">
        <f>OR(Tabla4119[[#This Row],[Tiempo_normal (ns)]]&gt;$J$508,Tabla4119[[#This Row],[Tiempo_normal (ns)]]&lt;$J$509)</f>
        <v>0</v>
      </c>
      <c r="AA84" s="6">
        <v>81</v>
      </c>
      <c r="AB84" t="b">
        <f>OR(Tabla51210[[#This Row],[Tiempo_lineal (ns)]]&gt;$L$508,Tabla51210[[#This Row],[Tiempo_lineal (ns)]]&lt;$L$509)</f>
        <v>1</v>
      </c>
      <c r="AC84" t="b">
        <f>OR(Tabla51210[[#This Row],[Tiempo_normal (ns)]]&gt;$M$508,Tabla51210[[#This Row],[Tiempo_normal (ns)]]&lt;$M$509)</f>
        <v>0</v>
      </c>
      <c r="AD84" s="6">
        <v>81</v>
      </c>
      <c r="AE84" t="b">
        <f>OR(Tabla61311[[#This Row],[Tiempo_lineal (ns)]]&gt;$O$508,Tabla61311[[#This Row],[Tiempo_lineal (ns)]]&lt;$O$509)</f>
        <v>0</v>
      </c>
      <c r="AF84" s="7" t="b">
        <f>OR(Tabla61311[[#This Row],[Tiempo_normal (ns)]]&gt;$P$508,Tabla61311[[#This Row],[Tiempo_normal (ns)]]&lt;$P$509)</f>
        <v>0</v>
      </c>
    </row>
    <row r="85" spans="2:32" x14ac:dyDescent="0.3">
      <c r="B85">
        <v>82</v>
      </c>
      <c r="C85">
        <v>56</v>
      </c>
      <c r="D85">
        <v>35</v>
      </c>
      <c r="E85">
        <v>82</v>
      </c>
      <c r="F85">
        <v>63</v>
      </c>
      <c r="G85">
        <v>150</v>
      </c>
      <c r="H85">
        <v>82</v>
      </c>
      <c r="I85">
        <v>343</v>
      </c>
      <c r="J85">
        <v>51</v>
      </c>
      <c r="K85">
        <v>82</v>
      </c>
      <c r="L85">
        <v>830</v>
      </c>
      <c r="M85">
        <v>67</v>
      </c>
      <c r="N85">
        <v>82</v>
      </c>
      <c r="O85">
        <v>4855</v>
      </c>
      <c r="P85">
        <v>76</v>
      </c>
      <c r="R85" s="8">
        <v>82</v>
      </c>
      <c r="S85" t="b">
        <f>OR(Tabla197[[#This Row],[Tiempo_lineal (ns)]]&gt;$C$508,Tabla197[[#This Row],[Tiempo_lineal (ns)]]&lt;$C$509)</f>
        <v>0</v>
      </c>
      <c r="T85" t="b">
        <f>OR(Tabla197[[#This Row],[Tiempo_normal (ns)]]&gt;$D$508,Tabla197[[#This Row],[Tiempo_normal (ns)]]&lt;$D$509)</f>
        <v>0</v>
      </c>
      <c r="U85" s="8">
        <v>82</v>
      </c>
      <c r="V85" t="b">
        <f>OR(Tabla3108[[#This Row],[Tiempo_lineal (ns)]]&gt;$F$508,Tabla3108[[#This Row],[Tiempo_lineal (ns)]]&lt;$F$509)</f>
        <v>0</v>
      </c>
      <c r="W85" t="b">
        <f>OR(Tabla3108[[#This Row],[Tiempo_normal (ns)]]&gt;$G$508,Tabla3108[[#This Row],[Tiempo_normal (ns)]]&lt;$G$509)</f>
        <v>1</v>
      </c>
      <c r="X85" s="8">
        <v>82</v>
      </c>
      <c r="Y85" t="b">
        <f>OR(Tabla4119[[#This Row],[Tiempo_lineal (ns)]]&gt;$I$508,Tabla4119[[#This Row],[Tiempo_lineal (ns)]]&lt;$I$509)</f>
        <v>0</v>
      </c>
      <c r="Z85" t="b">
        <f>OR(Tabla4119[[#This Row],[Tiempo_normal (ns)]]&gt;$J$508,Tabla4119[[#This Row],[Tiempo_normal (ns)]]&lt;$J$509)</f>
        <v>0</v>
      </c>
      <c r="AA85" s="8">
        <v>82</v>
      </c>
      <c r="AB85" t="b">
        <f>OR(Tabla51210[[#This Row],[Tiempo_lineal (ns)]]&gt;$L$508,Tabla51210[[#This Row],[Tiempo_lineal (ns)]]&lt;$L$509)</f>
        <v>0</v>
      </c>
      <c r="AC85" t="b">
        <f>OR(Tabla51210[[#This Row],[Tiempo_normal (ns)]]&gt;$M$508,Tabla51210[[#This Row],[Tiempo_normal (ns)]]&lt;$M$509)</f>
        <v>0</v>
      </c>
      <c r="AD85" s="8">
        <v>82</v>
      </c>
      <c r="AE85" t="b">
        <f>OR(Tabla61311[[#This Row],[Tiempo_lineal (ns)]]&gt;$O$508,Tabla61311[[#This Row],[Tiempo_lineal (ns)]]&lt;$O$509)</f>
        <v>1</v>
      </c>
      <c r="AF85" s="7" t="b">
        <f>OR(Tabla61311[[#This Row],[Tiempo_normal (ns)]]&gt;$P$508,Tabla61311[[#This Row],[Tiempo_normal (ns)]]&lt;$P$509)</f>
        <v>0</v>
      </c>
    </row>
    <row r="86" spans="2:32" x14ac:dyDescent="0.3">
      <c r="B86">
        <v>83</v>
      </c>
      <c r="C86">
        <v>88</v>
      </c>
      <c r="D86">
        <v>35</v>
      </c>
      <c r="E86">
        <v>83</v>
      </c>
      <c r="F86">
        <v>85</v>
      </c>
      <c r="G86">
        <v>58</v>
      </c>
      <c r="H86">
        <v>83</v>
      </c>
      <c r="I86">
        <v>177</v>
      </c>
      <c r="J86">
        <v>50</v>
      </c>
      <c r="K86">
        <v>83</v>
      </c>
      <c r="L86">
        <v>1024</v>
      </c>
      <c r="M86">
        <v>67</v>
      </c>
      <c r="N86">
        <v>83</v>
      </c>
      <c r="O86">
        <v>1998</v>
      </c>
      <c r="P86">
        <v>174</v>
      </c>
      <c r="R86" s="6">
        <v>83</v>
      </c>
      <c r="S86" t="b">
        <f>OR(Tabla197[[#This Row],[Tiempo_lineal (ns)]]&gt;$C$508,Tabla197[[#This Row],[Tiempo_lineal (ns)]]&lt;$C$509)</f>
        <v>0</v>
      </c>
      <c r="T86" t="b">
        <f>OR(Tabla197[[#This Row],[Tiempo_normal (ns)]]&gt;$D$508,Tabla197[[#This Row],[Tiempo_normal (ns)]]&lt;$D$509)</f>
        <v>0</v>
      </c>
      <c r="U86" s="6">
        <v>83</v>
      </c>
      <c r="V86" t="b">
        <f>OR(Tabla3108[[#This Row],[Tiempo_lineal (ns)]]&gt;$F$508,Tabla3108[[#This Row],[Tiempo_lineal (ns)]]&lt;$F$509)</f>
        <v>0</v>
      </c>
      <c r="W86" t="b">
        <f>OR(Tabla3108[[#This Row],[Tiempo_normal (ns)]]&gt;$G$508,Tabla3108[[#This Row],[Tiempo_normal (ns)]]&lt;$G$509)</f>
        <v>0</v>
      </c>
      <c r="X86" s="6">
        <v>83</v>
      </c>
      <c r="Y86" t="b">
        <f>OR(Tabla4119[[#This Row],[Tiempo_lineal (ns)]]&gt;$I$508,Tabla4119[[#This Row],[Tiempo_lineal (ns)]]&lt;$I$509)</f>
        <v>0</v>
      </c>
      <c r="Z86" t="b">
        <f>OR(Tabla4119[[#This Row],[Tiempo_normal (ns)]]&gt;$J$508,Tabla4119[[#This Row],[Tiempo_normal (ns)]]&lt;$J$509)</f>
        <v>0</v>
      </c>
      <c r="AA86" s="6">
        <v>83</v>
      </c>
      <c r="AB86" t="b">
        <f>OR(Tabla51210[[#This Row],[Tiempo_lineal (ns)]]&gt;$L$508,Tabla51210[[#This Row],[Tiempo_lineal (ns)]]&lt;$L$509)</f>
        <v>0</v>
      </c>
      <c r="AC86" t="b">
        <f>OR(Tabla51210[[#This Row],[Tiempo_normal (ns)]]&gt;$M$508,Tabla51210[[#This Row],[Tiempo_normal (ns)]]&lt;$M$509)</f>
        <v>0</v>
      </c>
      <c r="AD86" s="6">
        <v>83</v>
      </c>
      <c r="AE86" t="b">
        <f>OR(Tabla61311[[#This Row],[Tiempo_lineal (ns)]]&gt;$O$508,Tabla61311[[#This Row],[Tiempo_lineal (ns)]]&lt;$O$509)</f>
        <v>0</v>
      </c>
      <c r="AF86" s="7" t="b">
        <f>OR(Tabla61311[[#This Row],[Tiempo_normal (ns)]]&gt;$P$508,Tabla61311[[#This Row],[Tiempo_normal (ns)]]&lt;$P$509)</f>
        <v>0</v>
      </c>
    </row>
    <row r="87" spans="2:32" x14ac:dyDescent="0.3">
      <c r="B87">
        <v>84</v>
      </c>
      <c r="C87">
        <v>53</v>
      </c>
      <c r="D87">
        <v>67</v>
      </c>
      <c r="E87">
        <v>84</v>
      </c>
      <c r="F87">
        <v>122</v>
      </c>
      <c r="G87">
        <v>56</v>
      </c>
      <c r="H87">
        <v>84</v>
      </c>
      <c r="I87">
        <v>208</v>
      </c>
      <c r="J87">
        <v>52</v>
      </c>
      <c r="K87">
        <v>84</v>
      </c>
      <c r="L87">
        <v>1050</v>
      </c>
      <c r="M87">
        <v>50</v>
      </c>
      <c r="N87">
        <v>84</v>
      </c>
      <c r="O87">
        <v>1188</v>
      </c>
      <c r="P87">
        <v>4292</v>
      </c>
      <c r="R87" s="8">
        <v>84</v>
      </c>
      <c r="S87" t="b">
        <f>OR(Tabla197[[#This Row],[Tiempo_lineal (ns)]]&gt;$C$508,Tabla197[[#This Row],[Tiempo_lineal (ns)]]&lt;$C$509)</f>
        <v>0</v>
      </c>
      <c r="T87" t="b">
        <f>OR(Tabla197[[#This Row],[Tiempo_normal (ns)]]&gt;$D$508,Tabla197[[#This Row],[Tiempo_normal (ns)]]&lt;$D$509)</f>
        <v>0</v>
      </c>
      <c r="U87" s="8">
        <v>84</v>
      </c>
      <c r="V87" t="b">
        <f>OR(Tabla3108[[#This Row],[Tiempo_lineal (ns)]]&gt;$F$508,Tabla3108[[#This Row],[Tiempo_lineal (ns)]]&lt;$F$509)</f>
        <v>0</v>
      </c>
      <c r="W87" t="b">
        <f>OR(Tabla3108[[#This Row],[Tiempo_normal (ns)]]&gt;$G$508,Tabla3108[[#This Row],[Tiempo_normal (ns)]]&lt;$G$509)</f>
        <v>0</v>
      </c>
      <c r="X87" s="8">
        <v>84</v>
      </c>
      <c r="Y87" t="b">
        <f>OR(Tabla4119[[#This Row],[Tiempo_lineal (ns)]]&gt;$I$508,Tabla4119[[#This Row],[Tiempo_lineal (ns)]]&lt;$I$509)</f>
        <v>0</v>
      </c>
      <c r="Z87" t="b">
        <f>OR(Tabla4119[[#This Row],[Tiempo_normal (ns)]]&gt;$J$508,Tabla4119[[#This Row],[Tiempo_normal (ns)]]&lt;$J$509)</f>
        <v>0</v>
      </c>
      <c r="AA87" s="8">
        <v>84</v>
      </c>
      <c r="AB87" t="b">
        <f>OR(Tabla51210[[#This Row],[Tiempo_lineal (ns)]]&gt;$L$508,Tabla51210[[#This Row],[Tiempo_lineal (ns)]]&lt;$L$509)</f>
        <v>0</v>
      </c>
      <c r="AC87" t="b">
        <f>OR(Tabla51210[[#This Row],[Tiempo_normal (ns)]]&gt;$M$508,Tabla51210[[#This Row],[Tiempo_normal (ns)]]&lt;$M$509)</f>
        <v>0</v>
      </c>
      <c r="AD87" s="8">
        <v>84</v>
      </c>
      <c r="AE87" t="b">
        <f>OR(Tabla61311[[#This Row],[Tiempo_lineal (ns)]]&gt;$O$508,Tabla61311[[#This Row],[Tiempo_lineal (ns)]]&lt;$O$509)</f>
        <v>0</v>
      </c>
      <c r="AF87" s="7" t="b">
        <f>OR(Tabla61311[[#This Row],[Tiempo_normal (ns)]]&gt;$P$508,Tabla61311[[#This Row],[Tiempo_normal (ns)]]&lt;$P$509)</f>
        <v>1</v>
      </c>
    </row>
    <row r="88" spans="2:32" x14ac:dyDescent="0.3">
      <c r="B88">
        <v>85</v>
      </c>
      <c r="C88">
        <v>46</v>
      </c>
      <c r="D88">
        <v>105</v>
      </c>
      <c r="E88">
        <v>85</v>
      </c>
      <c r="F88">
        <v>95</v>
      </c>
      <c r="G88">
        <v>26</v>
      </c>
      <c r="H88">
        <v>85</v>
      </c>
      <c r="I88">
        <v>217</v>
      </c>
      <c r="J88">
        <v>76</v>
      </c>
      <c r="K88">
        <v>85</v>
      </c>
      <c r="L88">
        <v>777</v>
      </c>
      <c r="M88">
        <v>45</v>
      </c>
      <c r="N88">
        <v>85</v>
      </c>
      <c r="O88">
        <v>12130</v>
      </c>
      <c r="P88">
        <v>206</v>
      </c>
      <c r="R88" s="6">
        <v>85</v>
      </c>
      <c r="S88" t="b">
        <f>OR(Tabla197[[#This Row],[Tiempo_lineal (ns)]]&gt;$C$508,Tabla197[[#This Row],[Tiempo_lineal (ns)]]&lt;$C$509)</f>
        <v>0</v>
      </c>
      <c r="T88" t="b">
        <f>OR(Tabla197[[#This Row],[Tiempo_normal (ns)]]&gt;$D$508,Tabla197[[#This Row],[Tiempo_normal (ns)]]&lt;$D$509)</f>
        <v>1</v>
      </c>
      <c r="U88" s="6">
        <v>85</v>
      </c>
      <c r="V88" t="b">
        <f>OR(Tabla3108[[#This Row],[Tiempo_lineal (ns)]]&gt;$F$508,Tabla3108[[#This Row],[Tiempo_lineal (ns)]]&lt;$F$509)</f>
        <v>0</v>
      </c>
      <c r="W88" t="b">
        <f>OR(Tabla3108[[#This Row],[Tiempo_normal (ns)]]&gt;$G$508,Tabla3108[[#This Row],[Tiempo_normal (ns)]]&lt;$G$509)</f>
        <v>0</v>
      </c>
      <c r="X88" s="6">
        <v>85</v>
      </c>
      <c r="Y88" t="b">
        <f>OR(Tabla4119[[#This Row],[Tiempo_lineal (ns)]]&gt;$I$508,Tabla4119[[#This Row],[Tiempo_lineal (ns)]]&lt;$I$509)</f>
        <v>0</v>
      </c>
      <c r="Z88" t="b">
        <f>OR(Tabla4119[[#This Row],[Tiempo_normal (ns)]]&gt;$J$508,Tabla4119[[#This Row],[Tiempo_normal (ns)]]&lt;$J$509)</f>
        <v>0</v>
      </c>
      <c r="AA88" s="6">
        <v>85</v>
      </c>
      <c r="AB88" t="b">
        <f>OR(Tabla51210[[#This Row],[Tiempo_lineal (ns)]]&gt;$L$508,Tabla51210[[#This Row],[Tiempo_lineal (ns)]]&lt;$L$509)</f>
        <v>0</v>
      </c>
      <c r="AC88" t="b">
        <f>OR(Tabla51210[[#This Row],[Tiempo_normal (ns)]]&gt;$M$508,Tabla51210[[#This Row],[Tiempo_normal (ns)]]&lt;$M$509)</f>
        <v>0</v>
      </c>
      <c r="AD88" s="6">
        <v>85</v>
      </c>
      <c r="AE88" t="b">
        <f>OR(Tabla61311[[#This Row],[Tiempo_lineal (ns)]]&gt;$O$508,Tabla61311[[#This Row],[Tiempo_lineal (ns)]]&lt;$O$509)</f>
        <v>1</v>
      </c>
      <c r="AF88" s="7" t="b">
        <f>OR(Tabla61311[[#This Row],[Tiempo_normal (ns)]]&gt;$P$508,Tabla61311[[#This Row],[Tiempo_normal (ns)]]&lt;$P$509)</f>
        <v>0</v>
      </c>
    </row>
    <row r="89" spans="2:32" x14ac:dyDescent="0.3">
      <c r="B89">
        <v>86</v>
      </c>
      <c r="C89">
        <v>68</v>
      </c>
      <c r="D89">
        <v>72</v>
      </c>
      <c r="E89">
        <v>86</v>
      </c>
      <c r="F89">
        <v>149</v>
      </c>
      <c r="G89">
        <v>174</v>
      </c>
      <c r="H89">
        <v>86</v>
      </c>
      <c r="I89">
        <v>128</v>
      </c>
      <c r="J89">
        <v>382</v>
      </c>
      <c r="K89">
        <v>86</v>
      </c>
      <c r="L89">
        <v>808</v>
      </c>
      <c r="M89">
        <v>54</v>
      </c>
      <c r="N89">
        <v>86</v>
      </c>
      <c r="O89">
        <v>3878</v>
      </c>
      <c r="P89">
        <v>4687</v>
      </c>
      <c r="R89" s="8">
        <v>86</v>
      </c>
      <c r="S89" t="b">
        <f>OR(Tabla197[[#This Row],[Tiempo_lineal (ns)]]&gt;$C$508,Tabla197[[#This Row],[Tiempo_lineal (ns)]]&lt;$C$509)</f>
        <v>0</v>
      </c>
      <c r="T89" t="b">
        <f>OR(Tabla197[[#This Row],[Tiempo_normal (ns)]]&gt;$D$508,Tabla197[[#This Row],[Tiempo_normal (ns)]]&lt;$D$509)</f>
        <v>0</v>
      </c>
      <c r="U89" s="8">
        <v>86</v>
      </c>
      <c r="V89" t="b">
        <f>OR(Tabla3108[[#This Row],[Tiempo_lineal (ns)]]&gt;$F$508,Tabla3108[[#This Row],[Tiempo_lineal (ns)]]&lt;$F$509)</f>
        <v>0</v>
      </c>
      <c r="W89" t="b">
        <f>OR(Tabla3108[[#This Row],[Tiempo_normal (ns)]]&gt;$G$508,Tabla3108[[#This Row],[Tiempo_normal (ns)]]&lt;$G$509)</f>
        <v>1</v>
      </c>
      <c r="X89" s="8">
        <v>86</v>
      </c>
      <c r="Y89" t="b">
        <f>OR(Tabla4119[[#This Row],[Tiempo_lineal (ns)]]&gt;$I$508,Tabla4119[[#This Row],[Tiempo_lineal (ns)]]&lt;$I$509)</f>
        <v>0</v>
      </c>
      <c r="Z89" t="b">
        <f>OR(Tabla4119[[#This Row],[Tiempo_normal (ns)]]&gt;$J$508,Tabla4119[[#This Row],[Tiempo_normal (ns)]]&lt;$J$509)</f>
        <v>1</v>
      </c>
      <c r="AA89" s="8">
        <v>86</v>
      </c>
      <c r="AB89" t="b">
        <f>OR(Tabla51210[[#This Row],[Tiempo_lineal (ns)]]&gt;$L$508,Tabla51210[[#This Row],[Tiempo_lineal (ns)]]&lt;$L$509)</f>
        <v>0</v>
      </c>
      <c r="AC89" t="b">
        <f>OR(Tabla51210[[#This Row],[Tiempo_normal (ns)]]&gt;$M$508,Tabla51210[[#This Row],[Tiempo_normal (ns)]]&lt;$M$509)</f>
        <v>0</v>
      </c>
      <c r="AD89" s="8">
        <v>86</v>
      </c>
      <c r="AE89" t="b">
        <f>OR(Tabla61311[[#This Row],[Tiempo_lineal (ns)]]&gt;$O$508,Tabla61311[[#This Row],[Tiempo_lineal (ns)]]&lt;$O$509)</f>
        <v>0</v>
      </c>
      <c r="AF89" s="7" t="b">
        <f>OR(Tabla61311[[#This Row],[Tiempo_normal (ns)]]&gt;$P$508,Tabla61311[[#This Row],[Tiempo_normal (ns)]]&lt;$P$509)</f>
        <v>1</v>
      </c>
    </row>
    <row r="90" spans="2:32" x14ac:dyDescent="0.3">
      <c r="B90">
        <v>87</v>
      </c>
      <c r="C90">
        <v>58</v>
      </c>
      <c r="D90">
        <v>50</v>
      </c>
      <c r="E90">
        <v>87</v>
      </c>
      <c r="F90">
        <v>90</v>
      </c>
      <c r="G90">
        <v>44</v>
      </c>
      <c r="H90">
        <v>87</v>
      </c>
      <c r="I90">
        <v>195</v>
      </c>
      <c r="J90">
        <v>211</v>
      </c>
      <c r="K90">
        <v>87</v>
      </c>
      <c r="L90">
        <v>1561</v>
      </c>
      <c r="M90">
        <v>56</v>
      </c>
      <c r="N90">
        <v>87</v>
      </c>
      <c r="O90">
        <v>2008</v>
      </c>
      <c r="P90">
        <v>734</v>
      </c>
      <c r="R90" s="6">
        <v>87</v>
      </c>
      <c r="S90" t="b">
        <f>OR(Tabla197[[#This Row],[Tiempo_lineal (ns)]]&gt;$C$508,Tabla197[[#This Row],[Tiempo_lineal (ns)]]&lt;$C$509)</f>
        <v>0</v>
      </c>
      <c r="T90" t="b">
        <f>OR(Tabla197[[#This Row],[Tiempo_normal (ns)]]&gt;$D$508,Tabla197[[#This Row],[Tiempo_normal (ns)]]&lt;$D$509)</f>
        <v>0</v>
      </c>
      <c r="U90" s="6">
        <v>87</v>
      </c>
      <c r="V90" t="b">
        <f>OR(Tabla3108[[#This Row],[Tiempo_lineal (ns)]]&gt;$F$508,Tabla3108[[#This Row],[Tiempo_lineal (ns)]]&lt;$F$509)</f>
        <v>0</v>
      </c>
      <c r="W90" t="b">
        <f>OR(Tabla3108[[#This Row],[Tiempo_normal (ns)]]&gt;$G$508,Tabla3108[[#This Row],[Tiempo_normal (ns)]]&lt;$G$509)</f>
        <v>0</v>
      </c>
      <c r="X90" s="6">
        <v>87</v>
      </c>
      <c r="Y90" t="b">
        <f>OR(Tabla4119[[#This Row],[Tiempo_lineal (ns)]]&gt;$I$508,Tabla4119[[#This Row],[Tiempo_lineal (ns)]]&lt;$I$509)</f>
        <v>0</v>
      </c>
      <c r="Z90" t="b">
        <f>OR(Tabla4119[[#This Row],[Tiempo_normal (ns)]]&gt;$J$508,Tabla4119[[#This Row],[Tiempo_normal (ns)]]&lt;$J$509)</f>
        <v>0</v>
      </c>
      <c r="AA90" s="6">
        <v>87</v>
      </c>
      <c r="AB90" t="b">
        <f>OR(Tabla51210[[#This Row],[Tiempo_lineal (ns)]]&gt;$L$508,Tabla51210[[#This Row],[Tiempo_lineal (ns)]]&lt;$L$509)</f>
        <v>0</v>
      </c>
      <c r="AC90" t="b">
        <f>OR(Tabla51210[[#This Row],[Tiempo_normal (ns)]]&gt;$M$508,Tabla51210[[#This Row],[Tiempo_normal (ns)]]&lt;$M$509)</f>
        <v>0</v>
      </c>
      <c r="AD90" s="6">
        <v>87</v>
      </c>
      <c r="AE90" t="b">
        <f>OR(Tabla61311[[#This Row],[Tiempo_lineal (ns)]]&gt;$O$508,Tabla61311[[#This Row],[Tiempo_lineal (ns)]]&lt;$O$509)</f>
        <v>0</v>
      </c>
      <c r="AF90" s="7" t="b">
        <f>OR(Tabla61311[[#This Row],[Tiempo_normal (ns)]]&gt;$P$508,Tabla61311[[#This Row],[Tiempo_normal (ns)]]&lt;$P$509)</f>
        <v>0</v>
      </c>
    </row>
    <row r="91" spans="2:32" x14ac:dyDescent="0.3">
      <c r="B91">
        <v>88</v>
      </c>
      <c r="C91">
        <v>49</v>
      </c>
      <c r="D91">
        <v>26</v>
      </c>
      <c r="E91">
        <v>88</v>
      </c>
      <c r="F91">
        <v>112</v>
      </c>
      <c r="G91">
        <v>88</v>
      </c>
      <c r="H91">
        <v>88</v>
      </c>
      <c r="I91">
        <v>388</v>
      </c>
      <c r="J91">
        <v>316</v>
      </c>
      <c r="K91">
        <v>88</v>
      </c>
      <c r="L91">
        <v>698</v>
      </c>
      <c r="M91">
        <v>695</v>
      </c>
      <c r="N91">
        <v>88</v>
      </c>
      <c r="O91">
        <v>846</v>
      </c>
      <c r="P91">
        <v>41</v>
      </c>
      <c r="R91" s="8">
        <v>88</v>
      </c>
      <c r="S91" t="b">
        <f>OR(Tabla197[[#This Row],[Tiempo_lineal (ns)]]&gt;$C$508,Tabla197[[#This Row],[Tiempo_lineal (ns)]]&lt;$C$509)</f>
        <v>0</v>
      </c>
      <c r="T91" t="b">
        <f>OR(Tabla197[[#This Row],[Tiempo_normal (ns)]]&gt;$D$508,Tabla197[[#This Row],[Tiempo_normal (ns)]]&lt;$D$509)</f>
        <v>0</v>
      </c>
      <c r="U91" s="8">
        <v>88</v>
      </c>
      <c r="V91" t="b">
        <f>OR(Tabla3108[[#This Row],[Tiempo_lineal (ns)]]&gt;$F$508,Tabla3108[[#This Row],[Tiempo_lineal (ns)]]&lt;$F$509)</f>
        <v>0</v>
      </c>
      <c r="W91" t="b">
        <f>OR(Tabla3108[[#This Row],[Tiempo_normal (ns)]]&gt;$G$508,Tabla3108[[#This Row],[Tiempo_normal (ns)]]&lt;$G$509)</f>
        <v>0</v>
      </c>
      <c r="X91" s="8">
        <v>88</v>
      </c>
      <c r="Y91" t="b">
        <f>OR(Tabla4119[[#This Row],[Tiempo_lineal (ns)]]&gt;$I$508,Tabla4119[[#This Row],[Tiempo_lineal (ns)]]&lt;$I$509)</f>
        <v>0</v>
      </c>
      <c r="Z91" t="b">
        <f>OR(Tabla4119[[#This Row],[Tiempo_normal (ns)]]&gt;$J$508,Tabla4119[[#This Row],[Tiempo_normal (ns)]]&lt;$J$509)</f>
        <v>0</v>
      </c>
      <c r="AA91" s="8">
        <v>88</v>
      </c>
      <c r="AB91" t="b">
        <f>OR(Tabla51210[[#This Row],[Tiempo_lineal (ns)]]&gt;$L$508,Tabla51210[[#This Row],[Tiempo_lineal (ns)]]&lt;$L$509)</f>
        <v>0</v>
      </c>
      <c r="AC91" t="b">
        <f>OR(Tabla51210[[#This Row],[Tiempo_normal (ns)]]&gt;$M$508,Tabla51210[[#This Row],[Tiempo_normal (ns)]]&lt;$M$509)</f>
        <v>0</v>
      </c>
      <c r="AD91" s="8">
        <v>88</v>
      </c>
      <c r="AE91" t="b">
        <f>OR(Tabla61311[[#This Row],[Tiempo_lineal (ns)]]&gt;$O$508,Tabla61311[[#This Row],[Tiempo_lineal (ns)]]&lt;$O$509)</f>
        <v>0</v>
      </c>
      <c r="AF91" s="7" t="b">
        <f>OR(Tabla61311[[#This Row],[Tiempo_normal (ns)]]&gt;$P$508,Tabla61311[[#This Row],[Tiempo_normal (ns)]]&lt;$P$509)</f>
        <v>0</v>
      </c>
    </row>
    <row r="92" spans="2:32" x14ac:dyDescent="0.3">
      <c r="B92">
        <v>89</v>
      </c>
      <c r="C92">
        <v>48</v>
      </c>
      <c r="D92">
        <v>73</v>
      </c>
      <c r="E92">
        <v>89</v>
      </c>
      <c r="F92">
        <v>58</v>
      </c>
      <c r="G92">
        <v>51</v>
      </c>
      <c r="H92">
        <v>89</v>
      </c>
      <c r="I92">
        <v>268</v>
      </c>
      <c r="J92">
        <v>82</v>
      </c>
      <c r="K92">
        <v>89</v>
      </c>
      <c r="L92">
        <v>903</v>
      </c>
      <c r="M92">
        <v>511</v>
      </c>
      <c r="N92">
        <v>89</v>
      </c>
      <c r="O92">
        <v>2497</v>
      </c>
      <c r="P92">
        <v>31</v>
      </c>
      <c r="R92" s="6">
        <v>89</v>
      </c>
      <c r="S92" t="b">
        <f>OR(Tabla197[[#This Row],[Tiempo_lineal (ns)]]&gt;$C$508,Tabla197[[#This Row],[Tiempo_lineal (ns)]]&lt;$C$509)</f>
        <v>0</v>
      </c>
      <c r="T92" t="b">
        <f>OR(Tabla197[[#This Row],[Tiempo_normal (ns)]]&gt;$D$508,Tabla197[[#This Row],[Tiempo_normal (ns)]]&lt;$D$509)</f>
        <v>0</v>
      </c>
      <c r="U92" s="6">
        <v>89</v>
      </c>
      <c r="V92" t="b">
        <f>OR(Tabla3108[[#This Row],[Tiempo_lineal (ns)]]&gt;$F$508,Tabla3108[[#This Row],[Tiempo_lineal (ns)]]&lt;$F$509)</f>
        <v>0</v>
      </c>
      <c r="W92" t="b">
        <f>OR(Tabla3108[[#This Row],[Tiempo_normal (ns)]]&gt;$G$508,Tabla3108[[#This Row],[Tiempo_normal (ns)]]&lt;$G$509)</f>
        <v>0</v>
      </c>
      <c r="X92" s="6">
        <v>89</v>
      </c>
      <c r="Y92" t="b">
        <f>OR(Tabla4119[[#This Row],[Tiempo_lineal (ns)]]&gt;$I$508,Tabla4119[[#This Row],[Tiempo_lineal (ns)]]&lt;$I$509)</f>
        <v>0</v>
      </c>
      <c r="Z92" t="b">
        <f>OR(Tabla4119[[#This Row],[Tiempo_normal (ns)]]&gt;$J$508,Tabla4119[[#This Row],[Tiempo_normal (ns)]]&lt;$J$509)</f>
        <v>0</v>
      </c>
      <c r="AA92" s="6">
        <v>89</v>
      </c>
      <c r="AB92" t="b">
        <f>OR(Tabla51210[[#This Row],[Tiempo_lineal (ns)]]&gt;$L$508,Tabla51210[[#This Row],[Tiempo_lineal (ns)]]&lt;$L$509)</f>
        <v>0</v>
      </c>
      <c r="AC92" t="b">
        <f>OR(Tabla51210[[#This Row],[Tiempo_normal (ns)]]&gt;$M$508,Tabla51210[[#This Row],[Tiempo_normal (ns)]]&lt;$M$509)</f>
        <v>0</v>
      </c>
      <c r="AD92" s="6">
        <v>89</v>
      </c>
      <c r="AE92" t="b">
        <f>OR(Tabla61311[[#This Row],[Tiempo_lineal (ns)]]&gt;$O$508,Tabla61311[[#This Row],[Tiempo_lineal (ns)]]&lt;$O$509)</f>
        <v>0</v>
      </c>
      <c r="AF92" s="7" t="b">
        <f>OR(Tabla61311[[#This Row],[Tiempo_normal (ns)]]&gt;$P$508,Tabla61311[[#This Row],[Tiempo_normal (ns)]]&lt;$P$509)</f>
        <v>0</v>
      </c>
    </row>
    <row r="93" spans="2:32" x14ac:dyDescent="0.3">
      <c r="B93">
        <v>90</v>
      </c>
      <c r="C93">
        <v>43</v>
      </c>
      <c r="D93">
        <v>49</v>
      </c>
      <c r="E93">
        <v>90</v>
      </c>
      <c r="F93">
        <v>116</v>
      </c>
      <c r="G93">
        <v>48</v>
      </c>
      <c r="H93">
        <v>90</v>
      </c>
      <c r="I93">
        <v>120</v>
      </c>
      <c r="J93">
        <v>52</v>
      </c>
      <c r="K93">
        <v>90</v>
      </c>
      <c r="L93">
        <v>553</v>
      </c>
      <c r="M93">
        <v>760</v>
      </c>
      <c r="N93">
        <v>90</v>
      </c>
      <c r="O93">
        <v>1983</v>
      </c>
      <c r="P93">
        <v>1150</v>
      </c>
      <c r="R93" s="8">
        <v>90</v>
      </c>
      <c r="S93" t="b">
        <f>OR(Tabla197[[#This Row],[Tiempo_lineal (ns)]]&gt;$C$508,Tabla197[[#This Row],[Tiempo_lineal (ns)]]&lt;$C$509)</f>
        <v>0</v>
      </c>
      <c r="T93" t="b">
        <f>OR(Tabla197[[#This Row],[Tiempo_normal (ns)]]&gt;$D$508,Tabla197[[#This Row],[Tiempo_normal (ns)]]&lt;$D$509)</f>
        <v>0</v>
      </c>
      <c r="U93" s="8">
        <v>90</v>
      </c>
      <c r="V93" t="b">
        <f>OR(Tabla3108[[#This Row],[Tiempo_lineal (ns)]]&gt;$F$508,Tabla3108[[#This Row],[Tiempo_lineal (ns)]]&lt;$F$509)</f>
        <v>0</v>
      </c>
      <c r="W93" t="b">
        <f>OR(Tabla3108[[#This Row],[Tiempo_normal (ns)]]&gt;$G$508,Tabla3108[[#This Row],[Tiempo_normal (ns)]]&lt;$G$509)</f>
        <v>0</v>
      </c>
      <c r="X93" s="8">
        <v>90</v>
      </c>
      <c r="Y93" t="b">
        <f>OR(Tabla4119[[#This Row],[Tiempo_lineal (ns)]]&gt;$I$508,Tabla4119[[#This Row],[Tiempo_lineal (ns)]]&lt;$I$509)</f>
        <v>0</v>
      </c>
      <c r="Z93" t="b">
        <f>OR(Tabla4119[[#This Row],[Tiempo_normal (ns)]]&gt;$J$508,Tabla4119[[#This Row],[Tiempo_normal (ns)]]&lt;$J$509)</f>
        <v>0</v>
      </c>
      <c r="AA93" s="8">
        <v>90</v>
      </c>
      <c r="AB93" t="b">
        <f>OR(Tabla51210[[#This Row],[Tiempo_lineal (ns)]]&gt;$L$508,Tabla51210[[#This Row],[Tiempo_lineal (ns)]]&lt;$L$509)</f>
        <v>0</v>
      </c>
      <c r="AC93" t="b">
        <f>OR(Tabla51210[[#This Row],[Tiempo_normal (ns)]]&gt;$M$508,Tabla51210[[#This Row],[Tiempo_normal (ns)]]&lt;$M$509)</f>
        <v>0</v>
      </c>
      <c r="AD93" s="8">
        <v>90</v>
      </c>
      <c r="AE93" t="b">
        <f>OR(Tabla61311[[#This Row],[Tiempo_lineal (ns)]]&gt;$O$508,Tabla61311[[#This Row],[Tiempo_lineal (ns)]]&lt;$O$509)</f>
        <v>0</v>
      </c>
      <c r="AF93" s="7" t="b">
        <f>OR(Tabla61311[[#This Row],[Tiempo_normal (ns)]]&gt;$P$508,Tabla61311[[#This Row],[Tiempo_normal (ns)]]&lt;$P$509)</f>
        <v>0</v>
      </c>
    </row>
    <row r="94" spans="2:32" x14ac:dyDescent="0.3">
      <c r="B94">
        <v>91</v>
      </c>
      <c r="C94">
        <v>41</v>
      </c>
      <c r="D94">
        <v>115</v>
      </c>
      <c r="E94">
        <v>91</v>
      </c>
      <c r="F94">
        <v>74</v>
      </c>
      <c r="G94">
        <v>85</v>
      </c>
      <c r="H94">
        <v>91</v>
      </c>
      <c r="I94">
        <v>5342</v>
      </c>
      <c r="J94">
        <v>143</v>
      </c>
      <c r="K94">
        <v>91</v>
      </c>
      <c r="L94">
        <v>410</v>
      </c>
      <c r="M94">
        <v>59</v>
      </c>
      <c r="N94">
        <v>91</v>
      </c>
      <c r="O94">
        <v>3565</v>
      </c>
      <c r="P94">
        <v>189</v>
      </c>
      <c r="R94" s="6">
        <v>91</v>
      </c>
      <c r="S94" t="b">
        <f>OR(Tabla197[[#This Row],[Tiempo_lineal (ns)]]&gt;$C$508,Tabla197[[#This Row],[Tiempo_lineal (ns)]]&lt;$C$509)</f>
        <v>0</v>
      </c>
      <c r="T94" t="b">
        <f>OR(Tabla197[[#This Row],[Tiempo_normal (ns)]]&gt;$D$508,Tabla197[[#This Row],[Tiempo_normal (ns)]]&lt;$D$509)</f>
        <v>1</v>
      </c>
      <c r="U94" s="6">
        <v>91</v>
      </c>
      <c r="V94" t="b">
        <f>OR(Tabla3108[[#This Row],[Tiempo_lineal (ns)]]&gt;$F$508,Tabla3108[[#This Row],[Tiempo_lineal (ns)]]&lt;$F$509)</f>
        <v>0</v>
      </c>
      <c r="W94" t="b">
        <f>OR(Tabla3108[[#This Row],[Tiempo_normal (ns)]]&gt;$G$508,Tabla3108[[#This Row],[Tiempo_normal (ns)]]&lt;$G$509)</f>
        <v>0</v>
      </c>
      <c r="X94" s="6">
        <v>91</v>
      </c>
      <c r="Y94" t="b">
        <f>OR(Tabla4119[[#This Row],[Tiempo_lineal (ns)]]&gt;$I$508,Tabla4119[[#This Row],[Tiempo_lineal (ns)]]&lt;$I$509)</f>
        <v>1</v>
      </c>
      <c r="Z94" t="b">
        <f>OR(Tabla4119[[#This Row],[Tiempo_normal (ns)]]&gt;$J$508,Tabla4119[[#This Row],[Tiempo_normal (ns)]]&lt;$J$509)</f>
        <v>0</v>
      </c>
      <c r="AA94" s="6">
        <v>91</v>
      </c>
      <c r="AB94" t="b">
        <f>OR(Tabla51210[[#This Row],[Tiempo_lineal (ns)]]&gt;$L$508,Tabla51210[[#This Row],[Tiempo_lineal (ns)]]&lt;$L$509)</f>
        <v>0</v>
      </c>
      <c r="AC94" t="b">
        <f>OR(Tabla51210[[#This Row],[Tiempo_normal (ns)]]&gt;$M$508,Tabla51210[[#This Row],[Tiempo_normal (ns)]]&lt;$M$509)</f>
        <v>0</v>
      </c>
      <c r="AD94" s="6">
        <v>91</v>
      </c>
      <c r="AE94" t="b">
        <f>OR(Tabla61311[[#This Row],[Tiempo_lineal (ns)]]&gt;$O$508,Tabla61311[[#This Row],[Tiempo_lineal (ns)]]&lt;$O$509)</f>
        <v>0</v>
      </c>
      <c r="AF94" s="7" t="b">
        <f>OR(Tabla61311[[#This Row],[Tiempo_normal (ns)]]&gt;$P$508,Tabla61311[[#This Row],[Tiempo_normal (ns)]]&lt;$P$509)</f>
        <v>0</v>
      </c>
    </row>
    <row r="95" spans="2:32" x14ac:dyDescent="0.3">
      <c r="B95">
        <v>92</v>
      </c>
      <c r="C95">
        <v>61</v>
      </c>
      <c r="D95">
        <v>61</v>
      </c>
      <c r="E95">
        <v>92</v>
      </c>
      <c r="F95">
        <v>164</v>
      </c>
      <c r="G95">
        <v>60</v>
      </c>
      <c r="H95">
        <v>92</v>
      </c>
      <c r="I95">
        <v>243</v>
      </c>
      <c r="J95">
        <v>52</v>
      </c>
      <c r="K95">
        <v>92</v>
      </c>
      <c r="L95">
        <v>1974</v>
      </c>
      <c r="M95">
        <v>61</v>
      </c>
      <c r="N95">
        <v>92</v>
      </c>
      <c r="O95">
        <v>965</v>
      </c>
      <c r="P95">
        <v>201</v>
      </c>
      <c r="R95" s="8">
        <v>92</v>
      </c>
      <c r="S95" t="b">
        <f>OR(Tabla197[[#This Row],[Tiempo_lineal (ns)]]&gt;$C$508,Tabla197[[#This Row],[Tiempo_lineal (ns)]]&lt;$C$509)</f>
        <v>0</v>
      </c>
      <c r="T95" t="b">
        <f>OR(Tabla197[[#This Row],[Tiempo_normal (ns)]]&gt;$D$508,Tabla197[[#This Row],[Tiempo_normal (ns)]]&lt;$D$509)</f>
        <v>0</v>
      </c>
      <c r="U95" s="8">
        <v>92</v>
      </c>
      <c r="V95" t="b">
        <f>OR(Tabla3108[[#This Row],[Tiempo_lineal (ns)]]&gt;$F$508,Tabla3108[[#This Row],[Tiempo_lineal (ns)]]&lt;$F$509)</f>
        <v>0</v>
      </c>
      <c r="W95" t="b">
        <f>OR(Tabla3108[[#This Row],[Tiempo_normal (ns)]]&gt;$G$508,Tabla3108[[#This Row],[Tiempo_normal (ns)]]&lt;$G$509)</f>
        <v>0</v>
      </c>
      <c r="X95" s="8">
        <v>92</v>
      </c>
      <c r="Y95" t="b">
        <f>OR(Tabla4119[[#This Row],[Tiempo_lineal (ns)]]&gt;$I$508,Tabla4119[[#This Row],[Tiempo_lineal (ns)]]&lt;$I$509)</f>
        <v>0</v>
      </c>
      <c r="Z95" t="b">
        <f>OR(Tabla4119[[#This Row],[Tiempo_normal (ns)]]&gt;$J$508,Tabla4119[[#This Row],[Tiempo_normal (ns)]]&lt;$J$509)</f>
        <v>0</v>
      </c>
      <c r="AA95" s="8">
        <v>92</v>
      </c>
      <c r="AB95" t="b">
        <f>OR(Tabla51210[[#This Row],[Tiempo_lineal (ns)]]&gt;$L$508,Tabla51210[[#This Row],[Tiempo_lineal (ns)]]&lt;$L$509)</f>
        <v>1</v>
      </c>
      <c r="AC95" t="b">
        <f>OR(Tabla51210[[#This Row],[Tiempo_normal (ns)]]&gt;$M$508,Tabla51210[[#This Row],[Tiempo_normal (ns)]]&lt;$M$509)</f>
        <v>0</v>
      </c>
      <c r="AD95" s="8">
        <v>92</v>
      </c>
      <c r="AE95" t="b">
        <f>OR(Tabla61311[[#This Row],[Tiempo_lineal (ns)]]&gt;$O$508,Tabla61311[[#This Row],[Tiempo_lineal (ns)]]&lt;$O$509)</f>
        <v>0</v>
      </c>
      <c r="AF95" s="7" t="b">
        <f>OR(Tabla61311[[#This Row],[Tiempo_normal (ns)]]&gt;$P$508,Tabla61311[[#This Row],[Tiempo_normal (ns)]]&lt;$P$509)</f>
        <v>0</v>
      </c>
    </row>
    <row r="96" spans="2:32" x14ac:dyDescent="0.3">
      <c r="B96">
        <v>93</v>
      </c>
      <c r="C96">
        <v>70</v>
      </c>
      <c r="D96">
        <v>65</v>
      </c>
      <c r="E96">
        <v>93</v>
      </c>
      <c r="F96">
        <v>156</v>
      </c>
      <c r="G96">
        <v>38</v>
      </c>
      <c r="H96">
        <v>93</v>
      </c>
      <c r="I96">
        <v>198</v>
      </c>
      <c r="J96">
        <v>50</v>
      </c>
      <c r="K96">
        <v>93</v>
      </c>
      <c r="L96">
        <v>1031</v>
      </c>
      <c r="M96">
        <v>56</v>
      </c>
      <c r="N96">
        <v>93</v>
      </c>
      <c r="O96">
        <v>2093</v>
      </c>
      <c r="P96">
        <v>111</v>
      </c>
      <c r="R96" s="6">
        <v>93</v>
      </c>
      <c r="S96" t="b">
        <f>OR(Tabla197[[#This Row],[Tiempo_lineal (ns)]]&gt;$C$508,Tabla197[[#This Row],[Tiempo_lineal (ns)]]&lt;$C$509)</f>
        <v>0</v>
      </c>
      <c r="T96" t="b">
        <f>OR(Tabla197[[#This Row],[Tiempo_normal (ns)]]&gt;$D$508,Tabla197[[#This Row],[Tiempo_normal (ns)]]&lt;$D$509)</f>
        <v>0</v>
      </c>
      <c r="U96" s="6">
        <v>93</v>
      </c>
      <c r="V96" t="b">
        <f>OR(Tabla3108[[#This Row],[Tiempo_lineal (ns)]]&gt;$F$508,Tabla3108[[#This Row],[Tiempo_lineal (ns)]]&lt;$F$509)</f>
        <v>0</v>
      </c>
      <c r="W96" t="b">
        <f>OR(Tabla3108[[#This Row],[Tiempo_normal (ns)]]&gt;$G$508,Tabla3108[[#This Row],[Tiempo_normal (ns)]]&lt;$G$509)</f>
        <v>0</v>
      </c>
      <c r="X96" s="6">
        <v>93</v>
      </c>
      <c r="Y96" t="b">
        <f>OR(Tabla4119[[#This Row],[Tiempo_lineal (ns)]]&gt;$I$508,Tabla4119[[#This Row],[Tiempo_lineal (ns)]]&lt;$I$509)</f>
        <v>0</v>
      </c>
      <c r="Z96" t="b">
        <f>OR(Tabla4119[[#This Row],[Tiempo_normal (ns)]]&gt;$J$508,Tabla4119[[#This Row],[Tiempo_normal (ns)]]&lt;$J$509)</f>
        <v>0</v>
      </c>
      <c r="AA96" s="6">
        <v>93</v>
      </c>
      <c r="AB96" t="b">
        <f>OR(Tabla51210[[#This Row],[Tiempo_lineal (ns)]]&gt;$L$508,Tabla51210[[#This Row],[Tiempo_lineal (ns)]]&lt;$L$509)</f>
        <v>0</v>
      </c>
      <c r="AC96" t="b">
        <f>OR(Tabla51210[[#This Row],[Tiempo_normal (ns)]]&gt;$M$508,Tabla51210[[#This Row],[Tiempo_normal (ns)]]&lt;$M$509)</f>
        <v>0</v>
      </c>
      <c r="AD96" s="6">
        <v>93</v>
      </c>
      <c r="AE96" t="b">
        <f>OR(Tabla61311[[#This Row],[Tiempo_lineal (ns)]]&gt;$O$508,Tabla61311[[#This Row],[Tiempo_lineal (ns)]]&lt;$O$509)</f>
        <v>0</v>
      </c>
      <c r="AF96" s="7" t="b">
        <f>OR(Tabla61311[[#This Row],[Tiempo_normal (ns)]]&gt;$P$508,Tabla61311[[#This Row],[Tiempo_normal (ns)]]&lt;$P$509)</f>
        <v>0</v>
      </c>
    </row>
    <row r="97" spans="2:32" x14ac:dyDescent="0.3">
      <c r="B97">
        <v>94</v>
      </c>
      <c r="C97">
        <v>71</v>
      </c>
      <c r="D97">
        <v>42</v>
      </c>
      <c r="E97">
        <v>94</v>
      </c>
      <c r="F97">
        <v>122</v>
      </c>
      <c r="G97">
        <v>77</v>
      </c>
      <c r="H97">
        <v>94</v>
      </c>
      <c r="I97">
        <v>232</v>
      </c>
      <c r="J97">
        <v>79</v>
      </c>
      <c r="K97">
        <v>94</v>
      </c>
      <c r="L97">
        <v>321</v>
      </c>
      <c r="M97">
        <v>63</v>
      </c>
      <c r="N97">
        <v>94</v>
      </c>
      <c r="O97">
        <v>2672</v>
      </c>
      <c r="P97">
        <v>1022</v>
      </c>
      <c r="R97" s="8">
        <v>94</v>
      </c>
      <c r="S97" t="b">
        <f>OR(Tabla197[[#This Row],[Tiempo_lineal (ns)]]&gt;$C$508,Tabla197[[#This Row],[Tiempo_lineal (ns)]]&lt;$C$509)</f>
        <v>0</v>
      </c>
      <c r="T97" t="b">
        <f>OR(Tabla197[[#This Row],[Tiempo_normal (ns)]]&gt;$D$508,Tabla197[[#This Row],[Tiempo_normal (ns)]]&lt;$D$509)</f>
        <v>0</v>
      </c>
      <c r="U97" s="8">
        <v>94</v>
      </c>
      <c r="V97" t="b">
        <f>OR(Tabla3108[[#This Row],[Tiempo_lineal (ns)]]&gt;$F$508,Tabla3108[[#This Row],[Tiempo_lineal (ns)]]&lt;$F$509)</f>
        <v>0</v>
      </c>
      <c r="W97" t="b">
        <f>OR(Tabla3108[[#This Row],[Tiempo_normal (ns)]]&gt;$G$508,Tabla3108[[#This Row],[Tiempo_normal (ns)]]&lt;$G$509)</f>
        <v>0</v>
      </c>
      <c r="X97" s="8">
        <v>94</v>
      </c>
      <c r="Y97" t="b">
        <f>OR(Tabla4119[[#This Row],[Tiempo_lineal (ns)]]&gt;$I$508,Tabla4119[[#This Row],[Tiempo_lineal (ns)]]&lt;$I$509)</f>
        <v>0</v>
      </c>
      <c r="Z97" t="b">
        <f>OR(Tabla4119[[#This Row],[Tiempo_normal (ns)]]&gt;$J$508,Tabla4119[[#This Row],[Tiempo_normal (ns)]]&lt;$J$509)</f>
        <v>0</v>
      </c>
      <c r="AA97" s="8">
        <v>94</v>
      </c>
      <c r="AB97" t="b">
        <f>OR(Tabla51210[[#This Row],[Tiempo_lineal (ns)]]&gt;$L$508,Tabla51210[[#This Row],[Tiempo_lineal (ns)]]&lt;$L$509)</f>
        <v>0</v>
      </c>
      <c r="AC97" t="b">
        <f>OR(Tabla51210[[#This Row],[Tiempo_normal (ns)]]&gt;$M$508,Tabla51210[[#This Row],[Tiempo_normal (ns)]]&lt;$M$509)</f>
        <v>0</v>
      </c>
      <c r="AD97" s="8">
        <v>94</v>
      </c>
      <c r="AE97" t="b">
        <f>OR(Tabla61311[[#This Row],[Tiempo_lineal (ns)]]&gt;$O$508,Tabla61311[[#This Row],[Tiempo_lineal (ns)]]&lt;$O$509)</f>
        <v>0</v>
      </c>
      <c r="AF97" s="7" t="b">
        <f>OR(Tabla61311[[#This Row],[Tiempo_normal (ns)]]&gt;$P$508,Tabla61311[[#This Row],[Tiempo_normal (ns)]]&lt;$P$509)</f>
        <v>0</v>
      </c>
    </row>
    <row r="98" spans="2:32" x14ac:dyDescent="0.3">
      <c r="B98">
        <v>95</v>
      </c>
      <c r="C98">
        <v>81</v>
      </c>
      <c r="D98">
        <v>46</v>
      </c>
      <c r="E98">
        <v>95</v>
      </c>
      <c r="F98">
        <v>253</v>
      </c>
      <c r="G98">
        <v>131</v>
      </c>
      <c r="H98">
        <v>95</v>
      </c>
      <c r="I98">
        <v>174</v>
      </c>
      <c r="J98">
        <v>61</v>
      </c>
      <c r="K98">
        <v>95</v>
      </c>
      <c r="L98">
        <v>422</v>
      </c>
      <c r="M98">
        <v>1215</v>
      </c>
      <c r="N98">
        <v>95</v>
      </c>
      <c r="O98">
        <v>3963</v>
      </c>
      <c r="P98">
        <v>194</v>
      </c>
      <c r="R98" s="6">
        <v>95</v>
      </c>
      <c r="S98" t="b">
        <f>OR(Tabla197[[#This Row],[Tiempo_lineal (ns)]]&gt;$C$508,Tabla197[[#This Row],[Tiempo_lineal (ns)]]&lt;$C$509)</f>
        <v>0</v>
      </c>
      <c r="T98" t="b">
        <f>OR(Tabla197[[#This Row],[Tiempo_normal (ns)]]&gt;$D$508,Tabla197[[#This Row],[Tiempo_normal (ns)]]&lt;$D$509)</f>
        <v>0</v>
      </c>
      <c r="U98" s="6">
        <v>95</v>
      </c>
      <c r="V98" t="b">
        <f>OR(Tabla3108[[#This Row],[Tiempo_lineal (ns)]]&gt;$F$508,Tabla3108[[#This Row],[Tiempo_lineal (ns)]]&lt;$F$509)</f>
        <v>1</v>
      </c>
      <c r="W98" t="b">
        <f>OR(Tabla3108[[#This Row],[Tiempo_normal (ns)]]&gt;$G$508,Tabla3108[[#This Row],[Tiempo_normal (ns)]]&lt;$G$509)</f>
        <v>0</v>
      </c>
      <c r="X98" s="6">
        <v>95</v>
      </c>
      <c r="Y98" t="b">
        <f>OR(Tabla4119[[#This Row],[Tiempo_lineal (ns)]]&gt;$I$508,Tabla4119[[#This Row],[Tiempo_lineal (ns)]]&lt;$I$509)</f>
        <v>0</v>
      </c>
      <c r="Z98" t="b">
        <f>OR(Tabla4119[[#This Row],[Tiempo_normal (ns)]]&gt;$J$508,Tabla4119[[#This Row],[Tiempo_normal (ns)]]&lt;$J$509)</f>
        <v>0</v>
      </c>
      <c r="AA98" s="6">
        <v>95</v>
      </c>
      <c r="AB98" t="b">
        <f>OR(Tabla51210[[#This Row],[Tiempo_lineal (ns)]]&gt;$L$508,Tabla51210[[#This Row],[Tiempo_lineal (ns)]]&lt;$L$509)</f>
        <v>0</v>
      </c>
      <c r="AC98" t="b">
        <f>OR(Tabla51210[[#This Row],[Tiempo_normal (ns)]]&gt;$M$508,Tabla51210[[#This Row],[Tiempo_normal (ns)]]&lt;$M$509)</f>
        <v>1</v>
      </c>
      <c r="AD98" s="6">
        <v>95</v>
      </c>
      <c r="AE98" t="b">
        <f>OR(Tabla61311[[#This Row],[Tiempo_lineal (ns)]]&gt;$O$508,Tabla61311[[#This Row],[Tiempo_lineal (ns)]]&lt;$O$509)</f>
        <v>0</v>
      </c>
      <c r="AF98" s="7" t="b">
        <f>OR(Tabla61311[[#This Row],[Tiempo_normal (ns)]]&gt;$P$508,Tabla61311[[#This Row],[Tiempo_normal (ns)]]&lt;$P$509)</f>
        <v>0</v>
      </c>
    </row>
    <row r="99" spans="2:32" x14ac:dyDescent="0.3">
      <c r="B99">
        <v>96</v>
      </c>
      <c r="C99">
        <v>57</v>
      </c>
      <c r="D99">
        <v>36</v>
      </c>
      <c r="E99">
        <v>96</v>
      </c>
      <c r="F99">
        <v>103</v>
      </c>
      <c r="G99">
        <v>39</v>
      </c>
      <c r="H99">
        <v>96</v>
      </c>
      <c r="I99">
        <v>268</v>
      </c>
      <c r="J99">
        <v>90</v>
      </c>
      <c r="K99">
        <v>96</v>
      </c>
      <c r="L99">
        <v>347</v>
      </c>
      <c r="M99">
        <v>702</v>
      </c>
      <c r="N99">
        <v>96</v>
      </c>
      <c r="O99">
        <v>4864</v>
      </c>
      <c r="P99">
        <v>58</v>
      </c>
      <c r="R99" s="8">
        <v>96</v>
      </c>
      <c r="S99" t="b">
        <f>OR(Tabla197[[#This Row],[Tiempo_lineal (ns)]]&gt;$C$508,Tabla197[[#This Row],[Tiempo_lineal (ns)]]&lt;$C$509)</f>
        <v>0</v>
      </c>
      <c r="T99" t="b">
        <f>OR(Tabla197[[#This Row],[Tiempo_normal (ns)]]&gt;$D$508,Tabla197[[#This Row],[Tiempo_normal (ns)]]&lt;$D$509)</f>
        <v>0</v>
      </c>
      <c r="U99" s="8">
        <v>96</v>
      </c>
      <c r="V99" t="b">
        <f>OR(Tabla3108[[#This Row],[Tiempo_lineal (ns)]]&gt;$F$508,Tabla3108[[#This Row],[Tiempo_lineal (ns)]]&lt;$F$509)</f>
        <v>0</v>
      </c>
      <c r="W99" t="b">
        <f>OR(Tabla3108[[#This Row],[Tiempo_normal (ns)]]&gt;$G$508,Tabla3108[[#This Row],[Tiempo_normal (ns)]]&lt;$G$509)</f>
        <v>0</v>
      </c>
      <c r="X99" s="8">
        <v>96</v>
      </c>
      <c r="Y99" t="b">
        <f>OR(Tabla4119[[#This Row],[Tiempo_lineal (ns)]]&gt;$I$508,Tabla4119[[#This Row],[Tiempo_lineal (ns)]]&lt;$I$509)</f>
        <v>0</v>
      </c>
      <c r="Z99" t="b">
        <f>OR(Tabla4119[[#This Row],[Tiempo_normal (ns)]]&gt;$J$508,Tabla4119[[#This Row],[Tiempo_normal (ns)]]&lt;$J$509)</f>
        <v>0</v>
      </c>
      <c r="AA99" s="8">
        <v>96</v>
      </c>
      <c r="AB99" t="b">
        <f>OR(Tabla51210[[#This Row],[Tiempo_lineal (ns)]]&gt;$L$508,Tabla51210[[#This Row],[Tiempo_lineal (ns)]]&lt;$L$509)</f>
        <v>0</v>
      </c>
      <c r="AC99" t="b">
        <f>OR(Tabla51210[[#This Row],[Tiempo_normal (ns)]]&gt;$M$508,Tabla51210[[#This Row],[Tiempo_normal (ns)]]&lt;$M$509)</f>
        <v>0</v>
      </c>
      <c r="AD99" s="8">
        <v>96</v>
      </c>
      <c r="AE99" t="b">
        <f>OR(Tabla61311[[#This Row],[Tiempo_lineal (ns)]]&gt;$O$508,Tabla61311[[#This Row],[Tiempo_lineal (ns)]]&lt;$O$509)</f>
        <v>1</v>
      </c>
      <c r="AF99" s="7" t="b">
        <f>OR(Tabla61311[[#This Row],[Tiempo_normal (ns)]]&gt;$P$508,Tabla61311[[#This Row],[Tiempo_normal (ns)]]&lt;$P$509)</f>
        <v>0</v>
      </c>
    </row>
    <row r="100" spans="2:32" x14ac:dyDescent="0.3">
      <c r="B100">
        <v>97</v>
      </c>
      <c r="C100">
        <v>98</v>
      </c>
      <c r="D100">
        <v>60</v>
      </c>
      <c r="E100">
        <v>97</v>
      </c>
      <c r="F100">
        <v>89</v>
      </c>
      <c r="G100">
        <v>38</v>
      </c>
      <c r="H100">
        <v>97</v>
      </c>
      <c r="I100">
        <v>218</v>
      </c>
      <c r="J100">
        <v>343</v>
      </c>
      <c r="K100">
        <v>97</v>
      </c>
      <c r="L100">
        <v>1104</v>
      </c>
      <c r="M100">
        <v>49</v>
      </c>
      <c r="N100">
        <v>97</v>
      </c>
      <c r="O100">
        <v>1266</v>
      </c>
      <c r="P100">
        <v>90</v>
      </c>
      <c r="R100" s="6">
        <v>97</v>
      </c>
      <c r="S100" t="b">
        <f>OR(Tabla197[[#This Row],[Tiempo_lineal (ns)]]&gt;$C$508,Tabla197[[#This Row],[Tiempo_lineal (ns)]]&lt;$C$509)</f>
        <v>0</v>
      </c>
      <c r="T100" t="b">
        <f>OR(Tabla197[[#This Row],[Tiempo_normal (ns)]]&gt;$D$508,Tabla197[[#This Row],[Tiempo_normal (ns)]]&lt;$D$509)</f>
        <v>0</v>
      </c>
      <c r="U100" s="6">
        <v>97</v>
      </c>
      <c r="V100" t="b">
        <f>OR(Tabla3108[[#This Row],[Tiempo_lineal (ns)]]&gt;$F$508,Tabla3108[[#This Row],[Tiempo_lineal (ns)]]&lt;$F$509)</f>
        <v>0</v>
      </c>
      <c r="W100" t="b">
        <f>OR(Tabla3108[[#This Row],[Tiempo_normal (ns)]]&gt;$G$508,Tabla3108[[#This Row],[Tiempo_normal (ns)]]&lt;$G$509)</f>
        <v>0</v>
      </c>
      <c r="X100" s="6">
        <v>97</v>
      </c>
      <c r="Y100" t="b">
        <f>OR(Tabla4119[[#This Row],[Tiempo_lineal (ns)]]&gt;$I$508,Tabla4119[[#This Row],[Tiempo_lineal (ns)]]&lt;$I$509)</f>
        <v>0</v>
      </c>
      <c r="Z100" t="b">
        <f>OR(Tabla4119[[#This Row],[Tiempo_normal (ns)]]&gt;$J$508,Tabla4119[[#This Row],[Tiempo_normal (ns)]]&lt;$J$509)</f>
        <v>0</v>
      </c>
      <c r="AA100" s="6">
        <v>97</v>
      </c>
      <c r="AB100" t="b">
        <f>OR(Tabla51210[[#This Row],[Tiempo_lineal (ns)]]&gt;$L$508,Tabla51210[[#This Row],[Tiempo_lineal (ns)]]&lt;$L$509)</f>
        <v>0</v>
      </c>
      <c r="AC100" t="b">
        <f>OR(Tabla51210[[#This Row],[Tiempo_normal (ns)]]&gt;$M$508,Tabla51210[[#This Row],[Tiempo_normal (ns)]]&lt;$M$509)</f>
        <v>0</v>
      </c>
      <c r="AD100" s="6">
        <v>97</v>
      </c>
      <c r="AE100" t="b">
        <f>OR(Tabla61311[[#This Row],[Tiempo_lineal (ns)]]&gt;$O$508,Tabla61311[[#This Row],[Tiempo_lineal (ns)]]&lt;$O$509)</f>
        <v>0</v>
      </c>
      <c r="AF100" s="7" t="b">
        <f>OR(Tabla61311[[#This Row],[Tiempo_normal (ns)]]&gt;$P$508,Tabla61311[[#This Row],[Tiempo_normal (ns)]]&lt;$P$509)</f>
        <v>0</v>
      </c>
    </row>
    <row r="101" spans="2:32" x14ac:dyDescent="0.3">
      <c r="B101">
        <v>98</v>
      </c>
      <c r="C101">
        <v>85</v>
      </c>
      <c r="D101">
        <v>25</v>
      </c>
      <c r="E101">
        <v>98</v>
      </c>
      <c r="F101">
        <v>79</v>
      </c>
      <c r="G101">
        <v>37</v>
      </c>
      <c r="H101">
        <v>98</v>
      </c>
      <c r="I101">
        <v>166</v>
      </c>
      <c r="J101">
        <v>55</v>
      </c>
      <c r="K101">
        <v>98</v>
      </c>
      <c r="L101">
        <v>602</v>
      </c>
      <c r="M101">
        <v>64</v>
      </c>
      <c r="N101">
        <v>98</v>
      </c>
      <c r="O101">
        <v>2560</v>
      </c>
      <c r="P101">
        <v>108</v>
      </c>
      <c r="R101" s="8">
        <v>98</v>
      </c>
      <c r="S101" t="b">
        <f>OR(Tabla197[[#This Row],[Tiempo_lineal (ns)]]&gt;$C$508,Tabla197[[#This Row],[Tiempo_lineal (ns)]]&lt;$C$509)</f>
        <v>0</v>
      </c>
      <c r="T101" t="b">
        <f>OR(Tabla197[[#This Row],[Tiempo_normal (ns)]]&gt;$D$508,Tabla197[[#This Row],[Tiempo_normal (ns)]]&lt;$D$509)</f>
        <v>0</v>
      </c>
      <c r="U101" s="8">
        <v>98</v>
      </c>
      <c r="V101" t="b">
        <f>OR(Tabla3108[[#This Row],[Tiempo_lineal (ns)]]&gt;$F$508,Tabla3108[[#This Row],[Tiempo_lineal (ns)]]&lt;$F$509)</f>
        <v>0</v>
      </c>
      <c r="W101" t="b">
        <f>OR(Tabla3108[[#This Row],[Tiempo_normal (ns)]]&gt;$G$508,Tabla3108[[#This Row],[Tiempo_normal (ns)]]&lt;$G$509)</f>
        <v>0</v>
      </c>
      <c r="X101" s="8">
        <v>98</v>
      </c>
      <c r="Y101" t="b">
        <f>OR(Tabla4119[[#This Row],[Tiempo_lineal (ns)]]&gt;$I$508,Tabla4119[[#This Row],[Tiempo_lineal (ns)]]&lt;$I$509)</f>
        <v>0</v>
      </c>
      <c r="Z101" t="b">
        <f>OR(Tabla4119[[#This Row],[Tiempo_normal (ns)]]&gt;$J$508,Tabla4119[[#This Row],[Tiempo_normal (ns)]]&lt;$J$509)</f>
        <v>0</v>
      </c>
      <c r="AA101" s="8">
        <v>98</v>
      </c>
      <c r="AB101" t="b">
        <f>OR(Tabla51210[[#This Row],[Tiempo_lineal (ns)]]&gt;$L$508,Tabla51210[[#This Row],[Tiempo_lineal (ns)]]&lt;$L$509)</f>
        <v>0</v>
      </c>
      <c r="AC101" t="b">
        <f>OR(Tabla51210[[#This Row],[Tiempo_normal (ns)]]&gt;$M$508,Tabla51210[[#This Row],[Tiempo_normal (ns)]]&lt;$M$509)</f>
        <v>0</v>
      </c>
      <c r="AD101" s="8">
        <v>98</v>
      </c>
      <c r="AE101" t="b">
        <f>OR(Tabla61311[[#This Row],[Tiempo_lineal (ns)]]&gt;$O$508,Tabla61311[[#This Row],[Tiempo_lineal (ns)]]&lt;$O$509)</f>
        <v>0</v>
      </c>
      <c r="AF101" s="7" t="b">
        <f>OR(Tabla61311[[#This Row],[Tiempo_normal (ns)]]&gt;$P$508,Tabla61311[[#This Row],[Tiempo_normal (ns)]]&lt;$P$509)</f>
        <v>0</v>
      </c>
    </row>
    <row r="102" spans="2:32" x14ac:dyDescent="0.3">
      <c r="B102">
        <v>99</v>
      </c>
      <c r="C102">
        <v>69</v>
      </c>
      <c r="D102">
        <v>39</v>
      </c>
      <c r="E102">
        <v>99</v>
      </c>
      <c r="F102">
        <v>80</v>
      </c>
      <c r="G102">
        <v>68</v>
      </c>
      <c r="H102">
        <v>99</v>
      </c>
      <c r="I102">
        <v>68</v>
      </c>
      <c r="J102">
        <v>53</v>
      </c>
      <c r="K102">
        <v>99</v>
      </c>
      <c r="L102">
        <v>165</v>
      </c>
      <c r="M102">
        <v>52</v>
      </c>
      <c r="N102">
        <v>99</v>
      </c>
      <c r="O102">
        <v>2742</v>
      </c>
      <c r="P102">
        <v>338</v>
      </c>
      <c r="R102" s="6">
        <v>99</v>
      </c>
      <c r="S102" t="b">
        <f>OR(Tabla197[[#This Row],[Tiempo_lineal (ns)]]&gt;$C$508,Tabla197[[#This Row],[Tiempo_lineal (ns)]]&lt;$C$509)</f>
        <v>0</v>
      </c>
      <c r="T102" t="b">
        <f>OR(Tabla197[[#This Row],[Tiempo_normal (ns)]]&gt;$D$508,Tabla197[[#This Row],[Tiempo_normal (ns)]]&lt;$D$509)</f>
        <v>0</v>
      </c>
      <c r="U102" s="6">
        <v>99</v>
      </c>
      <c r="V102" t="b">
        <f>OR(Tabla3108[[#This Row],[Tiempo_lineal (ns)]]&gt;$F$508,Tabla3108[[#This Row],[Tiempo_lineal (ns)]]&lt;$F$509)</f>
        <v>0</v>
      </c>
      <c r="W102" t="b">
        <f>OR(Tabla3108[[#This Row],[Tiempo_normal (ns)]]&gt;$G$508,Tabla3108[[#This Row],[Tiempo_normal (ns)]]&lt;$G$509)</f>
        <v>0</v>
      </c>
      <c r="X102" s="6">
        <v>99</v>
      </c>
      <c r="Y102" t="b">
        <f>OR(Tabla4119[[#This Row],[Tiempo_lineal (ns)]]&gt;$I$508,Tabla4119[[#This Row],[Tiempo_lineal (ns)]]&lt;$I$509)</f>
        <v>0</v>
      </c>
      <c r="Z102" t="b">
        <f>OR(Tabla4119[[#This Row],[Tiempo_normal (ns)]]&gt;$J$508,Tabla4119[[#This Row],[Tiempo_normal (ns)]]&lt;$J$509)</f>
        <v>0</v>
      </c>
      <c r="AA102" s="6">
        <v>99</v>
      </c>
      <c r="AB102" t="b">
        <f>OR(Tabla51210[[#This Row],[Tiempo_lineal (ns)]]&gt;$L$508,Tabla51210[[#This Row],[Tiempo_lineal (ns)]]&lt;$L$509)</f>
        <v>0</v>
      </c>
      <c r="AC102" t="b">
        <f>OR(Tabla51210[[#This Row],[Tiempo_normal (ns)]]&gt;$M$508,Tabla51210[[#This Row],[Tiempo_normal (ns)]]&lt;$M$509)</f>
        <v>0</v>
      </c>
      <c r="AD102" s="6">
        <v>99</v>
      </c>
      <c r="AE102" t="b">
        <f>OR(Tabla61311[[#This Row],[Tiempo_lineal (ns)]]&gt;$O$508,Tabla61311[[#This Row],[Tiempo_lineal (ns)]]&lt;$O$509)</f>
        <v>0</v>
      </c>
      <c r="AF102" s="7" t="b">
        <f>OR(Tabla61311[[#This Row],[Tiempo_normal (ns)]]&gt;$P$508,Tabla61311[[#This Row],[Tiempo_normal (ns)]]&lt;$P$509)</f>
        <v>0</v>
      </c>
    </row>
    <row r="103" spans="2:32" x14ac:dyDescent="0.3">
      <c r="B103">
        <v>100</v>
      </c>
      <c r="C103">
        <v>82</v>
      </c>
      <c r="D103">
        <v>72</v>
      </c>
      <c r="E103">
        <v>100</v>
      </c>
      <c r="F103">
        <v>77</v>
      </c>
      <c r="G103">
        <v>136</v>
      </c>
      <c r="H103">
        <v>100</v>
      </c>
      <c r="I103">
        <v>140</v>
      </c>
      <c r="J103">
        <v>150</v>
      </c>
      <c r="K103">
        <v>100</v>
      </c>
      <c r="L103">
        <v>1452</v>
      </c>
      <c r="M103">
        <v>734</v>
      </c>
      <c r="N103">
        <v>100</v>
      </c>
      <c r="O103">
        <v>957</v>
      </c>
      <c r="P103">
        <v>43</v>
      </c>
      <c r="R103" s="8">
        <v>100</v>
      </c>
      <c r="S103" t="b">
        <f>OR(Tabla197[[#This Row],[Tiempo_lineal (ns)]]&gt;$C$508,Tabla197[[#This Row],[Tiempo_lineal (ns)]]&lt;$C$509)</f>
        <v>0</v>
      </c>
      <c r="T103" t="b">
        <f>OR(Tabla197[[#This Row],[Tiempo_normal (ns)]]&gt;$D$508,Tabla197[[#This Row],[Tiempo_normal (ns)]]&lt;$D$509)</f>
        <v>0</v>
      </c>
      <c r="U103" s="8">
        <v>100</v>
      </c>
      <c r="V103" t="b">
        <f>OR(Tabla3108[[#This Row],[Tiempo_lineal (ns)]]&gt;$F$508,Tabla3108[[#This Row],[Tiempo_lineal (ns)]]&lt;$F$509)</f>
        <v>0</v>
      </c>
      <c r="W103" t="b">
        <f>OR(Tabla3108[[#This Row],[Tiempo_normal (ns)]]&gt;$G$508,Tabla3108[[#This Row],[Tiempo_normal (ns)]]&lt;$G$509)</f>
        <v>0</v>
      </c>
      <c r="X103" s="8">
        <v>100</v>
      </c>
      <c r="Y103" t="b">
        <f>OR(Tabla4119[[#This Row],[Tiempo_lineal (ns)]]&gt;$I$508,Tabla4119[[#This Row],[Tiempo_lineal (ns)]]&lt;$I$509)</f>
        <v>0</v>
      </c>
      <c r="Z103" t="b">
        <f>OR(Tabla4119[[#This Row],[Tiempo_normal (ns)]]&gt;$J$508,Tabla4119[[#This Row],[Tiempo_normal (ns)]]&lt;$J$509)</f>
        <v>0</v>
      </c>
      <c r="AA103" s="8">
        <v>100</v>
      </c>
      <c r="AB103" t="b">
        <f>OR(Tabla51210[[#This Row],[Tiempo_lineal (ns)]]&gt;$L$508,Tabla51210[[#This Row],[Tiempo_lineal (ns)]]&lt;$L$509)</f>
        <v>0</v>
      </c>
      <c r="AC103" t="b">
        <f>OR(Tabla51210[[#This Row],[Tiempo_normal (ns)]]&gt;$M$508,Tabla51210[[#This Row],[Tiempo_normal (ns)]]&lt;$M$509)</f>
        <v>0</v>
      </c>
      <c r="AD103" s="8">
        <v>100</v>
      </c>
      <c r="AE103" t="b">
        <f>OR(Tabla61311[[#This Row],[Tiempo_lineal (ns)]]&gt;$O$508,Tabla61311[[#This Row],[Tiempo_lineal (ns)]]&lt;$O$509)</f>
        <v>0</v>
      </c>
      <c r="AF103" s="7" t="b">
        <f>OR(Tabla61311[[#This Row],[Tiempo_normal (ns)]]&gt;$P$508,Tabla61311[[#This Row],[Tiempo_normal (ns)]]&lt;$P$509)</f>
        <v>0</v>
      </c>
    </row>
    <row r="104" spans="2:32" x14ac:dyDescent="0.3">
      <c r="B104">
        <v>101</v>
      </c>
      <c r="C104">
        <v>58</v>
      </c>
      <c r="D104">
        <v>40</v>
      </c>
      <c r="E104">
        <v>101</v>
      </c>
      <c r="F104">
        <v>94</v>
      </c>
      <c r="G104">
        <v>53</v>
      </c>
      <c r="H104">
        <v>101</v>
      </c>
      <c r="I104">
        <v>243</v>
      </c>
      <c r="J104">
        <v>50</v>
      </c>
      <c r="K104">
        <v>101</v>
      </c>
      <c r="L104">
        <v>900</v>
      </c>
      <c r="M104">
        <v>57</v>
      </c>
      <c r="N104">
        <v>101</v>
      </c>
      <c r="O104">
        <v>1321</v>
      </c>
      <c r="P104">
        <v>98</v>
      </c>
      <c r="R104" s="6">
        <v>101</v>
      </c>
      <c r="S104" t="b">
        <f>OR(Tabla197[[#This Row],[Tiempo_lineal (ns)]]&gt;$C$508,Tabla197[[#This Row],[Tiempo_lineal (ns)]]&lt;$C$509)</f>
        <v>0</v>
      </c>
      <c r="T104" t="b">
        <f>OR(Tabla197[[#This Row],[Tiempo_normal (ns)]]&gt;$D$508,Tabla197[[#This Row],[Tiempo_normal (ns)]]&lt;$D$509)</f>
        <v>0</v>
      </c>
      <c r="U104" s="6">
        <v>101</v>
      </c>
      <c r="V104" t="b">
        <f>OR(Tabla3108[[#This Row],[Tiempo_lineal (ns)]]&gt;$F$508,Tabla3108[[#This Row],[Tiempo_lineal (ns)]]&lt;$F$509)</f>
        <v>0</v>
      </c>
      <c r="W104" t="b">
        <f>OR(Tabla3108[[#This Row],[Tiempo_normal (ns)]]&gt;$G$508,Tabla3108[[#This Row],[Tiempo_normal (ns)]]&lt;$G$509)</f>
        <v>0</v>
      </c>
      <c r="X104" s="6">
        <v>101</v>
      </c>
      <c r="Y104" t="b">
        <f>OR(Tabla4119[[#This Row],[Tiempo_lineal (ns)]]&gt;$I$508,Tabla4119[[#This Row],[Tiempo_lineal (ns)]]&lt;$I$509)</f>
        <v>0</v>
      </c>
      <c r="Z104" t="b">
        <f>OR(Tabla4119[[#This Row],[Tiempo_normal (ns)]]&gt;$J$508,Tabla4119[[#This Row],[Tiempo_normal (ns)]]&lt;$J$509)</f>
        <v>0</v>
      </c>
      <c r="AA104" s="6">
        <v>101</v>
      </c>
      <c r="AB104" t="b">
        <f>OR(Tabla51210[[#This Row],[Tiempo_lineal (ns)]]&gt;$L$508,Tabla51210[[#This Row],[Tiempo_lineal (ns)]]&lt;$L$509)</f>
        <v>0</v>
      </c>
      <c r="AC104" t="b">
        <f>OR(Tabla51210[[#This Row],[Tiempo_normal (ns)]]&gt;$M$508,Tabla51210[[#This Row],[Tiempo_normal (ns)]]&lt;$M$509)</f>
        <v>0</v>
      </c>
      <c r="AD104" s="6">
        <v>101</v>
      </c>
      <c r="AE104" t="b">
        <f>OR(Tabla61311[[#This Row],[Tiempo_lineal (ns)]]&gt;$O$508,Tabla61311[[#This Row],[Tiempo_lineal (ns)]]&lt;$O$509)</f>
        <v>0</v>
      </c>
      <c r="AF104" s="7" t="b">
        <f>OR(Tabla61311[[#This Row],[Tiempo_normal (ns)]]&gt;$P$508,Tabla61311[[#This Row],[Tiempo_normal (ns)]]&lt;$P$509)</f>
        <v>0</v>
      </c>
    </row>
    <row r="105" spans="2:32" x14ac:dyDescent="0.3">
      <c r="B105">
        <v>102</v>
      </c>
      <c r="C105">
        <v>129</v>
      </c>
      <c r="D105">
        <v>26</v>
      </c>
      <c r="E105">
        <v>102</v>
      </c>
      <c r="F105">
        <v>83</v>
      </c>
      <c r="G105">
        <v>47</v>
      </c>
      <c r="H105">
        <v>102</v>
      </c>
      <c r="I105">
        <v>155</v>
      </c>
      <c r="J105">
        <v>342</v>
      </c>
      <c r="K105">
        <v>102</v>
      </c>
      <c r="L105">
        <v>741</v>
      </c>
      <c r="M105">
        <v>57</v>
      </c>
      <c r="N105">
        <v>102</v>
      </c>
      <c r="O105">
        <v>473</v>
      </c>
      <c r="P105">
        <v>37</v>
      </c>
      <c r="R105" s="8">
        <v>102</v>
      </c>
      <c r="S105" t="b">
        <f>OR(Tabla197[[#This Row],[Tiempo_lineal (ns)]]&gt;$C$508,Tabla197[[#This Row],[Tiempo_lineal (ns)]]&lt;$C$509)</f>
        <v>1</v>
      </c>
      <c r="T105" t="b">
        <f>OR(Tabla197[[#This Row],[Tiempo_normal (ns)]]&gt;$D$508,Tabla197[[#This Row],[Tiempo_normal (ns)]]&lt;$D$509)</f>
        <v>0</v>
      </c>
      <c r="U105" s="8">
        <v>102</v>
      </c>
      <c r="V105" t="b">
        <f>OR(Tabla3108[[#This Row],[Tiempo_lineal (ns)]]&gt;$F$508,Tabla3108[[#This Row],[Tiempo_lineal (ns)]]&lt;$F$509)</f>
        <v>0</v>
      </c>
      <c r="W105" t="b">
        <f>OR(Tabla3108[[#This Row],[Tiempo_normal (ns)]]&gt;$G$508,Tabla3108[[#This Row],[Tiempo_normal (ns)]]&lt;$G$509)</f>
        <v>0</v>
      </c>
      <c r="X105" s="8">
        <v>102</v>
      </c>
      <c r="Y105" t="b">
        <f>OR(Tabla4119[[#This Row],[Tiempo_lineal (ns)]]&gt;$I$508,Tabla4119[[#This Row],[Tiempo_lineal (ns)]]&lt;$I$509)</f>
        <v>0</v>
      </c>
      <c r="Z105" t="b">
        <f>OR(Tabla4119[[#This Row],[Tiempo_normal (ns)]]&gt;$J$508,Tabla4119[[#This Row],[Tiempo_normal (ns)]]&lt;$J$509)</f>
        <v>0</v>
      </c>
      <c r="AA105" s="8">
        <v>102</v>
      </c>
      <c r="AB105" t="b">
        <f>OR(Tabla51210[[#This Row],[Tiempo_lineal (ns)]]&gt;$L$508,Tabla51210[[#This Row],[Tiempo_lineal (ns)]]&lt;$L$509)</f>
        <v>0</v>
      </c>
      <c r="AC105" t="b">
        <f>OR(Tabla51210[[#This Row],[Tiempo_normal (ns)]]&gt;$M$508,Tabla51210[[#This Row],[Tiempo_normal (ns)]]&lt;$M$509)</f>
        <v>0</v>
      </c>
      <c r="AD105" s="8">
        <v>102</v>
      </c>
      <c r="AE105" t="b">
        <f>OR(Tabla61311[[#This Row],[Tiempo_lineal (ns)]]&gt;$O$508,Tabla61311[[#This Row],[Tiempo_lineal (ns)]]&lt;$O$509)</f>
        <v>0</v>
      </c>
      <c r="AF105" s="7" t="b">
        <f>OR(Tabla61311[[#This Row],[Tiempo_normal (ns)]]&gt;$P$508,Tabla61311[[#This Row],[Tiempo_normal (ns)]]&lt;$P$509)</f>
        <v>0</v>
      </c>
    </row>
    <row r="106" spans="2:32" x14ac:dyDescent="0.3">
      <c r="B106">
        <v>103</v>
      </c>
      <c r="C106">
        <v>81</v>
      </c>
      <c r="D106">
        <v>26</v>
      </c>
      <c r="E106">
        <v>103</v>
      </c>
      <c r="F106">
        <v>110</v>
      </c>
      <c r="G106">
        <v>214</v>
      </c>
      <c r="H106">
        <v>103</v>
      </c>
      <c r="I106">
        <v>209</v>
      </c>
      <c r="J106">
        <v>261</v>
      </c>
      <c r="K106">
        <v>103</v>
      </c>
      <c r="L106">
        <v>764</v>
      </c>
      <c r="M106">
        <v>55</v>
      </c>
      <c r="N106">
        <v>103</v>
      </c>
      <c r="O106">
        <v>960</v>
      </c>
      <c r="P106">
        <v>4574</v>
      </c>
      <c r="R106" s="6">
        <v>103</v>
      </c>
      <c r="S106" t="b">
        <f>OR(Tabla197[[#This Row],[Tiempo_lineal (ns)]]&gt;$C$508,Tabla197[[#This Row],[Tiempo_lineal (ns)]]&lt;$C$509)</f>
        <v>0</v>
      </c>
      <c r="T106" t="b">
        <f>OR(Tabla197[[#This Row],[Tiempo_normal (ns)]]&gt;$D$508,Tabla197[[#This Row],[Tiempo_normal (ns)]]&lt;$D$509)</f>
        <v>0</v>
      </c>
      <c r="U106" s="6">
        <v>103</v>
      </c>
      <c r="V106" t="b">
        <f>OR(Tabla3108[[#This Row],[Tiempo_lineal (ns)]]&gt;$F$508,Tabla3108[[#This Row],[Tiempo_lineal (ns)]]&lt;$F$509)</f>
        <v>0</v>
      </c>
      <c r="W106" t="b">
        <f>OR(Tabla3108[[#This Row],[Tiempo_normal (ns)]]&gt;$G$508,Tabla3108[[#This Row],[Tiempo_normal (ns)]]&lt;$G$509)</f>
        <v>1</v>
      </c>
      <c r="X106" s="6">
        <v>103</v>
      </c>
      <c r="Y106" t="b">
        <f>OR(Tabla4119[[#This Row],[Tiempo_lineal (ns)]]&gt;$I$508,Tabla4119[[#This Row],[Tiempo_lineal (ns)]]&lt;$I$509)</f>
        <v>0</v>
      </c>
      <c r="Z106" t="b">
        <f>OR(Tabla4119[[#This Row],[Tiempo_normal (ns)]]&gt;$J$508,Tabla4119[[#This Row],[Tiempo_normal (ns)]]&lt;$J$509)</f>
        <v>0</v>
      </c>
      <c r="AA106" s="6">
        <v>103</v>
      </c>
      <c r="AB106" t="b">
        <f>OR(Tabla51210[[#This Row],[Tiempo_lineal (ns)]]&gt;$L$508,Tabla51210[[#This Row],[Tiempo_lineal (ns)]]&lt;$L$509)</f>
        <v>0</v>
      </c>
      <c r="AC106" t="b">
        <f>OR(Tabla51210[[#This Row],[Tiempo_normal (ns)]]&gt;$M$508,Tabla51210[[#This Row],[Tiempo_normal (ns)]]&lt;$M$509)</f>
        <v>0</v>
      </c>
      <c r="AD106" s="6">
        <v>103</v>
      </c>
      <c r="AE106" t="b">
        <f>OR(Tabla61311[[#This Row],[Tiempo_lineal (ns)]]&gt;$O$508,Tabla61311[[#This Row],[Tiempo_lineal (ns)]]&lt;$O$509)</f>
        <v>0</v>
      </c>
      <c r="AF106" s="7" t="b">
        <f>OR(Tabla61311[[#This Row],[Tiempo_normal (ns)]]&gt;$P$508,Tabla61311[[#This Row],[Tiempo_normal (ns)]]&lt;$P$509)</f>
        <v>1</v>
      </c>
    </row>
    <row r="107" spans="2:32" x14ac:dyDescent="0.3">
      <c r="B107">
        <v>104</v>
      </c>
      <c r="C107">
        <v>74</v>
      </c>
      <c r="D107">
        <v>74</v>
      </c>
      <c r="E107">
        <v>104</v>
      </c>
      <c r="F107">
        <v>128</v>
      </c>
      <c r="G107">
        <v>163</v>
      </c>
      <c r="H107">
        <v>104</v>
      </c>
      <c r="I107">
        <v>208</v>
      </c>
      <c r="J107">
        <v>103</v>
      </c>
      <c r="K107">
        <v>104</v>
      </c>
      <c r="L107">
        <v>189</v>
      </c>
      <c r="M107">
        <v>622</v>
      </c>
      <c r="N107">
        <v>104</v>
      </c>
      <c r="O107">
        <v>2981</v>
      </c>
      <c r="P107">
        <v>98</v>
      </c>
      <c r="R107" s="8">
        <v>104</v>
      </c>
      <c r="S107" t="b">
        <f>OR(Tabla197[[#This Row],[Tiempo_lineal (ns)]]&gt;$C$508,Tabla197[[#This Row],[Tiempo_lineal (ns)]]&lt;$C$509)</f>
        <v>0</v>
      </c>
      <c r="T107" t="b">
        <f>OR(Tabla197[[#This Row],[Tiempo_normal (ns)]]&gt;$D$508,Tabla197[[#This Row],[Tiempo_normal (ns)]]&lt;$D$509)</f>
        <v>0</v>
      </c>
      <c r="U107" s="8">
        <v>104</v>
      </c>
      <c r="V107" t="b">
        <f>OR(Tabla3108[[#This Row],[Tiempo_lineal (ns)]]&gt;$F$508,Tabla3108[[#This Row],[Tiempo_lineal (ns)]]&lt;$F$509)</f>
        <v>0</v>
      </c>
      <c r="W107" t="b">
        <f>OR(Tabla3108[[#This Row],[Tiempo_normal (ns)]]&gt;$G$508,Tabla3108[[#This Row],[Tiempo_normal (ns)]]&lt;$G$509)</f>
        <v>1</v>
      </c>
      <c r="X107" s="8">
        <v>104</v>
      </c>
      <c r="Y107" t="b">
        <f>OR(Tabla4119[[#This Row],[Tiempo_lineal (ns)]]&gt;$I$508,Tabla4119[[#This Row],[Tiempo_lineal (ns)]]&lt;$I$509)</f>
        <v>0</v>
      </c>
      <c r="Z107" t="b">
        <f>OR(Tabla4119[[#This Row],[Tiempo_normal (ns)]]&gt;$J$508,Tabla4119[[#This Row],[Tiempo_normal (ns)]]&lt;$J$509)</f>
        <v>0</v>
      </c>
      <c r="AA107" s="8">
        <v>104</v>
      </c>
      <c r="AB107" t="b">
        <f>OR(Tabla51210[[#This Row],[Tiempo_lineal (ns)]]&gt;$L$508,Tabla51210[[#This Row],[Tiempo_lineal (ns)]]&lt;$L$509)</f>
        <v>0</v>
      </c>
      <c r="AC107" t="b">
        <f>OR(Tabla51210[[#This Row],[Tiempo_normal (ns)]]&gt;$M$508,Tabla51210[[#This Row],[Tiempo_normal (ns)]]&lt;$M$509)</f>
        <v>0</v>
      </c>
      <c r="AD107" s="8">
        <v>104</v>
      </c>
      <c r="AE107" t="b">
        <f>OR(Tabla61311[[#This Row],[Tiempo_lineal (ns)]]&gt;$O$508,Tabla61311[[#This Row],[Tiempo_lineal (ns)]]&lt;$O$509)</f>
        <v>0</v>
      </c>
      <c r="AF107" s="7" t="b">
        <f>OR(Tabla61311[[#This Row],[Tiempo_normal (ns)]]&gt;$P$508,Tabla61311[[#This Row],[Tiempo_normal (ns)]]&lt;$P$509)</f>
        <v>0</v>
      </c>
    </row>
    <row r="108" spans="2:32" x14ac:dyDescent="0.3">
      <c r="B108">
        <v>105</v>
      </c>
      <c r="C108">
        <v>54</v>
      </c>
      <c r="D108">
        <v>36</v>
      </c>
      <c r="E108">
        <v>105</v>
      </c>
      <c r="F108">
        <v>193</v>
      </c>
      <c r="G108">
        <v>38</v>
      </c>
      <c r="H108">
        <v>105</v>
      </c>
      <c r="I108">
        <v>224</v>
      </c>
      <c r="J108">
        <v>45</v>
      </c>
      <c r="K108">
        <v>105</v>
      </c>
      <c r="L108">
        <v>555</v>
      </c>
      <c r="M108">
        <v>85</v>
      </c>
      <c r="N108">
        <v>105</v>
      </c>
      <c r="O108">
        <v>1417</v>
      </c>
      <c r="P108">
        <v>103</v>
      </c>
      <c r="R108" s="6">
        <v>105</v>
      </c>
      <c r="S108" t="b">
        <f>OR(Tabla197[[#This Row],[Tiempo_lineal (ns)]]&gt;$C$508,Tabla197[[#This Row],[Tiempo_lineal (ns)]]&lt;$C$509)</f>
        <v>0</v>
      </c>
      <c r="T108" t="b">
        <f>OR(Tabla197[[#This Row],[Tiempo_normal (ns)]]&gt;$D$508,Tabla197[[#This Row],[Tiempo_normal (ns)]]&lt;$D$509)</f>
        <v>0</v>
      </c>
      <c r="U108" s="6">
        <v>105</v>
      </c>
      <c r="V108" t="b">
        <f>OR(Tabla3108[[#This Row],[Tiempo_lineal (ns)]]&gt;$F$508,Tabla3108[[#This Row],[Tiempo_lineal (ns)]]&lt;$F$509)</f>
        <v>1</v>
      </c>
      <c r="W108" t="b">
        <f>OR(Tabla3108[[#This Row],[Tiempo_normal (ns)]]&gt;$G$508,Tabla3108[[#This Row],[Tiempo_normal (ns)]]&lt;$G$509)</f>
        <v>0</v>
      </c>
      <c r="X108" s="6">
        <v>105</v>
      </c>
      <c r="Y108" t="b">
        <f>OR(Tabla4119[[#This Row],[Tiempo_lineal (ns)]]&gt;$I$508,Tabla4119[[#This Row],[Tiempo_lineal (ns)]]&lt;$I$509)</f>
        <v>0</v>
      </c>
      <c r="Z108" t="b">
        <f>OR(Tabla4119[[#This Row],[Tiempo_normal (ns)]]&gt;$J$508,Tabla4119[[#This Row],[Tiempo_normal (ns)]]&lt;$J$509)</f>
        <v>0</v>
      </c>
      <c r="AA108" s="6">
        <v>105</v>
      </c>
      <c r="AB108" t="b">
        <f>OR(Tabla51210[[#This Row],[Tiempo_lineal (ns)]]&gt;$L$508,Tabla51210[[#This Row],[Tiempo_lineal (ns)]]&lt;$L$509)</f>
        <v>0</v>
      </c>
      <c r="AC108" t="b">
        <f>OR(Tabla51210[[#This Row],[Tiempo_normal (ns)]]&gt;$M$508,Tabla51210[[#This Row],[Tiempo_normal (ns)]]&lt;$M$509)</f>
        <v>0</v>
      </c>
      <c r="AD108" s="6">
        <v>105</v>
      </c>
      <c r="AE108" t="b">
        <f>OR(Tabla61311[[#This Row],[Tiempo_lineal (ns)]]&gt;$O$508,Tabla61311[[#This Row],[Tiempo_lineal (ns)]]&lt;$O$509)</f>
        <v>0</v>
      </c>
      <c r="AF108" s="7" t="b">
        <f>OR(Tabla61311[[#This Row],[Tiempo_normal (ns)]]&gt;$P$508,Tabla61311[[#This Row],[Tiempo_normal (ns)]]&lt;$P$509)</f>
        <v>0</v>
      </c>
    </row>
    <row r="109" spans="2:32" x14ac:dyDescent="0.3">
      <c r="B109">
        <v>106</v>
      </c>
      <c r="C109">
        <v>56</v>
      </c>
      <c r="D109">
        <v>25</v>
      </c>
      <c r="E109">
        <v>106</v>
      </c>
      <c r="F109">
        <v>192</v>
      </c>
      <c r="G109">
        <v>100</v>
      </c>
      <c r="H109">
        <v>106</v>
      </c>
      <c r="I109">
        <v>324</v>
      </c>
      <c r="J109">
        <v>460</v>
      </c>
      <c r="K109">
        <v>106</v>
      </c>
      <c r="L109">
        <v>96</v>
      </c>
      <c r="M109">
        <v>60</v>
      </c>
      <c r="N109">
        <v>106</v>
      </c>
      <c r="O109">
        <v>1400</v>
      </c>
      <c r="P109">
        <v>1445</v>
      </c>
      <c r="R109" s="8">
        <v>106</v>
      </c>
      <c r="S109" t="b">
        <f>OR(Tabla197[[#This Row],[Tiempo_lineal (ns)]]&gt;$C$508,Tabla197[[#This Row],[Tiempo_lineal (ns)]]&lt;$C$509)</f>
        <v>0</v>
      </c>
      <c r="T109" t="b">
        <f>OR(Tabla197[[#This Row],[Tiempo_normal (ns)]]&gt;$D$508,Tabla197[[#This Row],[Tiempo_normal (ns)]]&lt;$D$509)</f>
        <v>0</v>
      </c>
      <c r="U109" s="8">
        <v>106</v>
      </c>
      <c r="V109" t="b">
        <f>OR(Tabla3108[[#This Row],[Tiempo_lineal (ns)]]&gt;$F$508,Tabla3108[[#This Row],[Tiempo_lineal (ns)]]&lt;$F$509)</f>
        <v>1</v>
      </c>
      <c r="W109" t="b">
        <f>OR(Tabla3108[[#This Row],[Tiempo_normal (ns)]]&gt;$G$508,Tabla3108[[#This Row],[Tiempo_normal (ns)]]&lt;$G$509)</f>
        <v>0</v>
      </c>
      <c r="X109" s="8">
        <v>106</v>
      </c>
      <c r="Y109" t="b">
        <f>OR(Tabla4119[[#This Row],[Tiempo_lineal (ns)]]&gt;$I$508,Tabla4119[[#This Row],[Tiempo_lineal (ns)]]&lt;$I$509)</f>
        <v>0</v>
      </c>
      <c r="Z109" t="b">
        <f>OR(Tabla4119[[#This Row],[Tiempo_normal (ns)]]&gt;$J$508,Tabla4119[[#This Row],[Tiempo_normal (ns)]]&lt;$J$509)</f>
        <v>1</v>
      </c>
      <c r="AA109" s="8">
        <v>106</v>
      </c>
      <c r="AB109" t="b">
        <f>OR(Tabla51210[[#This Row],[Tiempo_lineal (ns)]]&gt;$L$508,Tabla51210[[#This Row],[Tiempo_lineal (ns)]]&lt;$L$509)</f>
        <v>0</v>
      </c>
      <c r="AC109" t="b">
        <f>OR(Tabla51210[[#This Row],[Tiempo_normal (ns)]]&gt;$M$508,Tabla51210[[#This Row],[Tiempo_normal (ns)]]&lt;$M$509)</f>
        <v>0</v>
      </c>
      <c r="AD109" s="8">
        <v>106</v>
      </c>
      <c r="AE109" t="b">
        <f>OR(Tabla61311[[#This Row],[Tiempo_lineal (ns)]]&gt;$O$508,Tabla61311[[#This Row],[Tiempo_lineal (ns)]]&lt;$O$509)</f>
        <v>0</v>
      </c>
      <c r="AF109" s="7" t="b">
        <f>OR(Tabla61311[[#This Row],[Tiempo_normal (ns)]]&gt;$P$508,Tabla61311[[#This Row],[Tiempo_normal (ns)]]&lt;$P$509)</f>
        <v>0</v>
      </c>
    </row>
    <row r="110" spans="2:32" x14ac:dyDescent="0.3">
      <c r="B110">
        <v>107</v>
      </c>
      <c r="C110">
        <v>53</v>
      </c>
      <c r="D110">
        <v>75</v>
      </c>
      <c r="E110">
        <v>107</v>
      </c>
      <c r="F110">
        <v>166</v>
      </c>
      <c r="G110">
        <v>186</v>
      </c>
      <c r="H110">
        <v>107</v>
      </c>
      <c r="I110">
        <v>229</v>
      </c>
      <c r="J110">
        <v>83</v>
      </c>
      <c r="K110">
        <v>107</v>
      </c>
      <c r="L110">
        <v>1177</v>
      </c>
      <c r="M110">
        <v>51</v>
      </c>
      <c r="N110">
        <v>107</v>
      </c>
      <c r="O110">
        <v>3242</v>
      </c>
      <c r="P110">
        <v>55</v>
      </c>
      <c r="R110" s="6">
        <v>107</v>
      </c>
      <c r="S110" t="b">
        <f>OR(Tabla197[[#This Row],[Tiempo_lineal (ns)]]&gt;$C$508,Tabla197[[#This Row],[Tiempo_lineal (ns)]]&lt;$C$509)</f>
        <v>0</v>
      </c>
      <c r="T110" t="b">
        <f>OR(Tabla197[[#This Row],[Tiempo_normal (ns)]]&gt;$D$508,Tabla197[[#This Row],[Tiempo_normal (ns)]]&lt;$D$509)</f>
        <v>0</v>
      </c>
      <c r="U110" s="6">
        <v>107</v>
      </c>
      <c r="V110" t="b">
        <f>OR(Tabla3108[[#This Row],[Tiempo_lineal (ns)]]&gt;$F$508,Tabla3108[[#This Row],[Tiempo_lineal (ns)]]&lt;$F$509)</f>
        <v>0</v>
      </c>
      <c r="W110" t="b">
        <f>OR(Tabla3108[[#This Row],[Tiempo_normal (ns)]]&gt;$G$508,Tabla3108[[#This Row],[Tiempo_normal (ns)]]&lt;$G$509)</f>
        <v>1</v>
      </c>
      <c r="X110" s="6">
        <v>107</v>
      </c>
      <c r="Y110" t="b">
        <f>OR(Tabla4119[[#This Row],[Tiempo_lineal (ns)]]&gt;$I$508,Tabla4119[[#This Row],[Tiempo_lineal (ns)]]&lt;$I$509)</f>
        <v>0</v>
      </c>
      <c r="Z110" t="b">
        <f>OR(Tabla4119[[#This Row],[Tiempo_normal (ns)]]&gt;$J$508,Tabla4119[[#This Row],[Tiempo_normal (ns)]]&lt;$J$509)</f>
        <v>0</v>
      </c>
      <c r="AA110" s="6">
        <v>107</v>
      </c>
      <c r="AB110" t="b">
        <f>OR(Tabla51210[[#This Row],[Tiempo_lineal (ns)]]&gt;$L$508,Tabla51210[[#This Row],[Tiempo_lineal (ns)]]&lt;$L$509)</f>
        <v>0</v>
      </c>
      <c r="AC110" t="b">
        <f>OR(Tabla51210[[#This Row],[Tiempo_normal (ns)]]&gt;$M$508,Tabla51210[[#This Row],[Tiempo_normal (ns)]]&lt;$M$509)</f>
        <v>0</v>
      </c>
      <c r="AD110" s="6">
        <v>107</v>
      </c>
      <c r="AE110" t="b">
        <f>OR(Tabla61311[[#This Row],[Tiempo_lineal (ns)]]&gt;$O$508,Tabla61311[[#This Row],[Tiempo_lineal (ns)]]&lt;$O$509)</f>
        <v>0</v>
      </c>
      <c r="AF110" s="7" t="b">
        <f>OR(Tabla61311[[#This Row],[Tiempo_normal (ns)]]&gt;$P$508,Tabla61311[[#This Row],[Tiempo_normal (ns)]]&lt;$P$509)</f>
        <v>0</v>
      </c>
    </row>
    <row r="111" spans="2:32" x14ac:dyDescent="0.3">
      <c r="B111">
        <v>108</v>
      </c>
      <c r="C111">
        <v>43</v>
      </c>
      <c r="D111">
        <v>43</v>
      </c>
      <c r="E111">
        <v>108</v>
      </c>
      <c r="F111">
        <v>93</v>
      </c>
      <c r="G111">
        <v>57</v>
      </c>
      <c r="H111">
        <v>108</v>
      </c>
      <c r="I111">
        <v>195</v>
      </c>
      <c r="J111">
        <v>46</v>
      </c>
      <c r="K111">
        <v>108</v>
      </c>
      <c r="L111">
        <v>1230</v>
      </c>
      <c r="M111">
        <v>48</v>
      </c>
      <c r="N111">
        <v>108</v>
      </c>
      <c r="O111">
        <v>4841</v>
      </c>
      <c r="P111">
        <v>32</v>
      </c>
      <c r="R111" s="8">
        <v>108</v>
      </c>
      <c r="S111" t="b">
        <f>OR(Tabla197[[#This Row],[Tiempo_lineal (ns)]]&gt;$C$508,Tabla197[[#This Row],[Tiempo_lineal (ns)]]&lt;$C$509)</f>
        <v>0</v>
      </c>
      <c r="T111" t="b">
        <f>OR(Tabla197[[#This Row],[Tiempo_normal (ns)]]&gt;$D$508,Tabla197[[#This Row],[Tiempo_normal (ns)]]&lt;$D$509)</f>
        <v>0</v>
      </c>
      <c r="U111" s="8">
        <v>108</v>
      </c>
      <c r="V111" t="b">
        <f>OR(Tabla3108[[#This Row],[Tiempo_lineal (ns)]]&gt;$F$508,Tabla3108[[#This Row],[Tiempo_lineal (ns)]]&lt;$F$509)</f>
        <v>0</v>
      </c>
      <c r="W111" t="b">
        <f>OR(Tabla3108[[#This Row],[Tiempo_normal (ns)]]&gt;$G$508,Tabla3108[[#This Row],[Tiempo_normal (ns)]]&lt;$G$509)</f>
        <v>0</v>
      </c>
      <c r="X111" s="8">
        <v>108</v>
      </c>
      <c r="Y111" t="b">
        <f>OR(Tabla4119[[#This Row],[Tiempo_lineal (ns)]]&gt;$I$508,Tabla4119[[#This Row],[Tiempo_lineal (ns)]]&lt;$I$509)</f>
        <v>0</v>
      </c>
      <c r="Z111" t="b">
        <f>OR(Tabla4119[[#This Row],[Tiempo_normal (ns)]]&gt;$J$508,Tabla4119[[#This Row],[Tiempo_normal (ns)]]&lt;$J$509)</f>
        <v>0</v>
      </c>
      <c r="AA111" s="8">
        <v>108</v>
      </c>
      <c r="AB111" t="b">
        <f>OR(Tabla51210[[#This Row],[Tiempo_lineal (ns)]]&gt;$L$508,Tabla51210[[#This Row],[Tiempo_lineal (ns)]]&lt;$L$509)</f>
        <v>0</v>
      </c>
      <c r="AC111" t="b">
        <f>OR(Tabla51210[[#This Row],[Tiempo_normal (ns)]]&gt;$M$508,Tabla51210[[#This Row],[Tiempo_normal (ns)]]&lt;$M$509)</f>
        <v>0</v>
      </c>
      <c r="AD111" s="8">
        <v>108</v>
      </c>
      <c r="AE111" t="b">
        <f>OR(Tabla61311[[#This Row],[Tiempo_lineal (ns)]]&gt;$O$508,Tabla61311[[#This Row],[Tiempo_lineal (ns)]]&lt;$O$509)</f>
        <v>1</v>
      </c>
      <c r="AF111" s="7" t="b">
        <f>OR(Tabla61311[[#This Row],[Tiempo_normal (ns)]]&gt;$P$508,Tabla61311[[#This Row],[Tiempo_normal (ns)]]&lt;$P$509)</f>
        <v>0</v>
      </c>
    </row>
    <row r="112" spans="2:32" x14ac:dyDescent="0.3">
      <c r="B112">
        <v>109</v>
      </c>
      <c r="C112">
        <v>49</v>
      </c>
      <c r="D112">
        <v>99</v>
      </c>
      <c r="E112">
        <v>109</v>
      </c>
      <c r="F112">
        <v>154</v>
      </c>
      <c r="G112">
        <v>85</v>
      </c>
      <c r="H112">
        <v>109</v>
      </c>
      <c r="I112">
        <v>239</v>
      </c>
      <c r="J112">
        <v>46</v>
      </c>
      <c r="K112">
        <v>109</v>
      </c>
      <c r="L112">
        <v>637</v>
      </c>
      <c r="M112">
        <v>57</v>
      </c>
      <c r="N112">
        <v>109</v>
      </c>
      <c r="O112">
        <v>3107</v>
      </c>
      <c r="P112">
        <v>96</v>
      </c>
      <c r="R112" s="6">
        <v>109</v>
      </c>
      <c r="S112" t="b">
        <f>OR(Tabla197[[#This Row],[Tiempo_lineal (ns)]]&gt;$C$508,Tabla197[[#This Row],[Tiempo_lineal (ns)]]&lt;$C$509)</f>
        <v>0</v>
      </c>
      <c r="T112" t="b">
        <f>OR(Tabla197[[#This Row],[Tiempo_normal (ns)]]&gt;$D$508,Tabla197[[#This Row],[Tiempo_normal (ns)]]&lt;$D$509)</f>
        <v>1</v>
      </c>
      <c r="U112" s="6">
        <v>109</v>
      </c>
      <c r="V112" t="b">
        <f>OR(Tabla3108[[#This Row],[Tiempo_lineal (ns)]]&gt;$F$508,Tabla3108[[#This Row],[Tiempo_lineal (ns)]]&lt;$F$509)</f>
        <v>0</v>
      </c>
      <c r="W112" t="b">
        <f>OR(Tabla3108[[#This Row],[Tiempo_normal (ns)]]&gt;$G$508,Tabla3108[[#This Row],[Tiempo_normal (ns)]]&lt;$G$509)</f>
        <v>0</v>
      </c>
      <c r="X112" s="6">
        <v>109</v>
      </c>
      <c r="Y112" t="b">
        <f>OR(Tabla4119[[#This Row],[Tiempo_lineal (ns)]]&gt;$I$508,Tabla4119[[#This Row],[Tiempo_lineal (ns)]]&lt;$I$509)</f>
        <v>0</v>
      </c>
      <c r="Z112" t="b">
        <f>OR(Tabla4119[[#This Row],[Tiempo_normal (ns)]]&gt;$J$508,Tabla4119[[#This Row],[Tiempo_normal (ns)]]&lt;$J$509)</f>
        <v>0</v>
      </c>
      <c r="AA112" s="6">
        <v>109</v>
      </c>
      <c r="AB112" t="b">
        <f>OR(Tabla51210[[#This Row],[Tiempo_lineal (ns)]]&gt;$L$508,Tabla51210[[#This Row],[Tiempo_lineal (ns)]]&lt;$L$509)</f>
        <v>0</v>
      </c>
      <c r="AC112" t="b">
        <f>OR(Tabla51210[[#This Row],[Tiempo_normal (ns)]]&gt;$M$508,Tabla51210[[#This Row],[Tiempo_normal (ns)]]&lt;$M$509)</f>
        <v>0</v>
      </c>
      <c r="AD112" s="6">
        <v>109</v>
      </c>
      <c r="AE112" t="b">
        <f>OR(Tabla61311[[#This Row],[Tiempo_lineal (ns)]]&gt;$O$508,Tabla61311[[#This Row],[Tiempo_lineal (ns)]]&lt;$O$509)</f>
        <v>0</v>
      </c>
      <c r="AF112" s="7" t="b">
        <f>OR(Tabla61311[[#This Row],[Tiempo_normal (ns)]]&gt;$P$508,Tabla61311[[#This Row],[Tiempo_normal (ns)]]&lt;$P$509)</f>
        <v>0</v>
      </c>
    </row>
    <row r="113" spans="2:32" x14ac:dyDescent="0.3">
      <c r="B113">
        <v>110</v>
      </c>
      <c r="C113">
        <v>76</v>
      </c>
      <c r="D113">
        <v>26</v>
      </c>
      <c r="E113">
        <v>110</v>
      </c>
      <c r="F113">
        <v>175</v>
      </c>
      <c r="G113">
        <v>89</v>
      </c>
      <c r="H113">
        <v>110</v>
      </c>
      <c r="I113">
        <v>170</v>
      </c>
      <c r="J113">
        <v>294</v>
      </c>
      <c r="K113">
        <v>110</v>
      </c>
      <c r="L113">
        <v>507</v>
      </c>
      <c r="M113">
        <v>1208</v>
      </c>
      <c r="N113">
        <v>110</v>
      </c>
      <c r="O113">
        <v>896</v>
      </c>
      <c r="P113">
        <v>239</v>
      </c>
      <c r="R113" s="8">
        <v>110</v>
      </c>
      <c r="S113" t="b">
        <f>OR(Tabla197[[#This Row],[Tiempo_lineal (ns)]]&gt;$C$508,Tabla197[[#This Row],[Tiempo_lineal (ns)]]&lt;$C$509)</f>
        <v>0</v>
      </c>
      <c r="T113" t="b">
        <f>OR(Tabla197[[#This Row],[Tiempo_normal (ns)]]&gt;$D$508,Tabla197[[#This Row],[Tiempo_normal (ns)]]&lt;$D$509)</f>
        <v>0</v>
      </c>
      <c r="U113" s="8">
        <v>110</v>
      </c>
      <c r="V113" t="b">
        <f>OR(Tabla3108[[#This Row],[Tiempo_lineal (ns)]]&gt;$F$508,Tabla3108[[#This Row],[Tiempo_lineal (ns)]]&lt;$F$509)</f>
        <v>0</v>
      </c>
      <c r="W113" t="b">
        <f>OR(Tabla3108[[#This Row],[Tiempo_normal (ns)]]&gt;$G$508,Tabla3108[[#This Row],[Tiempo_normal (ns)]]&lt;$G$509)</f>
        <v>0</v>
      </c>
      <c r="X113" s="8">
        <v>110</v>
      </c>
      <c r="Y113" t="b">
        <f>OR(Tabla4119[[#This Row],[Tiempo_lineal (ns)]]&gt;$I$508,Tabla4119[[#This Row],[Tiempo_lineal (ns)]]&lt;$I$509)</f>
        <v>0</v>
      </c>
      <c r="Z113" t="b">
        <f>OR(Tabla4119[[#This Row],[Tiempo_normal (ns)]]&gt;$J$508,Tabla4119[[#This Row],[Tiempo_normal (ns)]]&lt;$J$509)</f>
        <v>0</v>
      </c>
      <c r="AA113" s="8">
        <v>110</v>
      </c>
      <c r="AB113" t="b">
        <f>OR(Tabla51210[[#This Row],[Tiempo_lineal (ns)]]&gt;$L$508,Tabla51210[[#This Row],[Tiempo_lineal (ns)]]&lt;$L$509)</f>
        <v>0</v>
      </c>
      <c r="AC113" t="b">
        <f>OR(Tabla51210[[#This Row],[Tiempo_normal (ns)]]&gt;$M$508,Tabla51210[[#This Row],[Tiempo_normal (ns)]]&lt;$M$509)</f>
        <v>1</v>
      </c>
      <c r="AD113" s="8">
        <v>110</v>
      </c>
      <c r="AE113" t="b">
        <f>OR(Tabla61311[[#This Row],[Tiempo_lineal (ns)]]&gt;$O$508,Tabla61311[[#This Row],[Tiempo_lineal (ns)]]&lt;$O$509)</f>
        <v>0</v>
      </c>
      <c r="AF113" s="7" t="b">
        <f>OR(Tabla61311[[#This Row],[Tiempo_normal (ns)]]&gt;$P$508,Tabla61311[[#This Row],[Tiempo_normal (ns)]]&lt;$P$509)</f>
        <v>0</v>
      </c>
    </row>
    <row r="114" spans="2:32" x14ac:dyDescent="0.3">
      <c r="B114">
        <v>111</v>
      </c>
      <c r="C114">
        <v>73</v>
      </c>
      <c r="D114">
        <v>35</v>
      </c>
      <c r="E114">
        <v>111</v>
      </c>
      <c r="F114">
        <v>52</v>
      </c>
      <c r="G114">
        <v>37</v>
      </c>
      <c r="H114">
        <v>111</v>
      </c>
      <c r="I114">
        <v>181</v>
      </c>
      <c r="J114">
        <v>631</v>
      </c>
      <c r="K114">
        <v>111</v>
      </c>
      <c r="L114">
        <v>1074</v>
      </c>
      <c r="M114">
        <v>70</v>
      </c>
      <c r="N114">
        <v>111</v>
      </c>
      <c r="O114">
        <v>3348</v>
      </c>
      <c r="P114">
        <v>46</v>
      </c>
      <c r="R114" s="6">
        <v>111</v>
      </c>
      <c r="S114" t="b">
        <f>OR(Tabla197[[#This Row],[Tiempo_lineal (ns)]]&gt;$C$508,Tabla197[[#This Row],[Tiempo_lineal (ns)]]&lt;$C$509)</f>
        <v>0</v>
      </c>
      <c r="T114" t="b">
        <f>OR(Tabla197[[#This Row],[Tiempo_normal (ns)]]&gt;$D$508,Tabla197[[#This Row],[Tiempo_normal (ns)]]&lt;$D$509)</f>
        <v>0</v>
      </c>
      <c r="U114" s="6">
        <v>111</v>
      </c>
      <c r="V114" t="b">
        <f>OR(Tabla3108[[#This Row],[Tiempo_lineal (ns)]]&gt;$F$508,Tabla3108[[#This Row],[Tiempo_lineal (ns)]]&lt;$F$509)</f>
        <v>0</v>
      </c>
      <c r="W114" t="b">
        <f>OR(Tabla3108[[#This Row],[Tiempo_normal (ns)]]&gt;$G$508,Tabla3108[[#This Row],[Tiempo_normal (ns)]]&lt;$G$509)</f>
        <v>0</v>
      </c>
      <c r="X114" s="6">
        <v>111</v>
      </c>
      <c r="Y114" t="b">
        <f>OR(Tabla4119[[#This Row],[Tiempo_lineal (ns)]]&gt;$I$508,Tabla4119[[#This Row],[Tiempo_lineal (ns)]]&lt;$I$509)</f>
        <v>0</v>
      </c>
      <c r="Z114" t="b">
        <f>OR(Tabla4119[[#This Row],[Tiempo_normal (ns)]]&gt;$J$508,Tabla4119[[#This Row],[Tiempo_normal (ns)]]&lt;$J$509)</f>
        <v>1</v>
      </c>
      <c r="AA114" s="6">
        <v>111</v>
      </c>
      <c r="AB114" t="b">
        <f>OR(Tabla51210[[#This Row],[Tiempo_lineal (ns)]]&gt;$L$508,Tabla51210[[#This Row],[Tiempo_lineal (ns)]]&lt;$L$509)</f>
        <v>0</v>
      </c>
      <c r="AC114" t="b">
        <f>OR(Tabla51210[[#This Row],[Tiempo_normal (ns)]]&gt;$M$508,Tabla51210[[#This Row],[Tiempo_normal (ns)]]&lt;$M$509)</f>
        <v>0</v>
      </c>
      <c r="AD114" s="6">
        <v>111</v>
      </c>
      <c r="AE114" t="b">
        <f>OR(Tabla61311[[#This Row],[Tiempo_lineal (ns)]]&gt;$O$508,Tabla61311[[#This Row],[Tiempo_lineal (ns)]]&lt;$O$509)</f>
        <v>0</v>
      </c>
      <c r="AF114" s="7" t="b">
        <f>OR(Tabla61311[[#This Row],[Tiempo_normal (ns)]]&gt;$P$508,Tabla61311[[#This Row],[Tiempo_normal (ns)]]&lt;$P$509)</f>
        <v>0</v>
      </c>
    </row>
    <row r="115" spans="2:32" x14ac:dyDescent="0.3">
      <c r="B115">
        <v>112</v>
      </c>
      <c r="C115">
        <v>67</v>
      </c>
      <c r="D115">
        <v>35</v>
      </c>
      <c r="E115">
        <v>112</v>
      </c>
      <c r="F115">
        <v>67</v>
      </c>
      <c r="G115">
        <v>51</v>
      </c>
      <c r="H115">
        <v>112</v>
      </c>
      <c r="I115">
        <v>279</v>
      </c>
      <c r="J115">
        <v>73</v>
      </c>
      <c r="K115">
        <v>112</v>
      </c>
      <c r="L115">
        <v>374</v>
      </c>
      <c r="M115">
        <v>440</v>
      </c>
      <c r="N115">
        <v>112</v>
      </c>
      <c r="O115">
        <v>1511</v>
      </c>
      <c r="P115">
        <v>109</v>
      </c>
      <c r="R115" s="8">
        <v>112</v>
      </c>
      <c r="S115" t="b">
        <f>OR(Tabla197[[#This Row],[Tiempo_lineal (ns)]]&gt;$C$508,Tabla197[[#This Row],[Tiempo_lineal (ns)]]&lt;$C$509)</f>
        <v>0</v>
      </c>
      <c r="T115" t="b">
        <f>OR(Tabla197[[#This Row],[Tiempo_normal (ns)]]&gt;$D$508,Tabla197[[#This Row],[Tiempo_normal (ns)]]&lt;$D$509)</f>
        <v>0</v>
      </c>
      <c r="U115" s="8">
        <v>112</v>
      </c>
      <c r="V115" t="b">
        <f>OR(Tabla3108[[#This Row],[Tiempo_lineal (ns)]]&gt;$F$508,Tabla3108[[#This Row],[Tiempo_lineal (ns)]]&lt;$F$509)</f>
        <v>0</v>
      </c>
      <c r="W115" t="b">
        <f>OR(Tabla3108[[#This Row],[Tiempo_normal (ns)]]&gt;$G$508,Tabla3108[[#This Row],[Tiempo_normal (ns)]]&lt;$G$509)</f>
        <v>0</v>
      </c>
      <c r="X115" s="8">
        <v>112</v>
      </c>
      <c r="Y115" t="b">
        <f>OR(Tabla4119[[#This Row],[Tiempo_lineal (ns)]]&gt;$I$508,Tabla4119[[#This Row],[Tiempo_lineal (ns)]]&lt;$I$509)</f>
        <v>0</v>
      </c>
      <c r="Z115" t="b">
        <f>OR(Tabla4119[[#This Row],[Tiempo_normal (ns)]]&gt;$J$508,Tabla4119[[#This Row],[Tiempo_normal (ns)]]&lt;$J$509)</f>
        <v>0</v>
      </c>
      <c r="AA115" s="8">
        <v>112</v>
      </c>
      <c r="AB115" t="b">
        <f>OR(Tabla51210[[#This Row],[Tiempo_lineal (ns)]]&gt;$L$508,Tabla51210[[#This Row],[Tiempo_lineal (ns)]]&lt;$L$509)</f>
        <v>0</v>
      </c>
      <c r="AC115" t="b">
        <f>OR(Tabla51210[[#This Row],[Tiempo_normal (ns)]]&gt;$M$508,Tabla51210[[#This Row],[Tiempo_normal (ns)]]&lt;$M$509)</f>
        <v>0</v>
      </c>
      <c r="AD115" s="8">
        <v>112</v>
      </c>
      <c r="AE115" t="b">
        <f>OR(Tabla61311[[#This Row],[Tiempo_lineal (ns)]]&gt;$O$508,Tabla61311[[#This Row],[Tiempo_lineal (ns)]]&lt;$O$509)</f>
        <v>0</v>
      </c>
      <c r="AF115" s="7" t="b">
        <f>OR(Tabla61311[[#This Row],[Tiempo_normal (ns)]]&gt;$P$508,Tabla61311[[#This Row],[Tiempo_normal (ns)]]&lt;$P$509)</f>
        <v>0</v>
      </c>
    </row>
    <row r="116" spans="2:32" x14ac:dyDescent="0.3">
      <c r="B116">
        <v>113</v>
      </c>
      <c r="C116">
        <v>70</v>
      </c>
      <c r="D116">
        <v>25</v>
      </c>
      <c r="E116">
        <v>113</v>
      </c>
      <c r="F116">
        <v>54</v>
      </c>
      <c r="G116">
        <v>118</v>
      </c>
      <c r="H116">
        <v>113</v>
      </c>
      <c r="I116">
        <v>188</v>
      </c>
      <c r="J116">
        <v>86</v>
      </c>
      <c r="K116">
        <v>113</v>
      </c>
      <c r="L116">
        <v>319</v>
      </c>
      <c r="M116">
        <v>56</v>
      </c>
      <c r="N116">
        <v>113</v>
      </c>
      <c r="O116">
        <v>1076</v>
      </c>
      <c r="P116">
        <v>29</v>
      </c>
      <c r="R116" s="6">
        <v>113</v>
      </c>
      <c r="S116" t="b">
        <f>OR(Tabla197[[#This Row],[Tiempo_lineal (ns)]]&gt;$C$508,Tabla197[[#This Row],[Tiempo_lineal (ns)]]&lt;$C$509)</f>
        <v>0</v>
      </c>
      <c r="T116" t="b">
        <f>OR(Tabla197[[#This Row],[Tiempo_normal (ns)]]&gt;$D$508,Tabla197[[#This Row],[Tiempo_normal (ns)]]&lt;$D$509)</f>
        <v>0</v>
      </c>
      <c r="U116" s="6">
        <v>113</v>
      </c>
      <c r="V116" t="b">
        <f>OR(Tabla3108[[#This Row],[Tiempo_lineal (ns)]]&gt;$F$508,Tabla3108[[#This Row],[Tiempo_lineal (ns)]]&lt;$F$509)</f>
        <v>0</v>
      </c>
      <c r="W116" t="b">
        <f>OR(Tabla3108[[#This Row],[Tiempo_normal (ns)]]&gt;$G$508,Tabla3108[[#This Row],[Tiempo_normal (ns)]]&lt;$G$509)</f>
        <v>0</v>
      </c>
      <c r="X116" s="6">
        <v>113</v>
      </c>
      <c r="Y116" t="b">
        <f>OR(Tabla4119[[#This Row],[Tiempo_lineal (ns)]]&gt;$I$508,Tabla4119[[#This Row],[Tiempo_lineal (ns)]]&lt;$I$509)</f>
        <v>0</v>
      </c>
      <c r="Z116" t="b">
        <f>OR(Tabla4119[[#This Row],[Tiempo_normal (ns)]]&gt;$J$508,Tabla4119[[#This Row],[Tiempo_normal (ns)]]&lt;$J$509)</f>
        <v>0</v>
      </c>
      <c r="AA116" s="6">
        <v>113</v>
      </c>
      <c r="AB116" t="b">
        <f>OR(Tabla51210[[#This Row],[Tiempo_lineal (ns)]]&gt;$L$508,Tabla51210[[#This Row],[Tiempo_lineal (ns)]]&lt;$L$509)</f>
        <v>0</v>
      </c>
      <c r="AC116" t="b">
        <f>OR(Tabla51210[[#This Row],[Tiempo_normal (ns)]]&gt;$M$508,Tabla51210[[#This Row],[Tiempo_normal (ns)]]&lt;$M$509)</f>
        <v>0</v>
      </c>
      <c r="AD116" s="6">
        <v>113</v>
      </c>
      <c r="AE116" t="b">
        <f>OR(Tabla61311[[#This Row],[Tiempo_lineal (ns)]]&gt;$O$508,Tabla61311[[#This Row],[Tiempo_lineal (ns)]]&lt;$O$509)</f>
        <v>0</v>
      </c>
      <c r="AF116" s="7" t="b">
        <f>OR(Tabla61311[[#This Row],[Tiempo_normal (ns)]]&gt;$P$508,Tabla61311[[#This Row],[Tiempo_normal (ns)]]&lt;$P$509)</f>
        <v>0</v>
      </c>
    </row>
    <row r="117" spans="2:32" x14ac:dyDescent="0.3">
      <c r="B117">
        <v>114</v>
      </c>
      <c r="C117">
        <v>65</v>
      </c>
      <c r="D117">
        <v>34</v>
      </c>
      <c r="E117">
        <v>114</v>
      </c>
      <c r="F117">
        <v>119</v>
      </c>
      <c r="G117">
        <v>60</v>
      </c>
      <c r="H117">
        <v>114</v>
      </c>
      <c r="I117">
        <v>165</v>
      </c>
      <c r="J117">
        <v>148</v>
      </c>
      <c r="K117">
        <v>114</v>
      </c>
      <c r="L117">
        <v>877</v>
      </c>
      <c r="M117">
        <v>1052</v>
      </c>
      <c r="N117">
        <v>114</v>
      </c>
      <c r="O117">
        <v>2814</v>
      </c>
      <c r="P117">
        <v>170</v>
      </c>
      <c r="R117" s="8">
        <v>114</v>
      </c>
      <c r="S117" t="b">
        <f>OR(Tabla197[[#This Row],[Tiempo_lineal (ns)]]&gt;$C$508,Tabla197[[#This Row],[Tiempo_lineal (ns)]]&lt;$C$509)</f>
        <v>0</v>
      </c>
      <c r="T117" t="b">
        <f>OR(Tabla197[[#This Row],[Tiempo_normal (ns)]]&gt;$D$508,Tabla197[[#This Row],[Tiempo_normal (ns)]]&lt;$D$509)</f>
        <v>0</v>
      </c>
      <c r="U117" s="8">
        <v>114</v>
      </c>
      <c r="V117" t="b">
        <f>OR(Tabla3108[[#This Row],[Tiempo_lineal (ns)]]&gt;$F$508,Tabla3108[[#This Row],[Tiempo_lineal (ns)]]&lt;$F$509)</f>
        <v>0</v>
      </c>
      <c r="W117" t="b">
        <f>OR(Tabla3108[[#This Row],[Tiempo_normal (ns)]]&gt;$G$508,Tabla3108[[#This Row],[Tiempo_normal (ns)]]&lt;$G$509)</f>
        <v>0</v>
      </c>
      <c r="X117" s="8">
        <v>114</v>
      </c>
      <c r="Y117" t="b">
        <f>OR(Tabla4119[[#This Row],[Tiempo_lineal (ns)]]&gt;$I$508,Tabla4119[[#This Row],[Tiempo_lineal (ns)]]&lt;$I$509)</f>
        <v>0</v>
      </c>
      <c r="Z117" t="b">
        <f>OR(Tabla4119[[#This Row],[Tiempo_normal (ns)]]&gt;$J$508,Tabla4119[[#This Row],[Tiempo_normal (ns)]]&lt;$J$509)</f>
        <v>0</v>
      </c>
      <c r="AA117" s="8">
        <v>114</v>
      </c>
      <c r="AB117" t="b">
        <f>OR(Tabla51210[[#This Row],[Tiempo_lineal (ns)]]&gt;$L$508,Tabla51210[[#This Row],[Tiempo_lineal (ns)]]&lt;$L$509)</f>
        <v>0</v>
      </c>
      <c r="AC117" t="b">
        <f>OR(Tabla51210[[#This Row],[Tiempo_normal (ns)]]&gt;$M$508,Tabla51210[[#This Row],[Tiempo_normal (ns)]]&lt;$M$509)</f>
        <v>1</v>
      </c>
      <c r="AD117" s="8">
        <v>114</v>
      </c>
      <c r="AE117" t="b">
        <f>OR(Tabla61311[[#This Row],[Tiempo_lineal (ns)]]&gt;$O$508,Tabla61311[[#This Row],[Tiempo_lineal (ns)]]&lt;$O$509)</f>
        <v>0</v>
      </c>
      <c r="AF117" s="7" t="b">
        <f>OR(Tabla61311[[#This Row],[Tiempo_normal (ns)]]&gt;$P$508,Tabla61311[[#This Row],[Tiempo_normal (ns)]]&lt;$P$509)</f>
        <v>0</v>
      </c>
    </row>
    <row r="118" spans="2:32" x14ac:dyDescent="0.3">
      <c r="B118">
        <v>115</v>
      </c>
      <c r="C118">
        <v>52</v>
      </c>
      <c r="D118">
        <v>40</v>
      </c>
      <c r="E118">
        <v>115</v>
      </c>
      <c r="F118">
        <v>107</v>
      </c>
      <c r="G118">
        <v>109</v>
      </c>
      <c r="H118">
        <v>115</v>
      </c>
      <c r="I118">
        <v>207</v>
      </c>
      <c r="J118">
        <v>153</v>
      </c>
      <c r="K118">
        <v>115</v>
      </c>
      <c r="L118">
        <v>737</v>
      </c>
      <c r="M118">
        <v>660</v>
      </c>
      <c r="N118">
        <v>115</v>
      </c>
      <c r="O118">
        <v>5967</v>
      </c>
      <c r="P118">
        <v>68</v>
      </c>
      <c r="R118" s="6">
        <v>115</v>
      </c>
      <c r="S118" t="b">
        <f>OR(Tabla197[[#This Row],[Tiempo_lineal (ns)]]&gt;$C$508,Tabla197[[#This Row],[Tiempo_lineal (ns)]]&lt;$C$509)</f>
        <v>0</v>
      </c>
      <c r="T118" t="b">
        <f>OR(Tabla197[[#This Row],[Tiempo_normal (ns)]]&gt;$D$508,Tabla197[[#This Row],[Tiempo_normal (ns)]]&lt;$D$509)</f>
        <v>0</v>
      </c>
      <c r="U118" s="6">
        <v>115</v>
      </c>
      <c r="V118" t="b">
        <f>OR(Tabla3108[[#This Row],[Tiempo_lineal (ns)]]&gt;$F$508,Tabla3108[[#This Row],[Tiempo_lineal (ns)]]&lt;$F$509)</f>
        <v>0</v>
      </c>
      <c r="W118" t="b">
        <f>OR(Tabla3108[[#This Row],[Tiempo_normal (ns)]]&gt;$G$508,Tabla3108[[#This Row],[Tiempo_normal (ns)]]&lt;$G$509)</f>
        <v>0</v>
      </c>
      <c r="X118" s="6">
        <v>115</v>
      </c>
      <c r="Y118" t="b">
        <f>OR(Tabla4119[[#This Row],[Tiempo_lineal (ns)]]&gt;$I$508,Tabla4119[[#This Row],[Tiempo_lineal (ns)]]&lt;$I$509)</f>
        <v>0</v>
      </c>
      <c r="Z118" t="b">
        <f>OR(Tabla4119[[#This Row],[Tiempo_normal (ns)]]&gt;$J$508,Tabla4119[[#This Row],[Tiempo_normal (ns)]]&lt;$J$509)</f>
        <v>0</v>
      </c>
      <c r="AA118" s="6">
        <v>115</v>
      </c>
      <c r="AB118" t="b">
        <f>OR(Tabla51210[[#This Row],[Tiempo_lineal (ns)]]&gt;$L$508,Tabla51210[[#This Row],[Tiempo_lineal (ns)]]&lt;$L$509)</f>
        <v>0</v>
      </c>
      <c r="AC118" t="b">
        <f>OR(Tabla51210[[#This Row],[Tiempo_normal (ns)]]&gt;$M$508,Tabla51210[[#This Row],[Tiempo_normal (ns)]]&lt;$M$509)</f>
        <v>0</v>
      </c>
      <c r="AD118" s="6">
        <v>115</v>
      </c>
      <c r="AE118" t="b">
        <f>OR(Tabla61311[[#This Row],[Tiempo_lineal (ns)]]&gt;$O$508,Tabla61311[[#This Row],[Tiempo_lineal (ns)]]&lt;$O$509)</f>
        <v>1</v>
      </c>
      <c r="AF118" s="7" t="b">
        <f>OR(Tabla61311[[#This Row],[Tiempo_normal (ns)]]&gt;$P$508,Tabla61311[[#This Row],[Tiempo_normal (ns)]]&lt;$P$509)</f>
        <v>0</v>
      </c>
    </row>
    <row r="119" spans="2:32" x14ac:dyDescent="0.3">
      <c r="B119">
        <v>116</v>
      </c>
      <c r="C119">
        <v>39</v>
      </c>
      <c r="D119">
        <v>26</v>
      </c>
      <c r="E119">
        <v>116</v>
      </c>
      <c r="F119">
        <v>78</v>
      </c>
      <c r="G119">
        <v>74</v>
      </c>
      <c r="H119">
        <v>116</v>
      </c>
      <c r="I119">
        <v>363</v>
      </c>
      <c r="J119">
        <v>640</v>
      </c>
      <c r="K119">
        <v>116</v>
      </c>
      <c r="L119">
        <v>664</v>
      </c>
      <c r="M119">
        <v>58</v>
      </c>
      <c r="N119">
        <v>116</v>
      </c>
      <c r="O119">
        <v>2142</v>
      </c>
      <c r="P119">
        <v>1283</v>
      </c>
      <c r="R119" s="8">
        <v>116</v>
      </c>
      <c r="S119" t="b">
        <f>OR(Tabla197[[#This Row],[Tiempo_lineal (ns)]]&gt;$C$508,Tabla197[[#This Row],[Tiempo_lineal (ns)]]&lt;$C$509)</f>
        <v>0</v>
      </c>
      <c r="T119" t="b">
        <f>OR(Tabla197[[#This Row],[Tiempo_normal (ns)]]&gt;$D$508,Tabla197[[#This Row],[Tiempo_normal (ns)]]&lt;$D$509)</f>
        <v>0</v>
      </c>
      <c r="U119" s="8">
        <v>116</v>
      </c>
      <c r="V119" t="b">
        <f>OR(Tabla3108[[#This Row],[Tiempo_lineal (ns)]]&gt;$F$508,Tabla3108[[#This Row],[Tiempo_lineal (ns)]]&lt;$F$509)</f>
        <v>0</v>
      </c>
      <c r="W119" t="b">
        <f>OR(Tabla3108[[#This Row],[Tiempo_normal (ns)]]&gt;$G$508,Tabla3108[[#This Row],[Tiempo_normal (ns)]]&lt;$G$509)</f>
        <v>0</v>
      </c>
      <c r="X119" s="8">
        <v>116</v>
      </c>
      <c r="Y119" t="b">
        <f>OR(Tabla4119[[#This Row],[Tiempo_lineal (ns)]]&gt;$I$508,Tabla4119[[#This Row],[Tiempo_lineal (ns)]]&lt;$I$509)</f>
        <v>0</v>
      </c>
      <c r="Z119" t="b">
        <f>OR(Tabla4119[[#This Row],[Tiempo_normal (ns)]]&gt;$J$508,Tabla4119[[#This Row],[Tiempo_normal (ns)]]&lt;$J$509)</f>
        <v>1</v>
      </c>
      <c r="AA119" s="8">
        <v>116</v>
      </c>
      <c r="AB119" t="b">
        <f>OR(Tabla51210[[#This Row],[Tiempo_lineal (ns)]]&gt;$L$508,Tabla51210[[#This Row],[Tiempo_lineal (ns)]]&lt;$L$509)</f>
        <v>0</v>
      </c>
      <c r="AC119" t="b">
        <f>OR(Tabla51210[[#This Row],[Tiempo_normal (ns)]]&gt;$M$508,Tabla51210[[#This Row],[Tiempo_normal (ns)]]&lt;$M$509)</f>
        <v>0</v>
      </c>
      <c r="AD119" s="8">
        <v>116</v>
      </c>
      <c r="AE119" t="b">
        <f>OR(Tabla61311[[#This Row],[Tiempo_lineal (ns)]]&gt;$O$508,Tabla61311[[#This Row],[Tiempo_lineal (ns)]]&lt;$O$509)</f>
        <v>0</v>
      </c>
      <c r="AF119" s="7" t="b">
        <f>OR(Tabla61311[[#This Row],[Tiempo_normal (ns)]]&gt;$P$508,Tabla61311[[#This Row],[Tiempo_normal (ns)]]&lt;$P$509)</f>
        <v>0</v>
      </c>
    </row>
    <row r="120" spans="2:32" x14ac:dyDescent="0.3">
      <c r="B120">
        <v>117</v>
      </c>
      <c r="C120">
        <v>70</v>
      </c>
      <c r="D120">
        <v>36</v>
      </c>
      <c r="E120">
        <v>117</v>
      </c>
      <c r="F120">
        <v>88</v>
      </c>
      <c r="G120">
        <v>59</v>
      </c>
      <c r="H120">
        <v>117</v>
      </c>
      <c r="I120">
        <v>132</v>
      </c>
      <c r="J120">
        <v>232</v>
      </c>
      <c r="K120">
        <v>117</v>
      </c>
      <c r="L120">
        <v>401</v>
      </c>
      <c r="M120">
        <v>60</v>
      </c>
      <c r="N120">
        <v>117</v>
      </c>
      <c r="O120">
        <v>1413</v>
      </c>
      <c r="P120">
        <v>4908</v>
      </c>
      <c r="R120" s="6">
        <v>117</v>
      </c>
      <c r="S120" t="b">
        <f>OR(Tabla197[[#This Row],[Tiempo_lineal (ns)]]&gt;$C$508,Tabla197[[#This Row],[Tiempo_lineal (ns)]]&lt;$C$509)</f>
        <v>0</v>
      </c>
      <c r="T120" t="b">
        <f>OR(Tabla197[[#This Row],[Tiempo_normal (ns)]]&gt;$D$508,Tabla197[[#This Row],[Tiempo_normal (ns)]]&lt;$D$509)</f>
        <v>0</v>
      </c>
      <c r="U120" s="6">
        <v>117</v>
      </c>
      <c r="V120" t="b">
        <f>OR(Tabla3108[[#This Row],[Tiempo_lineal (ns)]]&gt;$F$508,Tabla3108[[#This Row],[Tiempo_lineal (ns)]]&lt;$F$509)</f>
        <v>0</v>
      </c>
      <c r="W120" t="b">
        <f>OR(Tabla3108[[#This Row],[Tiempo_normal (ns)]]&gt;$G$508,Tabla3108[[#This Row],[Tiempo_normal (ns)]]&lt;$G$509)</f>
        <v>0</v>
      </c>
      <c r="X120" s="6">
        <v>117</v>
      </c>
      <c r="Y120" t="b">
        <f>OR(Tabla4119[[#This Row],[Tiempo_lineal (ns)]]&gt;$I$508,Tabla4119[[#This Row],[Tiempo_lineal (ns)]]&lt;$I$509)</f>
        <v>0</v>
      </c>
      <c r="Z120" t="b">
        <f>OR(Tabla4119[[#This Row],[Tiempo_normal (ns)]]&gt;$J$508,Tabla4119[[#This Row],[Tiempo_normal (ns)]]&lt;$J$509)</f>
        <v>0</v>
      </c>
      <c r="AA120" s="6">
        <v>117</v>
      </c>
      <c r="AB120" t="b">
        <f>OR(Tabla51210[[#This Row],[Tiempo_lineal (ns)]]&gt;$L$508,Tabla51210[[#This Row],[Tiempo_lineal (ns)]]&lt;$L$509)</f>
        <v>0</v>
      </c>
      <c r="AC120" t="b">
        <f>OR(Tabla51210[[#This Row],[Tiempo_normal (ns)]]&gt;$M$508,Tabla51210[[#This Row],[Tiempo_normal (ns)]]&lt;$M$509)</f>
        <v>0</v>
      </c>
      <c r="AD120" s="6">
        <v>117</v>
      </c>
      <c r="AE120" t="b">
        <f>OR(Tabla61311[[#This Row],[Tiempo_lineal (ns)]]&gt;$O$508,Tabla61311[[#This Row],[Tiempo_lineal (ns)]]&lt;$O$509)</f>
        <v>0</v>
      </c>
      <c r="AF120" s="7" t="b">
        <f>OR(Tabla61311[[#This Row],[Tiempo_normal (ns)]]&gt;$P$508,Tabla61311[[#This Row],[Tiempo_normal (ns)]]&lt;$P$509)</f>
        <v>1</v>
      </c>
    </row>
    <row r="121" spans="2:32" x14ac:dyDescent="0.3">
      <c r="B121">
        <v>118</v>
      </c>
      <c r="C121">
        <v>49</v>
      </c>
      <c r="D121">
        <v>123</v>
      </c>
      <c r="E121">
        <v>118</v>
      </c>
      <c r="F121">
        <v>193</v>
      </c>
      <c r="G121">
        <v>137</v>
      </c>
      <c r="H121">
        <v>118</v>
      </c>
      <c r="I121">
        <v>218</v>
      </c>
      <c r="J121">
        <v>324</v>
      </c>
      <c r="K121">
        <v>118</v>
      </c>
      <c r="L121">
        <v>714</v>
      </c>
      <c r="M121">
        <v>56</v>
      </c>
      <c r="N121">
        <v>118</v>
      </c>
      <c r="O121">
        <v>2247</v>
      </c>
      <c r="P121">
        <v>87</v>
      </c>
      <c r="R121" s="8">
        <v>118</v>
      </c>
      <c r="S121" t="b">
        <f>OR(Tabla197[[#This Row],[Tiempo_lineal (ns)]]&gt;$C$508,Tabla197[[#This Row],[Tiempo_lineal (ns)]]&lt;$C$509)</f>
        <v>0</v>
      </c>
      <c r="T121" t="b">
        <f>OR(Tabla197[[#This Row],[Tiempo_normal (ns)]]&gt;$D$508,Tabla197[[#This Row],[Tiempo_normal (ns)]]&lt;$D$509)</f>
        <v>1</v>
      </c>
      <c r="U121" s="8">
        <v>118</v>
      </c>
      <c r="V121" t="b">
        <f>OR(Tabla3108[[#This Row],[Tiempo_lineal (ns)]]&gt;$F$508,Tabla3108[[#This Row],[Tiempo_lineal (ns)]]&lt;$F$509)</f>
        <v>1</v>
      </c>
      <c r="W121" t="b">
        <f>OR(Tabla3108[[#This Row],[Tiempo_normal (ns)]]&gt;$G$508,Tabla3108[[#This Row],[Tiempo_normal (ns)]]&lt;$G$509)</f>
        <v>0</v>
      </c>
      <c r="X121" s="8">
        <v>118</v>
      </c>
      <c r="Y121" t="b">
        <f>OR(Tabla4119[[#This Row],[Tiempo_lineal (ns)]]&gt;$I$508,Tabla4119[[#This Row],[Tiempo_lineal (ns)]]&lt;$I$509)</f>
        <v>0</v>
      </c>
      <c r="Z121" t="b">
        <f>OR(Tabla4119[[#This Row],[Tiempo_normal (ns)]]&gt;$J$508,Tabla4119[[#This Row],[Tiempo_normal (ns)]]&lt;$J$509)</f>
        <v>0</v>
      </c>
      <c r="AA121" s="8">
        <v>118</v>
      </c>
      <c r="AB121" t="b">
        <f>OR(Tabla51210[[#This Row],[Tiempo_lineal (ns)]]&gt;$L$508,Tabla51210[[#This Row],[Tiempo_lineal (ns)]]&lt;$L$509)</f>
        <v>0</v>
      </c>
      <c r="AC121" t="b">
        <f>OR(Tabla51210[[#This Row],[Tiempo_normal (ns)]]&gt;$M$508,Tabla51210[[#This Row],[Tiempo_normal (ns)]]&lt;$M$509)</f>
        <v>0</v>
      </c>
      <c r="AD121" s="8">
        <v>118</v>
      </c>
      <c r="AE121" t="b">
        <f>OR(Tabla61311[[#This Row],[Tiempo_lineal (ns)]]&gt;$O$508,Tabla61311[[#This Row],[Tiempo_lineal (ns)]]&lt;$O$509)</f>
        <v>0</v>
      </c>
      <c r="AF121" s="7" t="b">
        <f>OR(Tabla61311[[#This Row],[Tiempo_normal (ns)]]&gt;$P$508,Tabla61311[[#This Row],[Tiempo_normal (ns)]]&lt;$P$509)</f>
        <v>0</v>
      </c>
    </row>
    <row r="122" spans="2:32" x14ac:dyDescent="0.3">
      <c r="B122">
        <v>119</v>
      </c>
      <c r="C122">
        <v>56</v>
      </c>
      <c r="D122">
        <v>36</v>
      </c>
      <c r="E122">
        <v>119</v>
      </c>
      <c r="F122">
        <v>215</v>
      </c>
      <c r="G122">
        <v>65</v>
      </c>
      <c r="H122">
        <v>119</v>
      </c>
      <c r="I122">
        <v>235</v>
      </c>
      <c r="J122">
        <v>51</v>
      </c>
      <c r="K122">
        <v>119</v>
      </c>
      <c r="L122">
        <v>1222</v>
      </c>
      <c r="M122">
        <v>673</v>
      </c>
      <c r="N122">
        <v>119</v>
      </c>
      <c r="O122">
        <v>2271</v>
      </c>
      <c r="P122">
        <v>32</v>
      </c>
      <c r="R122" s="6">
        <v>119</v>
      </c>
      <c r="S122" t="b">
        <f>OR(Tabla197[[#This Row],[Tiempo_lineal (ns)]]&gt;$C$508,Tabla197[[#This Row],[Tiempo_lineal (ns)]]&lt;$C$509)</f>
        <v>0</v>
      </c>
      <c r="T122" t="b">
        <f>OR(Tabla197[[#This Row],[Tiempo_normal (ns)]]&gt;$D$508,Tabla197[[#This Row],[Tiempo_normal (ns)]]&lt;$D$509)</f>
        <v>0</v>
      </c>
      <c r="U122" s="6">
        <v>119</v>
      </c>
      <c r="V122" t="b">
        <f>OR(Tabla3108[[#This Row],[Tiempo_lineal (ns)]]&gt;$F$508,Tabla3108[[#This Row],[Tiempo_lineal (ns)]]&lt;$F$509)</f>
        <v>1</v>
      </c>
      <c r="W122" t="b">
        <f>OR(Tabla3108[[#This Row],[Tiempo_normal (ns)]]&gt;$G$508,Tabla3108[[#This Row],[Tiempo_normal (ns)]]&lt;$G$509)</f>
        <v>0</v>
      </c>
      <c r="X122" s="6">
        <v>119</v>
      </c>
      <c r="Y122" t="b">
        <f>OR(Tabla4119[[#This Row],[Tiempo_lineal (ns)]]&gt;$I$508,Tabla4119[[#This Row],[Tiempo_lineal (ns)]]&lt;$I$509)</f>
        <v>0</v>
      </c>
      <c r="Z122" t="b">
        <f>OR(Tabla4119[[#This Row],[Tiempo_normal (ns)]]&gt;$J$508,Tabla4119[[#This Row],[Tiempo_normal (ns)]]&lt;$J$509)</f>
        <v>0</v>
      </c>
      <c r="AA122" s="6">
        <v>119</v>
      </c>
      <c r="AB122" t="b">
        <f>OR(Tabla51210[[#This Row],[Tiempo_lineal (ns)]]&gt;$L$508,Tabla51210[[#This Row],[Tiempo_lineal (ns)]]&lt;$L$509)</f>
        <v>0</v>
      </c>
      <c r="AC122" t="b">
        <f>OR(Tabla51210[[#This Row],[Tiempo_normal (ns)]]&gt;$M$508,Tabla51210[[#This Row],[Tiempo_normal (ns)]]&lt;$M$509)</f>
        <v>0</v>
      </c>
      <c r="AD122" s="6">
        <v>119</v>
      </c>
      <c r="AE122" t="b">
        <f>OR(Tabla61311[[#This Row],[Tiempo_lineal (ns)]]&gt;$O$508,Tabla61311[[#This Row],[Tiempo_lineal (ns)]]&lt;$O$509)</f>
        <v>0</v>
      </c>
      <c r="AF122" s="7" t="b">
        <f>OR(Tabla61311[[#This Row],[Tiempo_normal (ns)]]&gt;$P$508,Tabla61311[[#This Row],[Tiempo_normal (ns)]]&lt;$P$509)</f>
        <v>0</v>
      </c>
    </row>
    <row r="123" spans="2:32" x14ac:dyDescent="0.3">
      <c r="B123">
        <v>120</v>
      </c>
      <c r="C123">
        <v>70</v>
      </c>
      <c r="D123">
        <v>54</v>
      </c>
      <c r="E123">
        <v>120</v>
      </c>
      <c r="F123">
        <v>174</v>
      </c>
      <c r="G123">
        <v>57</v>
      </c>
      <c r="H123">
        <v>120</v>
      </c>
      <c r="I123">
        <v>224</v>
      </c>
      <c r="J123">
        <v>50</v>
      </c>
      <c r="K123">
        <v>120</v>
      </c>
      <c r="L123">
        <v>288</v>
      </c>
      <c r="M123">
        <v>1030</v>
      </c>
      <c r="N123">
        <v>120</v>
      </c>
      <c r="O123">
        <v>2111</v>
      </c>
      <c r="P123">
        <v>3741</v>
      </c>
      <c r="R123" s="8">
        <v>120</v>
      </c>
      <c r="S123" t="b">
        <f>OR(Tabla197[[#This Row],[Tiempo_lineal (ns)]]&gt;$C$508,Tabla197[[#This Row],[Tiempo_lineal (ns)]]&lt;$C$509)</f>
        <v>0</v>
      </c>
      <c r="T123" t="b">
        <f>OR(Tabla197[[#This Row],[Tiempo_normal (ns)]]&gt;$D$508,Tabla197[[#This Row],[Tiempo_normal (ns)]]&lt;$D$509)</f>
        <v>0</v>
      </c>
      <c r="U123" s="8">
        <v>120</v>
      </c>
      <c r="V123" t="b">
        <f>OR(Tabla3108[[#This Row],[Tiempo_lineal (ns)]]&gt;$F$508,Tabla3108[[#This Row],[Tiempo_lineal (ns)]]&lt;$F$509)</f>
        <v>0</v>
      </c>
      <c r="W123" t="b">
        <f>OR(Tabla3108[[#This Row],[Tiempo_normal (ns)]]&gt;$G$508,Tabla3108[[#This Row],[Tiempo_normal (ns)]]&lt;$G$509)</f>
        <v>0</v>
      </c>
      <c r="X123" s="8">
        <v>120</v>
      </c>
      <c r="Y123" t="b">
        <f>OR(Tabla4119[[#This Row],[Tiempo_lineal (ns)]]&gt;$I$508,Tabla4119[[#This Row],[Tiempo_lineal (ns)]]&lt;$I$509)</f>
        <v>0</v>
      </c>
      <c r="Z123" t="b">
        <f>OR(Tabla4119[[#This Row],[Tiempo_normal (ns)]]&gt;$J$508,Tabla4119[[#This Row],[Tiempo_normal (ns)]]&lt;$J$509)</f>
        <v>0</v>
      </c>
      <c r="AA123" s="8">
        <v>120</v>
      </c>
      <c r="AB123" t="b">
        <f>OR(Tabla51210[[#This Row],[Tiempo_lineal (ns)]]&gt;$L$508,Tabla51210[[#This Row],[Tiempo_lineal (ns)]]&lt;$L$509)</f>
        <v>0</v>
      </c>
      <c r="AC123" t="b">
        <f>OR(Tabla51210[[#This Row],[Tiempo_normal (ns)]]&gt;$M$508,Tabla51210[[#This Row],[Tiempo_normal (ns)]]&lt;$M$509)</f>
        <v>1</v>
      </c>
      <c r="AD123" s="8">
        <v>120</v>
      </c>
      <c r="AE123" t="b">
        <f>OR(Tabla61311[[#This Row],[Tiempo_lineal (ns)]]&gt;$O$508,Tabla61311[[#This Row],[Tiempo_lineal (ns)]]&lt;$O$509)</f>
        <v>0</v>
      </c>
      <c r="AF123" s="7" t="b">
        <f>OR(Tabla61311[[#This Row],[Tiempo_normal (ns)]]&gt;$P$508,Tabla61311[[#This Row],[Tiempo_normal (ns)]]&lt;$P$509)</f>
        <v>1</v>
      </c>
    </row>
    <row r="124" spans="2:32" x14ac:dyDescent="0.3">
      <c r="B124">
        <v>121</v>
      </c>
      <c r="C124">
        <v>73</v>
      </c>
      <c r="D124">
        <v>34</v>
      </c>
      <c r="E124">
        <v>121</v>
      </c>
      <c r="F124">
        <v>130</v>
      </c>
      <c r="G124">
        <v>158</v>
      </c>
      <c r="H124">
        <v>121</v>
      </c>
      <c r="I124">
        <v>131</v>
      </c>
      <c r="J124">
        <v>48</v>
      </c>
      <c r="K124">
        <v>121</v>
      </c>
      <c r="L124">
        <v>677</v>
      </c>
      <c r="M124">
        <v>162</v>
      </c>
      <c r="N124">
        <v>121</v>
      </c>
      <c r="O124">
        <v>1289</v>
      </c>
      <c r="P124">
        <v>1483</v>
      </c>
      <c r="R124" s="6">
        <v>121</v>
      </c>
      <c r="S124" t="b">
        <f>OR(Tabla197[[#This Row],[Tiempo_lineal (ns)]]&gt;$C$508,Tabla197[[#This Row],[Tiempo_lineal (ns)]]&lt;$C$509)</f>
        <v>0</v>
      </c>
      <c r="T124" t="b">
        <f>OR(Tabla197[[#This Row],[Tiempo_normal (ns)]]&gt;$D$508,Tabla197[[#This Row],[Tiempo_normal (ns)]]&lt;$D$509)</f>
        <v>0</v>
      </c>
      <c r="U124" s="6">
        <v>121</v>
      </c>
      <c r="V124" t="b">
        <f>OR(Tabla3108[[#This Row],[Tiempo_lineal (ns)]]&gt;$F$508,Tabla3108[[#This Row],[Tiempo_lineal (ns)]]&lt;$F$509)</f>
        <v>0</v>
      </c>
      <c r="W124" t="b">
        <f>OR(Tabla3108[[#This Row],[Tiempo_normal (ns)]]&gt;$G$508,Tabla3108[[#This Row],[Tiempo_normal (ns)]]&lt;$G$509)</f>
        <v>1</v>
      </c>
      <c r="X124" s="6">
        <v>121</v>
      </c>
      <c r="Y124" t="b">
        <f>OR(Tabla4119[[#This Row],[Tiempo_lineal (ns)]]&gt;$I$508,Tabla4119[[#This Row],[Tiempo_lineal (ns)]]&lt;$I$509)</f>
        <v>0</v>
      </c>
      <c r="Z124" t="b">
        <f>OR(Tabla4119[[#This Row],[Tiempo_normal (ns)]]&gt;$J$508,Tabla4119[[#This Row],[Tiempo_normal (ns)]]&lt;$J$509)</f>
        <v>0</v>
      </c>
      <c r="AA124" s="6">
        <v>121</v>
      </c>
      <c r="AB124" t="b">
        <f>OR(Tabla51210[[#This Row],[Tiempo_lineal (ns)]]&gt;$L$508,Tabla51210[[#This Row],[Tiempo_lineal (ns)]]&lt;$L$509)</f>
        <v>0</v>
      </c>
      <c r="AC124" t="b">
        <f>OR(Tabla51210[[#This Row],[Tiempo_normal (ns)]]&gt;$M$508,Tabla51210[[#This Row],[Tiempo_normal (ns)]]&lt;$M$509)</f>
        <v>0</v>
      </c>
      <c r="AD124" s="6">
        <v>121</v>
      </c>
      <c r="AE124" t="b">
        <f>OR(Tabla61311[[#This Row],[Tiempo_lineal (ns)]]&gt;$O$508,Tabla61311[[#This Row],[Tiempo_lineal (ns)]]&lt;$O$509)</f>
        <v>0</v>
      </c>
      <c r="AF124" s="7" t="b">
        <f>OR(Tabla61311[[#This Row],[Tiempo_normal (ns)]]&gt;$P$508,Tabla61311[[#This Row],[Tiempo_normal (ns)]]&lt;$P$509)</f>
        <v>0</v>
      </c>
    </row>
    <row r="125" spans="2:32" x14ac:dyDescent="0.3">
      <c r="B125">
        <v>122</v>
      </c>
      <c r="C125">
        <v>93</v>
      </c>
      <c r="D125">
        <v>41</v>
      </c>
      <c r="E125">
        <v>122</v>
      </c>
      <c r="F125">
        <v>113</v>
      </c>
      <c r="G125">
        <v>68</v>
      </c>
      <c r="H125">
        <v>122</v>
      </c>
      <c r="I125">
        <v>226</v>
      </c>
      <c r="J125">
        <v>137</v>
      </c>
      <c r="K125">
        <v>122</v>
      </c>
      <c r="L125">
        <v>223</v>
      </c>
      <c r="M125">
        <v>67</v>
      </c>
      <c r="N125">
        <v>122</v>
      </c>
      <c r="O125">
        <v>4253</v>
      </c>
      <c r="P125">
        <v>50</v>
      </c>
      <c r="R125" s="8">
        <v>122</v>
      </c>
      <c r="S125" t="b">
        <f>OR(Tabla197[[#This Row],[Tiempo_lineal (ns)]]&gt;$C$508,Tabla197[[#This Row],[Tiempo_lineal (ns)]]&lt;$C$509)</f>
        <v>0</v>
      </c>
      <c r="T125" t="b">
        <f>OR(Tabla197[[#This Row],[Tiempo_normal (ns)]]&gt;$D$508,Tabla197[[#This Row],[Tiempo_normal (ns)]]&lt;$D$509)</f>
        <v>0</v>
      </c>
      <c r="U125" s="8">
        <v>122</v>
      </c>
      <c r="V125" t="b">
        <f>OR(Tabla3108[[#This Row],[Tiempo_lineal (ns)]]&gt;$F$508,Tabla3108[[#This Row],[Tiempo_lineal (ns)]]&lt;$F$509)</f>
        <v>0</v>
      </c>
      <c r="W125" t="b">
        <f>OR(Tabla3108[[#This Row],[Tiempo_normal (ns)]]&gt;$G$508,Tabla3108[[#This Row],[Tiempo_normal (ns)]]&lt;$G$509)</f>
        <v>0</v>
      </c>
      <c r="X125" s="8">
        <v>122</v>
      </c>
      <c r="Y125" t="b">
        <f>OR(Tabla4119[[#This Row],[Tiempo_lineal (ns)]]&gt;$I$508,Tabla4119[[#This Row],[Tiempo_lineal (ns)]]&lt;$I$509)</f>
        <v>0</v>
      </c>
      <c r="Z125" t="b">
        <f>OR(Tabla4119[[#This Row],[Tiempo_normal (ns)]]&gt;$J$508,Tabla4119[[#This Row],[Tiempo_normal (ns)]]&lt;$J$509)</f>
        <v>0</v>
      </c>
      <c r="AA125" s="8">
        <v>122</v>
      </c>
      <c r="AB125" t="b">
        <f>OR(Tabla51210[[#This Row],[Tiempo_lineal (ns)]]&gt;$L$508,Tabla51210[[#This Row],[Tiempo_lineal (ns)]]&lt;$L$509)</f>
        <v>0</v>
      </c>
      <c r="AC125" t="b">
        <f>OR(Tabla51210[[#This Row],[Tiempo_normal (ns)]]&gt;$M$508,Tabla51210[[#This Row],[Tiempo_normal (ns)]]&lt;$M$509)</f>
        <v>0</v>
      </c>
      <c r="AD125" s="8">
        <v>122</v>
      </c>
      <c r="AE125" t="b">
        <f>OR(Tabla61311[[#This Row],[Tiempo_lineal (ns)]]&gt;$O$508,Tabla61311[[#This Row],[Tiempo_lineal (ns)]]&lt;$O$509)</f>
        <v>0</v>
      </c>
      <c r="AF125" s="7" t="b">
        <f>OR(Tabla61311[[#This Row],[Tiempo_normal (ns)]]&gt;$P$508,Tabla61311[[#This Row],[Tiempo_normal (ns)]]&lt;$P$509)</f>
        <v>0</v>
      </c>
    </row>
    <row r="126" spans="2:32" x14ac:dyDescent="0.3">
      <c r="B126">
        <v>123</v>
      </c>
      <c r="C126">
        <v>67</v>
      </c>
      <c r="D126">
        <v>35</v>
      </c>
      <c r="E126">
        <v>123</v>
      </c>
      <c r="F126">
        <v>70</v>
      </c>
      <c r="G126">
        <v>50</v>
      </c>
      <c r="H126">
        <v>123</v>
      </c>
      <c r="I126">
        <v>247</v>
      </c>
      <c r="J126">
        <v>71</v>
      </c>
      <c r="K126">
        <v>123</v>
      </c>
      <c r="L126">
        <v>1046</v>
      </c>
      <c r="M126">
        <v>48</v>
      </c>
      <c r="N126">
        <v>123</v>
      </c>
      <c r="O126">
        <v>2479</v>
      </c>
      <c r="P126">
        <v>968</v>
      </c>
      <c r="R126" s="6">
        <v>123</v>
      </c>
      <c r="S126" t="b">
        <f>OR(Tabla197[[#This Row],[Tiempo_lineal (ns)]]&gt;$C$508,Tabla197[[#This Row],[Tiempo_lineal (ns)]]&lt;$C$509)</f>
        <v>0</v>
      </c>
      <c r="T126" t="b">
        <f>OR(Tabla197[[#This Row],[Tiempo_normal (ns)]]&gt;$D$508,Tabla197[[#This Row],[Tiempo_normal (ns)]]&lt;$D$509)</f>
        <v>0</v>
      </c>
      <c r="U126" s="6">
        <v>123</v>
      </c>
      <c r="V126" t="b">
        <f>OR(Tabla3108[[#This Row],[Tiempo_lineal (ns)]]&gt;$F$508,Tabla3108[[#This Row],[Tiempo_lineal (ns)]]&lt;$F$509)</f>
        <v>0</v>
      </c>
      <c r="W126" t="b">
        <f>OR(Tabla3108[[#This Row],[Tiempo_normal (ns)]]&gt;$G$508,Tabla3108[[#This Row],[Tiempo_normal (ns)]]&lt;$G$509)</f>
        <v>0</v>
      </c>
      <c r="X126" s="6">
        <v>123</v>
      </c>
      <c r="Y126" t="b">
        <f>OR(Tabla4119[[#This Row],[Tiempo_lineal (ns)]]&gt;$I$508,Tabla4119[[#This Row],[Tiempo_lineal (ns)]]&lt;$I$509)</f>
        <v>0</v>
      </c>
      <c r="Z126" t="b">
        <f>OR(Tabla4119[[#This Row],[Tiempo_normal (ns)]]&gt;$J$508,Tabla4119[[#This Row],[Tiempo_normal (ns)]]&lt;$J$509)</f>
        <v>0</v>
      </c>
      <c r="AA126" s="6">
        <v>123</v>
      </c>
      <c r="AB126" t="b">
        <f>OR(Tabla51210[[#This Row],[Tiempo_lineal (ns)]]&gt;$L$508,Tabla51210[[#This Row],[Tiempo_lineal (ns)]]&lt;$L$509)</f>
        <v>0</v>
      </c>
      <c r="AC126" t="b">
        <f>OR(Tabla51210[[#This Row],[Tiempo_normal (ns)]]&gt;$M$508,Tabla51210[[#This Row],[Tiempo_normal (ns)]]&lt;$M$509)</f>
        <v>0</v>
      </c>
      <c r="AD126" s="6">
        <v>123</v>
      </c>
      <c r="AE126" t="b">
        <f>OR(Tabla61311[[#This Row],[Tiempo_lineal (ns)]]&gt;$O$508,Tabla61311[[#This Row],[Tiempo_lineal (ns)]]&lt;$O$509)</f>
        <v>0</v>
      </c>
      <c r="AF126" s="7" t="b">
        <f>OR(Tabla61311[[#This Row],[Tiempo_normal (ns)]]&gt;$P$508,Tabla61311[[#This Row],[Tiempo_normal (ns)]]&lt;$P$509)</f>
        <v>0</v>
      </c>
    </row>
    <row r="127" spans="2:32" x14ac:dyDescent="0.3">
      <c r="B127">
        <v>124</v>
      </c>
      <c r="C127">
        <v>104</v>
      </c>
      <c r="D127">
        <v>65</v>
      </c>
      <c r="E127">
        <v>124</v>
      </c>
      <c r="F127">
        <v>122</v>
      </c>
      <c r="G127">
        <v>50</v>
      </c>
      <c r="H127">
        <v>124</v>
      </c>
      <c r="I127">
        <v>96</v>
      </c>
      <c r="J127">
        <v>52</v>
      </c>
      <c r="K127">
        <v>124</v>
      </c>
      <c r="L127">
        <v>402</v>
      </c>
      <c r="M127">
        <v>1175</v>
      </c>
      <c r="N127">
        <v>124</v>
      </c>
      <c r="O127">
        <v>831</v>
      </c>
      <c r="P127">
        <v>204</v>
      </c>
      <c r="R127" s="8">
        <v>124</v>
      </c>
      <c r="S127" t="b">
        <f>OR(Tabla197[[#This Row],[Tiempo_lineal (ns)]]&gt;$C$508,Tabla197[[#This Row],[Tiempo_lineal (ns)]]&lt;$C$509)</f>
        <v>0</v>
      </c>
      <c r="T127" t="b">
        <f>OR(Tabla197[[#This Row],[Tiempo_normal (ns)]]&gt;$D$508,Tabla197[[#This Row],[Tiempo_normal (ns)]]&lt;$D$509)</f>
        <v>0</v>
      </c>
      <c r="U127" s="8">
        <v>124</v>
      </c>
      <c r="V127" t="b">
        <f>OR(Tabla3108[[#This Row],[Tiempo_lineal (ns)]]&gt;$F$508,Tabla3108[[#This Row],[Tiempo_lineal (ns)]]&lt;$F$509)</f>
        <v>0</v>
      </c>
      <c r="W127" t="b">
        <f>OR(Tabla3108[[#This Row],[Tiempo_normal (ns)]]&gt;$G$508,Tabla3108[[#This Row],[Tiempo_normal (ns)]]&lt;$G$509)</f>
        <v>0</v>
      </c>
      <c r="X127" s="8">
        <v>124</v>
      </c>
      <c r="Y127" t="b">
        <f>OR(Tabla4119[[#This Row],[Tiempo_lineal (ns)]]&gt;$I$508,Tabla4119[[#This Row],[Tiempo_lineal (ns)]]&lt;$I$509)</f>
        <v>0</v>
      </c>
      <c r="Z127" t="b">
        <f>OR(Tabla4119[[#This Row],[Tiempo_normal (ns)]]&gt;$J$508,Tabla4119[[#This Row],[Tiempo_normal (ns)]]&lt;$J$509)</f>
        <v>0</v>
      </c>
      <c r="AA127" s="8">
        <v>124</v>
      </c>
      <c r="AB127" t="b">
        <f>OR(Tabla51210[[#This Row],[Tiempo_lineal (ns)]]&gt;$L$508,Tabla51210[[#This Row],[Tiempo_lineal (ns)]]&lt;$L$509)</f>
        <v>0</v>
      </c>
      <c r="AC127" t="b">
        <f>OR(Tabla51210[[#This Row],[Tiempo_normal (ns)]]&gt;$M$508,Tabla51210[[#This Row],[Tiempo_normal (ns)]]&lt;$M$509)</f>
        <v>1</v>
      </c>
      <c r="AD127" s="8">
        <v>124</v>
      </c>
      <c r="AE127" t="b">
        <f>OR(Tabla61311[[#This Row],[Tiempo_lineal (ns)]]&gt;$O$508,Tabla61311[[#This Row],[Tiempo_lineal (ns)]]&lt;$O$509)</f>
        <v>0</v>
      </c>
      <c r="AF127" s="7" t="b">
        <f>OR(Tabla61311[[#This Row],[Tiempo_normal (ns)]]&gt;$P$508,Tabla61311[[#This Row],[Tiempo_normal (ns)]]&lt;$P$509)</f>
        <v>0</v>
      </c>
    </row>
    <row r="128" spans="2:32" x14ac:dyDescent="0.3">
      <c r="B128">
        <v>125</v>
      </c>
      <c r="C128">
        <v>70</v>
      </c>
      <c r="D128">
        <v>71</v>
      </c>
      <c r="E128">
        <v>125</v>
      </c>
      <c r="F128">
        <v>75</v>
      </c>
      <c r="G128">
        <v>81</v>
      </c>
      <c r="H128">
        <v>125</v>
      </c>
      <c r="I128">
        <v>169</v>
      </c>
      <c r="J128">
        <v>44</v>
      </c>
      <c r="K128">
        <v>125</v>
      </c>
      <c r="L128">
        <v>1078</v>
      </c>
      <c r="M128">
        <v>65</v>
      </c>
      <c r="N128">
        <v>125</v>
      </c>
      <c r="O128">
        <v>10398</v>
      </c>
      <c r="P128">
        <v>131</v>
      </c>
      <c r="R128" s="6">
        <v>125</v>
      </c>
      <c r="S128" t="b">
        <f>OR(Tabla197[[#This Row],[Tiempo_lineal (ns)]]&gt;$C$508,Tabla197[[#This Row],[Tiempo_lineal (ns)]]&lt;$C$509)</f>
        <v>0</v>
      </c>
      <c r="T128" t="b">
        <f>OR(Tabla197[[#This Row],[Tiempo_normal (ns)]]&gt;$D$508,Tabla197[[#This Row],[Tiempo_normal (ns)]]&lt;$D$509)</f>
        <v>0</v>
      </c>
      <c r="U128" s="6">
        <v>125</v>
      </c>
      <c r="V128" t="b">
        <f>OR(Tabla3108[[#This Row],[Tiempo_lineal (ns)]]&gt;$F$508,Tabla3108[[#This Row],[Tiempo_lineal (ns)]]&lt;$F$509)</f>
        <v>0</v>
      </c>
      <c r="W128" t="b">
        <f>OR(Tabla3108[[#This Row],[Tiempo_normal (ns)]]&gt;$G$508,Tabla3108[[#This Row],[Tiempo_normal (ns)]]&lt;$G$509)</f>
        <v>0</v>
      </c>
      <c r="X128" s="6">
        <v>125</v>
      </c>
      <c r="Y128" t="b">
        <f>OR(Tabla4119[[#This Row],[Tiempo_lineal (ns)]]&gt;$I$508,Tabla4119[[#This Row],[Tiempo_lineal (ns)]]&lt;$I$509)</f>
        <v>0</v>
      </c>
      <c r="Z128" t="b">
        <f>OR(Tabla4119[[#This Row],[Tiempo_normal (ns)]]&gt;$J$508,Tabla4119[[#This Row],[Tiempo_normal (ns)]]&lt;$J$509)</f>
        <v>0</v>
      </c>
      <c r="AA128" s="6">
        <v>125</v>
      </c>
      <c r="AB128" t="b">
        <f>OR(Tabla51210[[#This Row],[Tiempo_lineal (ns)]]&gt;$L$508,Tabla51210[[#This Row],[Tiempo_lineal (ns)]]&lt;$L$509)</f>
        <v>0</v>
      </c>
      <c r="AC128" t="b">
        <f>OR(Tabla51210[[#This Row],[Tiempo_normal (ns)]]&gt;$M$508,Tabla51210[[#This Row],[Tiempo_normal (ns)]]&lt;$M$509)</f>
        <v>0</v>
      </c>
      <c r="AD128" s="6">
        <v>125</v>
      </c>
      <c r="AE128" t="b">
        <f>OR(Tabla61311[[#This Row],[Tiempo_lineal (ns)]]&gt;$O$508,Tabla61311[[#This Row],[Tiempo_lineal (ns)]]&lt;$O$509)</f>
        <v>1</v>
      </c>
      <c r="AF128" s="7" t="b">
        <f>OR(Tabla61311[[#This Row],[Tiempo_normal (ns)]]&gt;$P$508,Tabla61311[[#This Row],[Tiempo_normal (ns)]]&lt;$P$509)</f>
        <v>0</v>
      </c>
    </row>
    <row r="129" spans="2:32" x14ac:dyDescent="0.3">
      <c r="B129">
        <v>126</v>
      </c>
      <c r="C129">
        <v>48</v>
      </c>
      <c r="D129">
        <v>42</v>
      </c>
      <c r="E129">
        <v>126</v>
      </c>
      <c r="F129">
        <v>193</v>
      </c>
      <c r="G129">
        <v>44</v>
      </c>
      <c r="H129">
        <v>126</v>
      </c>
      <c r="I129">
        <v>303</v>
      </c>
      <c r="J129">
        <v>333</v>
      </c>
      <c r="K129">
        <v>126</v>
      </c>
      <c r="L129">
        <v>690</v>
      </c>
      <c r="M129">
        <v>59</v>
      </c>
      <c r="N129">
        <v>126</v>
      </c>
      <c r="O129">
        <v>777</v>
      </c>
      <c r="P129">
        <v>1137</v>
      </c>
      <c r="R129" s="8">
        <v>126</v>
      </c>
      <c r="S129" t="b">
        <f>OR(Tabla197[[#This Row],[Tiempo_lineal (ns)]]&gt;$C$508,Tabla197[[#This Row],[Tiempo_lineal (ns)]]&lt;$C$509)</f>
        <v>0</v>
      </c>
      <c r="T129" t="b">
        <f>OR(Tabla197[[#This Row],[Tiempo_normal (ns)]]&gt;$D$508,Tabla197[[#This Row],[Tiempo_normal (ns)]]&lt;$D$509)</f>
        <v>0</v>
      </c>
      <c r="U129" s="8">
        <v>126</v>
      </c>
      <c r="V129" t="b">
        <f>OR(Tabla3108[[#This Row],[Tiempo_lineal (ns)]]&gt;$F$508,Tabla3108[[#This Row],[Tiempo_lineal (ns)]]&lt;$F$509)</f>
        <v>1</v>
      </c>
      <c r="W129" t="b">
        <f>OR(Tabla3108[[#This Row],[Tiempo_normal (ns)]]&gt;$G$508,Tabla3108[[#This Row],[Tiempo_normal (ns)]]&lt;$G$509)</f>
        <v>0</v>
      </c>
      <c r="X129" s="8">
        <v>126</v>
      </c>
      <c r="Y129" t="b">
        <f>OR(Tabla4119[[#This Row],[Tiempo_lineal (ns)]]&gt;$I$508,Tabla4119[[#This Row],[Tiempo_lineal (ns)]]&lt;$I$509)</f>
        <v>0</v>
      </c>
      <c r="Z129" t="b">
        <f>OR(Tabla4119[[#This Row],[Tiempo_normal (ns)]]&gt;$J$508,Tabla4119[[#This Row],[Tiempo_normal (ns)]]&lt;$J$509)</f>
        <v>0</v>
      </c>
      <c r="AA129" s="8">
        <v>126</v>
      </c>
      <c r="AB129" t="b">
        <f>OR(Tabla51210[[#This Row],[Tiempo_lineal (ns)]]&gt;$L$508,Tabla51210[[#This Row],[Tiempo_lineal (ns)]]&lt;$L$509)</f>
        <v>0</v>
      </c>
      <c r="AC129" t="b">
        <f>OR(Tabla51210[[#This Row],[Tiempo_normal (ns)]]&gt;$M$508,Tabla51210[[#This Row],[Tiempo_normal (ns)]]&lt;$M$509)</f>
        <v>0</v>
      </c>
      <c r="AD129" s="8">
        <v>126</v>
      </c>
      <c r="AE129" t="b">
        <f>OR(Tabla61311[[#This Row],[Tiempo_lineal (ns)]]&gt;$O$508,Tabla61311[[#This Row],[Tiempo_lineal (ns)]]&lt;$O$509)</f>
        <v>0</v>
      </c>
      <c r="AF129" s="7" t="b">
        <f>OR(Tabla61311[[#This Row],[Tiempo_normal (ns)]]&gt;$P$508,Tabla61311[[#This Row],[Tiempo_normal (ns)]]&lt;$P$509)</f>
        <v>0</v>
      </c>
    </row>
    <row r="130" spans="2:32" x14ac:dyDescent="0.3">
      <c r="B130">
        <v>127</v>
      </c>
      <c r="C130">
        <v>46</v>
      </c>
      <c r="D130">
        <v>51</v>
      </c>
      <c r="E130">
        <v>127</v>
      </c>
      <c r="F130">
        <v>133</v>
      </c>
      <c r="G130">
        <v>149</v>
      </c>
      <c r="H130">
        <v>127</v>
      </c>
      <c r="I130">
        <v>232</v>
      </c>
      <c r="J130">
        <v>173</v>
      </c>
      <c r="K130">
        <v>127</v>
      </c>
      <c r="L130">
        <v>519</v>
      </c>
      <c r="M130">
        <v>59</v>
      </c>
      <c r="N130">
        <v>127</v>
      </c>
      <c r="O130">
        <v>2272</v>
      </c>
      <c r="P130">
        <v>110</v>
      </c>
      <c r="R130" s="6">
        <v>127</v>
      </c>
      <c r="S130" t="b">
        <f>OR(Tabla197[[#This Row],[Tiempo_lineal (ns)]]&gt;$C$508,Tabla197[[#This Row],[Tiempo_lineal (ns)]]&lt;$C$509)</f>
        <v>0</v>
      </c>
      <c r="T130" t="b">
        <f>OR(Tabla197[[#This Row],[Tiempo_normal (ns)]]&gt;$D$508,Tabla197[[#This Row],[Tiempo_normal (ns)]]&lt;$D$509)</f>
        <v>0</v>
      </c>
      <c r="U130" s="6">
        <v>127</v>
      </c>
      <c r="V130" t="b">
        <f>OR(Tabla3108[[#This Row],[Tiempo_lineal (ns)]]&gt;$F$508,Tabla3108[[#This Row],[Tiempo_lineal (ns)]]&lt;$F$509)</f>
        <v>0</v>
      </c>
      <c r="W130" t="b">
        <f>OR(Tabla3108[[#This Row],[Tiempo_normal (ns)]]&gt;$G$508,Tabla3108[[#This Row],[Tiempo_normal (ns)]]&lt;$G$509)</f>
        <v>1</v>
      </c>
      <c r="X130" s="6">
        <v>127</v>
      </c>
      <c r="Y130" t="b">
        <f>OR(Tabla4119[[#This Row],[Tiempo_lineal (ns)]]&gt;$I$508,Tabla4119[[#This Row],[Tiempo_lineal (ns)]]&lt;$I$509)</f>
        <v>0</v>
      </c>
      <c r="Z130" t="b">
        <f>OR(Tabla4119[[#This Row],[Tiempo_normal (ns)]]&gt;$J$508,Tabla4119[[#This Row],[Tiempo_normal (ns)]]&lt;$J$509)</f>
        <v>0</v>
      </c>
      <c r="AA130" s="6">
        <v>127</v>
      </c>
      <c r="AB130" t="b">
        <f>OR(Tabla51210[[#This Row],[Tiempo_lineal (ns)]]&gt;$L$508,Tabla51210[[#This Row],[Tiempo_lineal (ns)]]&lt;$L$509)</f>
        <v>0</v>
      </c>
      <c r="AC130" t="b">
        <f>OR(Tabla51210[[#This Row],[Tiempo_normal (ns)]]&gt;$M$508,Tabla51210[[#This Row],[Tiempo_normal (ns)]]&lt;$M$509)</f>
        <v>0</v>
      </c>
      <c r="AD130" s="6">
        <v>127</v>
      </c>
      <c r="AE130" t="b">
        <f>OR(Tabla61311[[#This Row],[Tiempo_lineal (ns)]]&gt;$O$508,Tabla61311[[#This Row],[Tiempo_lineal (ns)]]&lt;$O$509)</f>
        <v>0</v>
      </c>
      <c r="AF130" s="7" t="b">
        <f>OR(Tabla61311[[#This Row],[Tiempo_normal (ns)]]&gt;$P$508,Tabla61311[[#This Row],[Tiempo_normal (ns)]]&lt;$P$509)</f>
        <v>0</v>
      </c>
    </row>
    <row r="131" spans="2:32" x14ac:dyDescent="0.3">
      <c r="B131">
        <v>128</v>
      </c>
      <c r="C131">
        <v>38</v>
      </c>
      <c r="D131">
        <v>46</v>
      </c>
      <c r="E131">
        <v>128</v>
      </c>
      <c r="F131">
        <v>45</v>
      </c>
      <c r="G131">
        <v>44</v>
      </c>
      <c r="H131">
        <v>128</v>
      </c>
      <c r="I131">
        <v>130</v>
      </c>
      <c r="J131">
        <v>157</v>
      </c>
      <c r="K131">
        <v>128</v>
      </c>
      <c r="L131">
        <v>982</v>
      </c>
      <c r="M131">
        <v>293</v>
      </c>
      <c r="N131">
        <v>128</v>
      </c>
      <c r="O131">
        <v>4234</v>
      </c>
      <c r="P131">
        <v>262</v>
      </c>
      <c r="R131" s="8">
        <v>128</v>
      </c>
      <c r="S131" t="b">
        <f>OR(Tabla197[[#This Row],[Tiempo_lineal (ns)]]&gt;$C$508,Tabla197[[#This Row],[Tiempo_lineal (ns)]]&lt;$C$509)</f>
        <v>0</v>
      </c>
      <c r="T131" t="b">
        <f>OR(Tabla197[[#This Row],[Tiempo_normal (ns)]]&gt;$D$508,Tabla197[[#This Row],[Tiempo_normal (ns)]]&lt;$D$509)</f>
        <v>0</v>
      </c>
      <c r="U131" s="8">
        <v>128</v>
      </c>
      <c r="V131" t="b">
        <f>OR(Tabla3108[[#This Row],[Tiempo_lineal (ns)]]&gt;$F$508,Tabla3108[[#This Row],[Tiempo_lineal (ns)]]&lt;$F$509)</f>
        <v>0</v>
      </c>
      <c r="W131" t="b">
        <f>OR(Tabla3108[[#This Row],[Tiempo_normal (ns)]]&gt;$G$508,Tabla3108[[#This Row],[Tiempo_normal (ns)]]&lt;$G$509)</f>
        <v>0</v>
      </c>
      <c r="X131" s="8">
        <v>128</v>
      </c>
      <c r="Y131" t="b">
        <f>OR(Tabla4119[[#This Row],[Tiempo_lineal (ns)]]&gt;$I$508,Tabla4119[[#This Row],[Tiempo_lineal (ns)]]&lt;$I$509)</f>
        <v>0</v>
      </c>
      <c r="Z131" t="b">
        <f>OR(Tabla4119[[#This Row],[Tiempo_normal (ns)]]&gt;$J$508,Tabla4119[[#This Row],[Tiempo_normal (ns)]]&lt;$J$509)</f>
        <v>0</v>
      </c>
      <c r="AA131" s="8">
        <v>128</v>
      </c>
      <c r="AB131" t="b">
        <f>OR(Tabla51210[[#This Row],[Tiempo_lineal (ns)]]&gt;$L$508,Tabla51210[[#This Row],[Tiempo_lineal (ns)]]&lt;$L$509)</f>
        <v>0</v>
      </c>
      <c r="AC131" t="b">
        <f>OR(Tabla51210[[#This Row],[Tiempo_normal (ns)]]&gt;$M$508,Tabla51210[[#This Row],[Tiempo_normal (ns)]]&lt;$M$509)</f>
        <v>0</v>
      </c>
      <c r="AD131" s="8">
        <v>128</v>
      </c>
      <c r="AE131" t="b">
        <f>OR(Tabla61311[[#This Row],[Tiempo_lineal (ns)]]&gt;$O$508,Tabla61311[[#This Row],[Tiempo_lineal (ns)]]&lt;$O$509)</f>
        <v>0</v>
      </c>
      <c r="AF131" s="7" t="b">
        <f>OR(Tabla61311[[#This Row],[Tiempo_normal (ns)]]&gt;$P$508,Tabla61311[[#This Row],[Tiempo_normal (ns)]]&lt;$P$509)</f>
        <v>0</v>
      </c>
    </row>
    <row r="132" spans="2:32" x14ac:dyDescent="0.3">
      <c r="B132">
        <v>129</v>
      </c>
      <c r="C132">
        <v>42</v>
      </c>
      <c r="D132">
        <v>60</v>
      </c>
      <c r="E132">
        <v>129</v>
      </c>
      <c r="F132">
        <v>72</v>
      </c>
      <c r="G132">
        <v>36</v>
      </c>
      <c r="H132">
        <v>129</v>
      </c>
      <c r="I132">
        <v>133</v>
      </c>
      <c r="J132">
        <v>593</v>
      </c>
      <c r="K132">
        <v>129</v>
      </c>
      <c r="L132">
        <v>1279</v>
      </c>
      <c r="M132">
        <v>391</v>
      </c>
      <c r="N132">
        <v>129</v>
      </c>
      <c r="O132">
        <v>2012</v>
      </c>
      <c r="P132">
        <v>8262</v>
      </c>
      <c r="R132" s="6">
        <v>129</v>
      </c>
      <c r="S132" t="b">
        <f>OR(Tabla197[[#This Row],[Tiempo_lineal (ns)]]&gt;$C$508,Tabla197[[#This Row],[Tiempo_lineal (ns)]]&lt;$C$509)</f>
        <v>0</v>
      </c>
      <c r="T132" t="b">
        <f>OR(Tabla197[[#This Row],[Tiempo_normal (ns)]]&gt;$D$508,Tabla197[[#This Row],[Tiempo_normal (ns)]]&lt;$D$509)</f>
        <v>0</v>
      </c>
      <c r="U132" s="6">
        <v>129</v>
      </c>
      <c r="V132" t="b">
        <f>OR(Tabla3108[[#This Row],[Tiempo_lineal (ns)]]&gt;$F$508,Tabla3108[[#This Row],[Tiempo_lineal (ns)]]&lt;$F$509)</f>
        <v>0</v>
      </c>
      <c r="W132" t="b">
        <f>OR(Tabla3108[[#This Row],[Tiempo_normal (ns)]]&gt;$G$508,Tabla3108[[#This Row],[Tiempo_normal (ns)]]&lt;$G$509)</f>
        <v>0</v>
      </c>
      <c r="X132" s="6">
        <v>129</v>
      </c>
      <c r="Y132" t="b">
        <f>OR(Tabla4119[[#This Row],[Tiempo_lineal (ns)]]&gt;$I$508,Tabla4119[[#This Row],[Tiempo_lineal (ns)]]&lt;$I$509)</f>
        <v>0</v>
      </c>
      <c r="Z132" t="b">
        <f>OR(Tabla4119[[#This Row],[Tiempo_normal (ns)]]&gt;$J$508,Tabla4119[[#This Row],[Tiempo_normal (ns)]]&lt;$J$509)</f>
        <v>1</v>
      </c>
      <c r="AA132" s="6">
        <v>129</v>
      </c>
      <c r="AB132" t="b">
        <f>OR(Tabla51210[[#This Row],[Tiempo_lineal (ns)]]&gt;$L$508,Tabla51210[[#This Row],[Tiempo_lineal (ns)]]&lt;$L$509)</f>
        <v>0</v>
      </c>
      <c r="AC132" t="b">
        <f>OR(Tabla51210[[#This Row],[Tiempo_normal (ns)]]&gt;$M$508,Tabla51210[[#This Row],[Tiempo_normal (ns)]]&lt;$M$509)</f>
        <v>0</v>
      </c>
      <c r="AD132" s="6">
        <v>129</v>
      </c>
      <c r="AE132" t="b">
        <f>OR(Tabla61311[[#This Row],[Tiempo_lineal (ns)]]&gt;$O$508,Tabla61311[[#This Row],[Tiempo_lineal (ns)]]&lt;$O$509)</f>
        <v>0</v>
      </c>
      <c r="AF132" s="7" t="b">
        <f>OR(Tabla61311[[#This Row],[Tiempo_normal (ns)]]&gt;$P$508,Tabla61311[[#This Row],[Tiempo_normal (ns)]]&lt;$P$509)</f>
        <v>1</v>
      </c>
    </row>
    <row r="133" spans="2:32" x14ac:dyDescent="0.3">
      <c r="B133">
        <v>130</v>
      </c>
      <c r="C133">
        <v>92</v>
      </c>
      <c r="D133">
        <v>27</v>
      </c>
      <c r="E133">
        <v>130</v>
      </c>
      <c r="F133">
        <v>82</v>
      </c>
      <c r="G133">
        <v>125</v>
      </c>
      <c r="H133">
        <v>130</v>
      </c>
      <c r="I133">
        <v>257</v>
      </c>
      <c r="J133">
        <v>101</v>
      </c>
      <c r="K133">
        <v>130</v>
      </c>
      <c r="L133">
        <v>550</v>
      </c>
      <c r="M133">
        <v>59</v>
      </c>
      <c r="N133">
        <v>130</v>
      </c>
      <c r="O133">
        <v>2443</v>
      </c>
      <c r="P133">
        <v>99</v>
      </c>
      <c r="R133" s="8">
        <v>130</v>
      </c>
      <c r="S133" t="b">
        <f>OR(Tabla197[[#This Row],[Tiempo_lineal (ns)]]&gt;$C$508,Tabla197[[#This Row],[Tiempo_lineal (ns)]]&lt;$C$509)</f>
        <v>0</v>
      </c>
      <c r="T133" t="b">
        <f>OR(Tabla197[[#This Row],[Tiempo_normal (ns)]]&gt;$D$508,Tabla197[[#This Row],[Tiempo_normal (ns)]]&lt;$D$509)</f>
        <v>0</v>
      </c>
      <c r="U133" s="8">
        <v>130</v>
      </c>
      <c r="V133" t="b">
        <f>OR(Tabla3108[[#This Row],[Tiempo_lineal (ns)]]&gt;$F$508,Tabla3108[[#This Row],[Tiempo_lineal (ns)]]&lt;$F$509)</f>
        <v>0</v>
      </c>
      <c r="W133" t="b">
        <f>OR(Tabla3108[[#This Row],[Tiempo_normal (ns)]]&gt;$G$508,Tabla3108[[#This Row],[Tiempo_normal (ns)]]&lt;$G$509)</f>
        <v>0</v>
      </c>
      <c r="X133" s="8">
        <v>130</v>
      </c>
      <c r="Y133" t="b">
        <f>OR(Tabla4119[[#This Row],[Tiempo_lineal (ns)]]&gt;$I$508,Tabla4119[[#This Row],[Tiempo_lineal (ns)]]&lt;$I$509)</f>
        <v>0</v>
      </c>
      <c r="Z133" t="b">
        <f>OR(Tabla4119[[#This Row],[Tiempo_normal (ns)]]&gt;$J$508,Tabla4119[[#This Row],[Tiempo_normal (ns)]]&lt;$J$509)</f>
        <v>0</v>
      </c>
      <c r="AA133" s="8">
        <v>130</v>
      </c>
      <c r="AB133" t="b">
        <f>OR(Tabla51210[[#This Row],[Tiempo_lineal (ns)]]&gt;$L$508,Tabla51210[[#This Row],[Tiempo_lineal (ns)]]&lt;$L$509)</f>
        <v>0</v>
      </c>
      <c r="AC133" t="b">
        <f>OR(Tabla51210[[#This Row],[Tiempo_normal (ns)]]&gt;$M$508,Tabla51210[[#This Row],[Tiempo_normal (ns)]]&lt;$M$509)</f>
        <v>0</v>
      </c>
      <c r="AD133" s="8">
        <v>130</v>
      </c>
      <c r="AE133" t="b">
        <f>OR(Tabla61311[[#This Row],[Tiempo_lineal (ns)]]&gt;$O$508,Tabla61311[[#This Row],[Tiempo_lineal (ns)]]&lt;$O$509)</f>
        <v>0</v>
      </c>
      <c r="AF133" s="7" t="b">
        <f>OR(Tabla61311[[#This Row],[Tiempo_normal (ns)]]&gt;$P$508,Tabla61311[[#This Row],[Tiempo_normal (ns)]]&lt;$P$509)</f>
        <v>0</v>
      </c>
    </row>
    <row r="134" spans="2:32" x14ac:dyDescent="0.3">
      <c r="B134">
        <v>131</v>
      </c>
      <c r="C134">
        <v>50</v>
      </c>
      <c r="D134">
        <v>37</v>
      </c>
      <c r="E134">
        <v>131</v>
      </c>
      <c r="F134">
        <v>53</v>
      </c>
      <c r="G134">
        <v>106</v>
      </c>
      <c r="H134">
        <v>131</v>
      </c>
      <c r="I134">
        <v>47</v>
      </c>
      <c r="J134">
        <v>89</v>
      </c>
      <c r="K134">
        <v>131</v>
      </c>
      <c r="L134">
        <v>950</v>
      </c>
      <c r="M134">
        <v>635</v>
      </c>
      <c r="N134">
        <v>131</v>
      </c>
      <c r="O134">
        <v>2094</v>
      </c>
      <c r="P134">
        <v>97</v>
      </c>
      <c r="R134" s="6">
        <v>131</v>
      </c>
      <c r="S134" t="b">
        <f>OR(Tabla197[[#This Row],[Tiempo_lineal (ns)]]&gt;$C$508,Tabla197[[#This Row],[Tiempo_lineal (ns)]]&lt;$C$509)</f>
        <v>0</v>
      </c>
      <c r="T134" t="b">
        <f>OR(Tabla197[[#This Row],[Tiempo_normal (ns)]]&gt;$D$508,Tabla197[[#This Row],[Tiempo_normal (ns)]]&lt;$D$509)</f>
        <v>0</v>
      </c>
      <c r="U134" s="6">
        <v>131</v>
      </c>
      <c r="V134" t="b">
        <f>OR(Tabla3108[[#This Row],[Tiempo_lineal (ns)]]&gt;$F$508,Tabla3108[[#This Row],[Tiempo_lineal (ns)]]&lt;$F$509)</f>
        <v>0</v>
      </c>
      <c r="W134" t="b">
        <f>OR(Tabla3108[[#This Row],[Tiempo_normal (ns)]]&gt;$G$508,Tabla3108[[#This Row],[Tiempo_normal (ns)]]&lt;$G$509)</f>
        <v>0</v>
      </c>
      <c r="X134" s="6">
        <v>131</v>
      </c>
      <c r="Y134" t="b">
        <f>OR(Tabla4119[[#This Row],[Tiempo_lineal (ns)]]&gt;$I$508,Tabla4119[[#This Row],[Tiempo_lineal (ns)]]&lt;$I$509)</f>
        <v>0</v>
      </c>
      <c r="Z134" t="b">
        <f>OR(Tabla4119[[#This Row],[Tiempo_normal (ns)]]&gt;$J$508,Tabla4119[[#This Row],[Tiempo_normal (ns)]]&lt;$J$509)</f>
        <v>0</v>
      </c>
      <c r="AA134" s="6">
        <v>131</v>
      </c>
      <c r="AB134" t="b">
        <f>OR(Tabla51210[[#This Row],[Tiempo_lineal (ns)]]&gt;$L$508,Tabla51210[[#This Row],[Tiempo_lineal (ns)]]&lt;$L$509)</f>
        <v>0</v>
      </c>
      <c r="AC134" t="b">
        <f>OR(Tabla51210[[#This Row],[Tiempo_normal (ns)]]&gt;$M$508,Tabla51210[[#This Row],[Tiempo_normal (ns)]]&lt;$M$509)</f>
        <v>0</v>
      </c>
      <c r="AD134" s="6">
        <v>131</v>
      </c>
      <c r="AE134" t="b">
        <f>OR(Tabla61311[[#This Row],[Tiempo_lineal (ns)]]&gt;$O$508,Tabla61311[[#This Row],[Tiempo_lineal (ns)]]&lt;$O$509)</f>
        <v>0</v>
      </c>
      <c r="AF134" s="7" t="b">
        <f>OR(Tabla61311[[#This Row],[Tiempo_normal (ns)]]&gt;$P$508,Tabla61311[[#This Row],[Tiempo_normal (ns)]]&lt;$P$509)</f>
        <v>0</v>
      </c>
    </row>
    <row r="135" spans="2:32" x14ac:dyDescent="0.3">
      <c r="B135">
        <v>132</v>
      </c>
      <c r="C135">
        <v>40</v>
      </c>
      <c r="D135">
        <v>38</v>
      </c>
      <c r="E135">
        <v>132</v>
      </c>
      <c r="F135">
        <v>110</v>
      </c>
      <c r="G135">
        <v>46</v>
      </c>
      <c r="H135">
        <v>132</v>
      </c>
      <c r="I135">
        <v>141</v>
      </c>
      <c r="J135">
        <v>338</v>
      </c>
      <c r="K135">
        <v>132</v>
      </c>
      <c r="L135">
        <v>701</v>
      </c>
      <c r="M135">
        <v>60</v>
      </c>
      <c r="N135">
        <v>132</v>
      </c>
      <c r="O135">
        <v>2109</v>
      </c>
      <c r="P135">
        <v>91</v>
      </c>
      <c r="R135" s="8">
        <v>132</v>
      </c>
      <c r="S135" t="b">
        <f>OR(Tabla197[[#This Row],[Tiempo_lineal (ns)]]&gt;$C$508,Tabla197[[#This Row],[Tiempo_lineal (ns)]]&lt;$C$509)</f>
        <v>0</v>
      </c>
      <c r="T135" t="b">
        <f>OR(Tabla197[[#This Row],[Tiempo_normal (ns)]]&gt;$D$508,Tabla197[[#This Row],[Tiempo_normal (ns)]]&lt;$D$509)</f>
        <v>0</v>
      </c>
      <c r="U135" s="8">
        <v>132</v>
      </c>
      <c r="V135" t="b">
        <f>OR(Tabla3108[[#This Row],[Tiempo_lineal (ns)]]&gt;$F$508,Tabla3108[[#This Row],[Tiempo_lineal (ns)]]&lt;$F$509)</f>
        <v>0</v>
      </c>
      <c r="W135" t="b">
        <f>OR(Tabla3108[[#This Row],[Tiempo_normal (ns)]]&gt;$G$508,Tabla3108[[#This Row],[Tiempo_normal (ns)]]&lt;$G$509)</f>
        <v>0</v>
      </c>
      <c r="X135" s="8">
        <v>132</v>
      </c>
      <c r="Y135" t="b">
        <f>OR(Tabla4119[[#This Row],[Tiempo_lineal (ns)]]&gt;$I$508,Tabla4119[[#This Row],[Tiempo_lineal (ns)]]&lt;$I$509)</f>
        <v>0</v>
      </c>
      <c r="Z135" t="b">
        <f>OR(Tabla4119[[#This Row],[Tiempo_normal (ns)]]&gt;$J$508,Tabla4119[[#This Row],[Tiempo_normal (ns)]]&lt;$J$509)</f>
        <v>0</v>
      </c>
      <c r="AA135" s="8">
        <v>132</v>
      </c>
      <c r="AB135" t="b">
        <f>OR(Tabla51210[[#This Row],[Tiempo_lineal (ns)]]&gt;$L$508,Tabla51210[[#This Row],[Tiempo_lineal (ns)]]&lt;$L$509)</f>
        <v>0</v>
      </c>
      <c r="AC135" t="b">
        <f>OR(Tabla51210[[#This Row],[Tiempo_normal (ns)]]&gt;$M$508,Tabla51210[[#This Row],[Tiempo_normal (ns)]]&lt;$M$509)</f>
        <v>0</v>
      </c>
      <c r="AD135" s="8">
        <v>132</v>
      </c>
      <c r="AE135" t="b">
        <f>OR(Tabla61311[[#This Row],[Tiempo_lineal (ns)]]&gt;$O$508,Tabla61311[[#This Row],[Tiempo_lineal (ns)]]&lt;$O$509)</f>
        <v>0</v>
      </c>
      <c r="AF135" s="7" t="b">
        <f>OR(Tabla61311[[#This Row],[Tiempo_normal (ns)]]&gt;$P$508,Tabla61311[[#This Row],[Tiempo_normal (ns)]]&lt;$P$509)</f>
        <v>0</v>
      </c>
    </row>
    <row r="136" spans="2:32" x14ac:dyDescent="0.3">
      <c r="B136">
        <v>133</v>
      </c>
      <c r="C136">
        <v>49</v>
      </c>
      <c r="D136">
        <v>35</v>
      </c>
      <c r="E136">
        <v>133</v>
      </c>
      <c r="F136">
        <v>100</v>
      </c>
      <c r="G136">
        <v>59</v>
      </c>
      <c r="H136">
        <v>133</v>
      </c>
      <c r="I136">
        <v>146</v>
      </c>
      <c r="J136">
        <v>383</v>
      </c>
      <c r="K136">
        <v>133</v>
      </c>
      <c r="L136">
        <v>876</v>
      </c>
      <c r="M136">
        <v>49</v>
      </c>
      <c r="N136">
        <v>133</v>
      </c>
      <c r="O136">
        <v>2867</v>
      </c>
      <c r="P136">
        <v>105</v>
      </c>
      <c r="R136" s="6">
        <v>133</v>
      </c>
      <c r="S136" t="b">
        <f>OR(Tabla197[[#This Row],[Tiempo_lineal (ns)]]&gt;$C$508,Tabla197[[#This Row],[Tiempo_lineal (ns)]]&lt;$C$509)</f>
        <v>0</v>
      </c>
      <c r="T136" t="b">
        <f>OR(Tabla197[[#This Row],[Tiempo_normal (ns)]]&gt;$D$508,Tabla197[[#This Row],[Tiempo_normal (ns)]]&lt;$D$509)</f>
        <v>0</v>
      </c>
      <c r="U136" s="6">
        <v>133</v>
      </c>
      <c r="V136" t="b">
        <f>OR(Tabla3108[[#This Row],[Tiempo_lineal (ns)]]&gt;$F$508,Tabla3108[[#This Row],[Tiempo_lineal (ns)]]&lt;$F$509)</f>
        <v>0</v>
      </c>
      <c r="W136" t="b">
        <f>OR(Tabla3108[[#This Row],[Tiempo_normal (ns)]]&gt;$G$508,Tabla3108[[#This Row],[Tiempo_normal (ns)]]&lt;$G$509)</f>
        <v>0</v>
      </c>
      <c r="X136" s="6">
        <v>133</v>
      </c>
      <c r="Y136" t="b">
        <f>OR(Tabla4119[[#This Row],[Tiempo_lineal (ns)]]&gt;$I$508,Tabla4119[[#This Row],[Tiempo_lineal (ns)]]&lt;$I$509)</f>
        <v>0</v>
      </c>
      <c r="Z136" t="b">
        <f>OR(Tabla4119[[#This Row],[Tiempo_normal (ns)]]&gt;$J$508,Tabla4119[[#This Row],[Tiempo_normal (ns)]]&lt;$J$509)</f>
        <v>1</v>
      </c>
      <c r="AA136" s="6">
        <v>133</v>
      </c>
      <c r="AB136" t="b">
        <f>OR(Tabla51210[[#This Row],[Tiempo_lineal (ns)]]&gt;$L$508,Tabla51210[[#This Row],[Tiempo_lineal (ns)]]&lt;$L$509)</f>
        <v>0</v>
      </c>
      <c r="AC136" t="b">
        <f>OR(Tabla51210[[#This Row],[Tiempo_normal (ns)]]&gt;$M$508,Tabla51210[[#This Row],[Tiempo_normal (ns)]]&lt;$M$509)</f>
        <v>0</v>
      </c>
      <c r="AD136" s="6">
        <v>133</v>
      </c>
      <c r="AE136" t="b">
        <f>OR(Tabla61311[[#This Row],[Tiempo_lineal (ns)]]&gt;$O$508,Tabla61311[[#This Row],[Tiempo_lineal (ns)]]&lt;$O$509)</f>
        <v>0</v>
      </c>
      <c r="AF136" s="7" t="b">
        <f>OR(Tabla61311[[#This Row],[Tiempo_normal (ns)]]&gt;$P$508,Tabla61311[[#This Row],[Tiempo_normal (ns)]]&lt;$P$509)</f>
        <v>0</v>
      </c>
    </row>
    <row r="137" spans="2:32" x14ac:dyDescent="0.3">
      <c r="B137">
        <v>134</v>
      </c>
      <c r="C137">
        <v>94</v>
      </c>
      <c r="D137">
        <v>43</v>
      </c>
      <c r="E137">
        <v>134</v>
      </c>
      <c r="F137">
        <v>89</v>
      </c>
      <c r="G137">
        <v>64</v>
      </c>
      <c r="H137">
        <v>134</v>
      </c>
      <c r="I137">
        <v>251</v>
      </c>
      <c r="J137">
        <v>46</v>
      </c>
      <c r="K137">
        <v>134</v>
      </c>
      <c r="L137">
        <v>213</v>
      </c>
      <c r="M137">
        <v>56</v>
      </c>
      <c r="N137">
        <v>134</v>
      </c>
      <c r="O137">
        <v>2111</v>
      </c>
      <c r="P137">
        <v>1418</v>
      </c>
      <c r="R137" s="8">
        <v>134</v>
      </c>
      <c r="S137" t="b">
        <f>OR(Tabla197[[#This Row],[Tiempo_lineal (ns)]]&gt;$C$508,Tabla197[[#This Row],[Tiempo_lineal (ns)]]&lt;$C$509)</f>
        <v>0</v>
      </c>
      <c r="T137" t="b">
        <f>OR(Tabla197[[#This Row],[Tiempo_normal (ns)]]&gt;$D$508,Tabla197[[#This Row],[Tiempo_normal (ns)]]&lt;$D$509)</f>
        <v>0</v>
      </c>
      <c r="U137" s="8">
        <v>134</v>
      </c>
      <c r="V137" t="b">
        <f>OR(Tabla3108[[#This Row],[Tiempo_lineal (ns)]]&gt;$F$508,Tabla3108[[#This Row],[Tiempo_lineal (ns)]]&lt;$F$509)</f>
        <v>0</v>
      </c>
      <c r="W137" t="b">
        <f>OR(Tabla3108[[#This Row],[Tiempo_normal (ns)]]&gt;$G$508,Tabla3108[[#This Row],[Tiempo_normal (ns)]]&lt;$G$509)</f>
        <v>0</v>
      </c>
      <c r="X137" s="8">
        <v>134</v>
      </c>
      <c r="Y137" t="b">
        <f>OR(Tabla4119[[#This Row],[Tiempo_lineal (ns)]]&gt;$I$508,Tabla4119[[#This Row],[Tiempo_lineal (ns)]]&lt;$I$509)</f>
        <v>0</v>
      </c>
      <c r="Z137" t="b">
        <f>OR(Tabla4119[[#This Row],[Tiempo_normal (ns)]]&gt;$J$508,Tabla4119[[#This Row],[Tiempo_normal (ns)]]&lt;$J$509)</f>
        <v>0</v>
      </c>
      <c r="AA137" s="8">
        <v>134</v>
      </c>
      <c r="AB137" t="b">
        <f>OR(Tabla51210[[#This Row],[Tiempo_lineal (ns)]]&gt;$L$508,Tabla51210[[#This Row],[Tiempo_lineal (ns)]]&lt;$L$509)</f>
        <v>0</v>
      </c>
      <c r="AC137" t="b">
        <f>OR(Tabla51210[[#This Row],[Tiempo_normal (ns)]]&gt;$M$508,Tabla51210[[#This Row],[Tiempo_normal (ns)]]&lt;$M$509)</f>
        <v>0</v>
      </c>
      <c r="AD137" s="8">
        <v>134</v>
      </c>
      <c r="AE137" t="b">
        <f>OR(Tabla61311[[#This Row],[Tiempo_lineal (ns)]]&gt;$O$508,Tabla61311[[#This Row],[Tiempo_lineal (ns)]]&lt;$O$509)</f>
        <v>0</v>
      </c>
      <c r="AF137" s="7" t="b">
        <f>OR(Tabla61311[[#This Row],[Tiempo_normal (ns)]]&gt;$P$508,Tabla61311[[#This Row],[Tiempo_normal (ns)]]&lt;$P$509)</f>
        <v>0</v>
      </c>
    </row>
    <row r="138" spans="2:32" x14ac:dyDescent="0.3">
      <c r="B138">
        <v>135</v>
      </c>
      <c r="C138">
        <v>73</v>
      </c>
      <c r="D138">
        <v>59</v>
      </c>
      <c r="E138">
        <v>135</v>
      </c>
      <c r="F138">
        <v>125</v>
      </c>
      <c r="G138">
        <v>48</v>
      </c>
      <c r="H138">
        <v>135</v>
      </c>
      <c r="I138">
        <v>209</v>
      </c>
      <c r="J138">
        <v>56</v>
      </c>
      <c r="K138">
        <v>135</v>
      </c>
      <c r="L138">
        <v>939</v>
      </c>
      <c r="M138">
        <v>225</v>
      </c>
      <c r="N138">
        <v>135</v>
      </c>
      <c r="O138">
        <v>1447</v>
      </c>
      <c r="P138">
        <v>3900</v>
      </c>
      <c r="R138" s="6">
        <v>135</v>
      </c>
      <c r="S138" t="b">
        <f>OR(Tabla197[[#This Row],[Tiempo_lineal (ns)]]&gt;$C$508,Tabla197[[#This Row],[Tiempo_lineal (ns)]]&lt;$C$509)</f>
        <v>0</v>
      </c>
      <c r="T138" t="b">
        <f>OR(Tabla197[[#This Row],[Tiempo_normal (ns)]]&gt;$D$508,Tabla197[[#This Row],[Tiempo_normal (ns)]]&lt;$D$509)</f>
        <v>0</v>
      </c>
      <c r="U138" s="6">
        <v>135</v>
      </c>
      <c r="V138" t="b">
        <f>OR(Tabla3108[[#This Row],[Tiempo_lineal (ns)]]&gt;$F$508,Tabla3108[[#This Row],[Tiempo_lineal (ns)]]&lt;$F$509)</f>
        <v>0</v>
      </c>
      <c r="W138" t="b">
        <f>OR(Tabla3108[[#This Row],[Tiempo_normal (ns)]]&gt;$G$508,Tabla3108[[#This Row],[Tiempo_normal (ns)]]&lt;$G$509)</f>
        <v>0</v>
      </c>
      <c r="X138" s="6">
        <v>135</v>
      </c>
      <c r="Y138" t="b">
        <f>OR(Tabla4119[[#This Row],[Tiempo_lineal (ns)]]&gt;$I$508,Tabla4119[[#This Row],[Tiempo_lineal (ns)]]&lt;$I$509)</f>
        <v>0</v>
      </c>
      <c r="Z138" t="b">
        <f>OR(Tabla4119[[#This Row],[Tiempo_normal (ns)]]&gt;$J$508,Tabla4119[[#This Row],[Tiempo_normal (ns)]]&lt;$J$509)</f>
        <v>0</v>
      </c>
      <c r="AA138" s="6">
        <v>135</v>
      </c>
      <c r="AB138" t="b">
        <f>OR(Tabla51210[[#This Row],[Tiempo_lineal (ns)]]&gt;$L$508,Tabla51210[[#This Row],[Tiempo_lineal (ns)]]&lt;$L$509)</f>
        <v>0</v>
      </c>
      <c r="AC138" t="b">
        <f>OR(Tabla51210[[#This Row],[Tiempo_normal (ns)]]&gt;$M$508,Tabla51210[[#This Row],[Tiempo_normal (ns)]]&lt;$M$509)</f>
        <v>0</v>
      </c>
      <c r="AD138" s="6">
        <v>135</v>
      </c>
      <c r="AE138" t="b">
        <f>OR(Tabla61311[[#This Row],[Tiempo_lineal (ns)]]&gt;$O$508,Tabla61311[[#This Row],[Tiempo_lineal (ns)]]&lt;$O$509)</f>
        <v>0</v>
      </c>
      <c r="AF138" s="7" t="b">
        <f>OR(Tabla61311[[#This Row],[Tiempo_normal (ns)]]&gt;$P$508,Tabla61311[[#This Row],[Tiempo_normal (ns)]]&lt;$P$509)</f>
        <v>1</v>
      </c>
    </row>
    <row r="139" spans="2:32" x14ac:dyDescent="0.3">
      <c r="B139">
        <v>136</v>
      </c>
      <c r="C139">
        <v>39</v>
      </c>
      <c r="D139">
        <v>25</v>
      </c>
      <c r="E139">
        <v>136</v>
      </c>
      <c r="F139">
        <v>81</v>
      </c>
      <c r="G139">
        <v>91</v>
      </c>
      <c r="H139">
        <v>136</v>
      </c>
      <c r="I139">
        <v>196</v>
      </c>
      <c r="J139">
        <v>62</v>
      </c>
      <c r="K139">
        <v>136</v>
      </c>
      <c r="L139">
        <v>1985</v>
      </c>
      <c r="M139">
        <v>49</v>
      </c>
      <c r="N139">
        <v>136</v>
      </c>
      <c r="O139">
        <v>2403</v>
      </c>
      <c r="P139">
        <v>4883</v>
      </c>
      <c r="R139" s="8">
        <v>136</v>
      </c>
      <c r="S139" t="b">
        <f>OR(Tabla197[[#This Row],[Tiempo_lineal (ns)]]&gt;$C$508,Tabla197[[#This Row],[Tiempo_lineal (ns)]]&lt;$C$509)</f>
        <v>0</v>
      </c>
      <c r="T139" t="b">
        <f>OR(Tabla197[[#This Row],[Tiempo_normal (ns)]]&gt;$D$508,Tabla197[[#This Row],[Tiempo_normal (ns)]]&lt;$D$509)</f>
        <v>0</v>
      </c>
      <c r="U139" s="8">
        <v>136</v>
      </c>
      <c r="V139" t="b">
        <f>OR(Tabla3108[[#This Row],[Tiempo_lineal (ns)]]&gt;$F$508,Tabla3108[[#This Row],[Tiempo_lineal (ns)]]&lt;$F$509)</f>
        <v>0</v>
      </c>
      <c r="W139" t="b">
        <f>OR(Tabla3108[[#This Row],[Tiempo_normal (ns)]]&gt;$G$508,Tabla3108[[#This Row],[Tiempo_normal (ns)]]&lt;$G$509)</f>
        <v>0</v>
      </c>
      <c r="X139" s="8">
        <v>136</v>
      </c>
      <c r="Y139" t="b">
        <f>OR(Tabla4119[[#This Row],[Tiempo_lineal (ns)]]&gt;$I$508,Tabla4119[[#This Row],[Tiempo_lineal (ns)]]&lt;$I$509)</f>
        <v>0</v>
      </c>
      <c r="Z139" t="b">
        <f>OR(Tabla4119[[#This Row],[Tiempo_normal (ns)]]&gt;$J$508,Tabla4119[[#This Row],[Tiempo_normal (ns)]]&lt;$J$509)</f>
        <v>0</v>
      </c>
      <c r="AA139" s="8">
        <v>136</v>
      </c>
      <c r="AB139" t="b">
        <f>OR(Tabla51210[[#This Row],[Tiempo_lineal (ns)]]&gt;$L$508,Tabla51210[[#This Row],[Tiempo_lineal (ns)]]&lt;$L$509)</f>
        <v>1</v>
      </c>
      <c r="AC139" t="b">
        <f>OR(Tabla51210[[#This Row],[Tiempo_normal (ns)]]&gt;$M$508,Tabla51210[[#This Row],[Tiempo_normal (ns)]]&lt;$M$509)</f>
        <v>0</v>
      </c>
      <c r="AD139" s="8">
        <v>136</v>
      </c>
      <c r="AE139" t="b">
        <f>OR(Tabla61311[[#This Row],[Tiempo_lineal (ns)]]&gt;$O$508,Tabla61311[[#This Row],[Tiempo_lineal (ns)]]&lt;$O$509)</f>
        <v>0</v>
      </c>
      <c r="AF139" s="7" t="b">
        <f>OR(Tabla61311[[#This Row],[Tiempo_normal (ns)]]&gt;$P$508,Tabla61311[[#This Row],[Tiempo_normal (ns)]]&lt;$P$509)</f>
        <v>1</v>
      </c>
    </row>
    <row r="140" spans="2:32" x14ac:dyDescent="0.3">
      <c r="B140">
        <v>137</v>
      </c>
      <c r="C140">
        <v>71</v>
      </c>
      <c r="D140">
        <v>43</v>
      </c>
      <c r="E140">
        <v>137</v>
      </c>
      <c r="F140">
        <v>92</v>
      </c>
      <c r="G140">
        <v>48</v>
      </c>
      <c r="H140">
        <v>137</v>
      </c>
      <c r="I140">
        <v>314</v>
      </c>
      <c r="J140">
        <v>55</v>
      </c>
      <c r="K140">
        <v>137</v>
      </c>
      <c r="L140">
        <v>839</v>
      </c>
      <c r="M140">
        <v>685</v>
      </c>
      <c r="N140">
        <v>137</v>
      </c>
      <c r="O140">
        <v>1376</v>
      </c>
      <c r="P140">
        <v>694</v>
      </c>
      <c r="R140" s="6">
        <v>137</v>
      </c>
      <c r="S140" t="b">
        <f>OR(Tabla197[[#This Row],[Tiempo_lineal (ns)]]&gt;$C$508,Tabla197[[#This Row],[Tiempo_lineal (ns)]]&lt;$C$509)</f>
        <v>0</v>
      </c>
      <c r="T140" t="b">
        <f>OR(Tabla197[[#This Row],[Tiempo_normal (ns)]]&gt;$D$508,Tabla197[[#This Row],[Tiempo_normal (ns)]]&lt;$D$509)</f>
        <v>0</v>
      </c>
      <c r="U140" s="6">
        <v>137</v>
      </c>
      <c r="V140" t="b">
        <f>OR(Tabla3108[[#This Row],[Tiempo_lineal (ns)]]&gt;$F$508,Tabla3108[[#This Row],[Tiempo_lineal (ns)]]&lt;$F$509)</f>
        <v>0</v>
      </c>
      <c r="W140" t="b">
        <f>OR(Tabla3108[[#This Row],[Tiempo_normal (ns)]]&gt;$G$508,Tabla3108[[#This Row],[Tiempo_normal (ns)]]&lt;$G$509)</f>
        <v>0</v>
      </c>
      <c r="X140" s="6">
        <v>137</v>
      </c>
      <c r="Y140" t="b">
        <f>OR(Tabla4119[[#This Row],[Tiempo_lineal (ns)]]&gt;$I$508,Tabla4119[[#This Row],[Tiempo_lineal (ns)]]&lt;$I$509)</f>
        <v>0</v>
      </c>
      <c r="Z140" t="b">
        <f>OR(Tabla4119[[#This Row],[Tiempo_normal (ns)]]&gt;$J$508,Tabla4119[[#This Row],[Tiempo_normal (ns)]]&lt;$J$509)</f>
        <v>0</v>
      </c>
      <c r="AA140" s="6">
        <v>137</v>
      </c>
      <c r="AB140" t="b">
        <f>OR(Tabla51210[[#This Row],[Tiempo_lineal (ns)]]&gt;$L$508,Tabla51210[[#This Row],[Tiempo_lineal (ns)]]&lt;$L$509)</f>
        <v>0</v>
      </c>
      <c r="AC140" t="b">
        <f>OR(Tabla51210[[#This Row],[Tiempo_normal (ns)]]&gt;$M$508,Tabla51210[[#This Row],[Tiempo_normal (ns)]]&lt;$M$509)</f>
        <v>0</v>
      </c>
      <c r="AD140" s="6">
        <v>137</v>
      </c>
      <c r="AE140" t="b">
        <f>OR(Tabla61311[[#This Row],[Tiempo_lineal (ns)]]&gt;$O$508,Tabla61311[[#This Row],[Tiempo_lineal (ns)]]&lt;$O$509)</f>
        <v>0</v>
      </c>
      <c r="AF140" s="7" t="b">
        <f>OR(Tabla61311[[#This Row],[Tiempo_normal (ns)]]&gt;$P$508,Tabla61311[[#This Row],[Tiempo_normal (ns)]]&lt;$P$509)</f>
        <v>0</v>
      </c>
    </row>
    <row r="141" spans="2:32" x14ac:dyDescent="0.3">
      <c r="B141">
        <v>138</v>
      </c>
      <c r="C141">
        <v>48</v>
      </c>
      <c r="D141">
        <v>31</v>
      </c>
      <c r="E141">
        <v>138</v>
      </c>
      <c r="F141">
        <v>63</v>
      </c>
      <c r="G141">
        <v>60</v>
      </c>
      <c r="H141">
        <v>138</v>
      </c>
      <c r="I141">
        <v>215</v>
      </c>
      <c r="J141">
        <v>101</v>
      </c>
      <c r="K141">
        <v>138</v>
      </c>
      <c r="L141">
        <v>1533</v>
      </c>
      <c r="M141">
        <v>57</v>
      </c>
      <c r="N141">
        <v>138</v>
      </c>
      <c r="O141">
        <v>6793</v>
      </c>
      <c r="P141">
        <v>83</v>
      </c>
      <c r="R141" s="8">
        <v>138</v>
      </c>
      <c r="S141" t="b">
        <f>OR(Tabla197[[#This Row],[Tiempo_lineal (ns)]]&gt;$C$508,Tabla197[[#This Row],[Tiempo_lineal (ns)]]&lt;$C$509)</f>
        <v>0</v>
      </c>
      <c r="T141" t="b">
        <f>OR(Tabla197[[#This Row],[Tiempo_normal (ns)]]&gt;$D$508,Tabla197[[#This Row],[Tiempo_normal (ns)]]&lt;$D$509)</f>
        <v>0</v>
      </c>
      <c r="U141" s="8">
        <v>138</v>
      </c>
      <c r="V141" t="b">
        <f>OR(Tabla3108[[#This Row],[Tiempo_lineal (ns)]]&gt;$F$508,Tabla3108[[#This Row],[Tiempo_lineal (ns)]]&lt;$F$509)</f>
        <v>0</v>
      </c>
      <c r="W141" t="b">
        <f>OR(Tabla3108[[#This Row],[Tiempo_normal (ns)]]&gt;$G$508,Tabla3108[[#This Row],[Tiempo_normal (ns)]]&lt;$G$509)</f>
        <v>0</v>
      </c>
      <c r="X141" s="8">
        <v>138</v>
      </c>
      <c r="Y141" t="b">
        <f>OR(Tabla4119[[#This Row],[Tiempo_lineal (ns)]]&gt;$I$508,Tabla4119[[#This Row],[Tiempo_lineal (ns)]]&lt;$I$509)</f>
        <v>0</v>
      </c>
      <c r="Z141" t="b">
        <f>OR(Tabla4119[[#This Row],[Tiempo_normal (ns)]]&gt;$J$508,Tabla4119[[#This Row],[Tiempo_normal (ns)]]&lt;$J$509)</f>
        <v>0</v>
      </c>
      <c r="AA141" s="8">
        <v>138</v>
      </c>
      <c r="AB141" t="b">
        <f>OR(Tabla51210[[#This Row],[Tiempo_lineal (ns)]]&gt;$L$508,Tabla51210[[#This Row],[Tiempo_lineal (ns)]]&lt;$L$509)</f>
        <v>0</v>
      </c>
      <c r="AC141" t="b">
        <f>OR(Tabla51210[[#This Row],[Tiempo_normal (ns)]]&gt;$M$508,Tabla51210[[#This Row],[Tiempo_normal (ns)]]&lt;$M$509)</f>
        <v>0</v>
      </c>
      <c r="AD141" s="8">
        <v>138</v>
      </c>
      <c r="AE141" t="b">
        <f>OR(Tabla61311[[#This Row],[Tiempo_lineal (ns)]]&gt;$O$508,Tabla61311[[#This Row],[Tiempo_lineal (ns)]]&lt;$O$509)</f>
        <v>1</v>
      </c>
      <c r="AF141" s="7" t="b">
        <f>OR(Tabla61311[[#This Row],[Tiempo_normal (ns)]]&gt;$P$508,Tabla61311[[#This Row],[Tiempo_normal (ns)]]&lt;$P$509)</f>
        <v>0</v>
      </c>
    </row>
    <row r="142" spans="2:32" x14ac:dyDescent="0.3">
      <c r="B142">
        <v>139</v>
      </c>
      <c r="C142">
        <v>48</v>
      </c>
      <c r="D142">
        <v>37</v>
      </c>
      <c r="E142">
        <v>139</v>
      </c>
      <c r="F142">
        <v>89</v>
      </c>
      <c r="G142">
        <v>87</v>
      </c>
      <c r="H142">
        <v>139</v>
      </c>
      <c r="I142">
        <v>155</v>
      </c>
      <c r="J142">
        <v>89</v>
      </c>
      <c r="K142">
        <v>139</v>
      </c>
      <c r="L142">
        <v>354</v>
      </c>
      <c r="M142">
        <v>679</v>
      </c>
      <c r="N142">
        <v>139</v>
      </c>
      <c r="O142">
        <v>408</v>
      </c>
      <c r="P142">
        <v>51</v>
      </c>
      <c r="R142" s="6">
        <v>139</v>
      </c>
      <c r="S142" t="b">
        <f>OR(Tabla197[[#This Row],[Tiempo_lineal (ns)]]&gt;$C$508,Tabla197[[#This Row],[Tiempo_lineal (ns)]]&lt;$C$509)</f>
        <v>0</v>
      </c>
      <c r="T142" t="b">
        <f>OR(Tabla197[[#This Row],[Tiempo_normal (ns)]]&gt;$D$508,Tabla197[[#This Row],[Tiempo_normal (ns)]]&lt;$D$509)</f>
        <v>0</v>
      </c>
      <c r="U142" s="6">
        <v>139</v>
      </c>
      <c r="V142" t="b">
        <f>OR(Tabla3108[[#This Row],[Tiempo_lineal (ns)]]&gt;$F$508,Tabla3108[[#This Row],[Tiempo_lineal (ns)]]&lt;$F$509)</f>
        <v>0</v>
      </c>
      <c r="W142" t="b">
        <f>OR(Tabla3108[[#This Row],[Tiempo_normal (ns)]]&gt;$G$508,Tabla3108[[#This Row],[Tiempo_normal (ns)]]&lt;$G$509)</f>
        <v>0</v>
      </c>
      <c r="X142" s="6">
        <v>139</v>
      </c>
      <c r="Y142" t="b">
        <f>OR(Tabla4119[[#This Row],[Tiempo_lineal (ns)]]&gt;$I$508,Tabla4119[[#This Row],[Tiempo_lineal (ns)]]&lt;$I$509)</f>
        <v>0</v>
      </c>
      <c r="Z142" t="b">
        <f>OR(Tabla4119[[#This Row],[Tiempo_normal (ns)]]&gt;$J$508,Tabla4119[[#This Row],[Tiempo_normal (ns)]]&lt;$J$509)</f>
        <v>0</v>
      </c>
      <c r="AA142" s="6">
        <v>139</v>
      </c>
      <c r="AB142" t="b">
        <f>OR(Tabla51210[[#This Row],[Tiempo_lineal (ns)]]&gt;$L$508,Tabla51210[[#This Row],[Tiempo_lineal (ns)]]&lt;$L$509)</f>
        <v>0</v>
      </c>
      <c r="AC142" t="b">
        <f>OR(Tabla51210[[#This Row],[Tiempo_normal (ns)]]&gt;$M$508,Tabla51210[[#This Row],[Tiempo_normal (ns)]]&lt;$M$509)</f>
        <v>0</v>
      </c>
      <c r="AD142" s="6">
        <v>139</v>
      </c>
      <c r="AE142" t="b">
        <f>OR(Tabla61311[[#This Row],[Tiempo_lineal (ns)]]&gt;$O$508,Tabla61311[[#This Row],[Tiempo_lineal (ns)]]&lt;$O$509)</f>
        <v>0</v>
      </c>
      <c r="AF142" s="7" t="b">
        <f>OR(Tabla61311[[#This Row],[Tiempo_normal (ns)]]&gt;$P$508,Tabla61311[[#This Row],[Tiempo_normal (ns)]]&lt;$P$509)</f>
        <v>0</v>
      </c>
    </row>
    <row r="143" spans="2:32" x14ac:dyDescent="0.3">
      <c r="B143">
        <v>140</v>
      </c>
      <c r="C143">
        <v>63</v>
      </c>
      <c r="D143">
        <v>35</v>
      </c>
      <c r="E143">
        <v>140</v>
      </c>
      <c r="F143">
        <v>89</v>
      </c>
      <c r="G143">
        <v>37</v>
      </c>
      <c r="H143">
        <v>140</v>
      </c>
      <c r="I143">
        <v>145</v>
      </c>
      <c r="J143">
        <v>57</v>
      </c>
      <c r="K143">
        <v>140</v>
      </c>
      <c r="L143">
        <v>842</v>
      </c>
      <c r="M143">
        <v>52</v>
      </c>
      <c r="N143">
        <v>140</v>
      </c>
      <c r="O143">
        <v>1097</v>
      </c>
      <c r="P143">
        <v>124</v>
      </c>
      <c r="R143" s="8">
        <v>140</v>
      </c>
      <c r="S143" t="b">
        <f>OR(Tabla197[[#This Row],[Tiempo_lineal (ns)]]&gt;$C$508,Tabla197[[#This Row],[Tiempo_lineal (ns)]]&lt;$C$509)</f>
        <v>0</v>
      </c>
      <c r="T143" t="b">
        <f>OR(Tabla197[[#This Row],[Tiempo_normal (ns)]]&gt;$D$508,Tabla197[[#This Row],[Tiempo_normal (ns)]]&lt;$D$509)</f>
        <v>0</v>
      </c>
      <c r="U143" s="8">
        <v>140</v>
      </c>
      <c r="V143" t="b">
        <f>OR(Tabla3108[[#This Row],[Tiempo_lineal (ns)]]&gt;$F$508,Tabla3108[[#This Row],[Tiempo_lineal (ns)]]&lt;$F$509)</f>
        <v>0</v>
      </c>
      <c r="W143" t="b">
        <f>OR(Tabla3108[[#This Row],[Tiempo_normal (ns)]]&gt;$G$508,Tabla3108[[#This Row],[Tiempo_normal (ns)]]&lt;$G$509)</f>
        <v>0</v>
      </c>
      <c r="X143" s="8">
        <v>140</v>
      </c>
      <c r="Y143" t="b">
        <f>OR(Tabla4119[[#This Row],[Tiempo_lineal (ns)]]&gt;$I$508,Tabla4119[[#This Row],[Tiempo_lineal (ns)]]&lt;$I$509)</f>
        <v>0</v>
      </c>
      <c r="Z143" t="b">
        <f>OR(Tabla4119[[#This Row],[Tiempo_normal (ns)]]&gt;$J$508,Tabla4119[[#This Row],[Tiempo_normal (ns)]]&lt;$J$509)</f>
        <v>0</v>
      </c>
      <c r="AA143" s="8">
        <v>140</v>
      </c>
      <c r="AB143" t="b">
        <f>OR(Tabla51210[[#This Row],[Tiempo_lineal (ns)]]&gt;$L$508,Tabla51210[[#This Row],[Tiempo_lineal (ns)]]&lt;$L$509)</f>
        <v>0</v>
      </c>
      <c r="AC143" t="b">
        <f>OR(Tabla51210[[#This Row],[Tiempo_normal (ns)]]&gt;$M$508,Tabla51210[[#This Row],[Tiempo_normal (ns)]]&lt;$M$509)</f>
        <v>0</v>
      </c>
      <c r="AD143" s="8">
        <v>140</v>
      </c>
      <c r="AE143" t="b">
        <f>OR(Tabla61311[[#This Row],[Tiempo_lineal (ns)]]&gt;$O$508,Tabla61311[[#This Row],[Tiempo_lineal (ns)]]&lt;$O$509)</f>
        <v>0</v>
      </c>
      <c r="AF143" s="7" t="b">
        <f>OR(Tabla61311[[#This Row],[Tiempo_normal (ns)]]&gt;$P$508,Tabla61311[[#This Row],[Tiempo_normal (ns)]]&lt;$P$509)</f>
        <v>0</v>
      </c>
    </row>
    <row r="144" spans="2:32" x14ac:dyDescent="0.3">
      <c r="B144">
        <v>141</v>
      </c>
      <c r="C144">
        <v>59</v>
      </c>
      <c r="D144">
        <v>44</v>
      </c>
      <c r="E144">
        <v>141</v>
      </c>
      <c r="F144">
        <v>109</v>
      </c>
      <c r="G144">
        <v>62</v>
      </c>
      <c r="H144">
        <v>141</v>
      </c>
      <c r="I144">
        <v>178</v>
      </c>
      <c r="J144">
        <v>125</v>
      </c>
      <c r="K144">
        <v>141</v>
      </c>
      <c r="L144">
        <v>698</v>
      </c>
      <c r="M144">
        <v>56</v>
      </c>
      <c r="N144">
        <v>141</v>
      </c>
      <c r="O144">
        <v>1796</v>
      </c>
      <c r="P144">
        <v>125</v>
      </c>
      <c r="R144" s="6">
        <v>141</v>
      </c>
      <c r="S144" t="b">
        <f>OR(Tabla197[[#This Row],[Tiempo_lineal (ns)]]&gt;$C$508,Tabla197[[#This Row],[Tiempo_lineal (ns)]]&lt;$C$509)</f>
        <v>0</v>
      </c>
      <c r="T144" t="b">
        <f>OR(Tabla197[[#This Row],[Tiempo_normal (ns)]]&gt;$D$508,Tabla197[[#This Row],[Tiempo_normal (ns)]]&lt;$D$509)</f>
        <v>0</v>
      </c>
      <c r="U144" s="6">
        <v>141</v>
      </c>
      <c r="V144" t="b">
        <f>OR(Tabla3108[[#This Row],[Tiempo_lineal (ns)]]&gt;$F$508,Tabla3108[[#This Row],[Tiempo_lineal (ns)]]&lt;$F$509)</f>
        <v>0</v>
      </c>
      <c r="W144" t="b">
        <f>OR(Tabla3108[[#This Row],[Tiempo_normal (ns)]]&gt;$G$508,Tabla3108[[#This Row],[Tiempo_normal (ns)]]&lt;$G$509)</f>
        <v>0</v>
      </c>
      <c r="X144" s="6">
        <v>141</v>
      </c>
      <c r="Y144" t="b">
        <f>OR(Tabla4119[[#This Row],[Tiempo_lineal (ns)]]&gt;$I$508,Tabla4119[[#This Row],[Tiempo_lineal (ns)]]&lt;$I$509)</f>
        <v>0</v>
      </c>
      <c r="Z144" t="b">
        <f>OR(Tabla4119[[#This Row],[Tiempo_normal (ns)]]&gt;$J$508,Tabla4119[[#This Row],[Tiempo_normal (ns)]]&lt;$J$509)</f>
        <v>0</v>
      </c>
      <c r="AA144" s="6">
        <v>141</v>
      </c>
      <c r="AB144" t="b">
        <f>OR(Tabla51210[[#This Row],[Tiempo_lineal (ns)]]&gt;$L$508,Tabla51210[[#This Row],[Tiempo_lineal (ns)]]&lt;$L$509)</f>
        <v>0</v>
      </c>
      <c r="AC144" t="b">
        <f>OR(Tabla51210[[#This Row],[Tiempo_normal (ns)]]&gt;$M$508,Tabla51210[[#This Row],[Tiempo_normal (ns)]]&lt;$M$509)</f>
        <v>0</v>
      </c>
      <c r="AD144" s="6">
        <v>141</v>
      </c>
      <c r="AE144" t="b">
        <f>OR(Tabla61311[[#This Row],[Tiempo_lineal (ns)]]&gt;$O$508,Tabla61311[[#This Row],[Tiempo_lineal (ns)]]&lt;$O$509)</f>
        <v>0</v>
      </c>
      <c r="AF144" s="7" t="b">
        <f>OR(Tabla61311[[#This Row],[Tiempo_normal (ns)]]&gt;$P$508,Tabla61311[[#This Row],[Tiempo_normal (ns)]]&lt;$P$509)</f>
        <v>0</v>
      </c>
    </row>
    <row r="145" spans="2:32" x14ac:dyDescent="0.3">
      <c r="B145">
        <v>142</v>
      </c>
      <c r="C145">
        <v>59</v>
      </c>
      <c r="D145">
        <v>35</v>
      </c>
      <c r="E145">
        <v>142</v>
      </c>
      <c r="F145">
        <v>120</v>
      </c>
      <c r="G145">
        <v>125</v>
      </c>
      <c r="H145">
        <v>142</v>
      </c>
      <c r="I145">
        <v>198</v>
      </c>
      <c r="J145">
        <v>286</v>
      </c>
      <c r="K145">
        <v>142</v>
      </c>
      <c r="L145">
        <v>575</v>
      </c>
      <c r="M145">
        <v>625</v>
      </c>
      <c r="N145">
        <v>142</v>
      </c>
      <c r="O145">
        <v>2004</v>
      </c>
      <c r="P145">
        <v>223</v>
      </c>
      <c r="R145" s="8">
        <v>142</v>
      </c>
      <c r="S145" t="b">
        <f>OR(Tabla197[[#This Row],[Tiempo_lineal (ns)]]&gt;$C$508,Tabla197[[#This Row],[Tiempo_lineal (ns)]]&lt;$C$509)</f>
        <v>0</v>
      </c>
      <c r="T145" t="b">
        <f>OR(Tabla197[[#This Row],[Tiempo_normal (ns)]]&gt;$D$508,Tabla197[[#This Row],[Tiempo_normal (ns)]]&lt;$D$509)</f>
        <v>0</v>
      </c>
      <c r="U145" s="8">
        <v>142</v>
      </c>
      <c r="V145" t="b">
        <f>OR(Tabla3108[[#This Row],[Tiempo_lineal (ns)]]&gt;$F$508,Tabla3108[[#This Row],[Tiempo_lineal (ns)]]&lt;$F$509)</f>
        <v>0</v>
      </c>
      <c r="W145" t="b">
        <f>OR(Tabla3108[[#This Row],[Tiempo_normal (ns)]]&gt;$G$508,Tabla3108[[#This Row],[Tiempo_normal (ns)]]&lt;$G$509)</f>
        <v>0</v>
      </c>
      <c r="X145" s="8">
        <v>142</v>
      </c>
      <c r="Y145" t="b">
        <f>OR(Tabla4119[[#This Row],[Tiempo_lineal (ns)]]&gt;$I$508,Tabla4119[[#This Row],[Tiempo_lineal (ns)]]&lt;$I$509)</f>
        <v>0</v>
      </c>
      <c r="Z145" t="b">
        <f>OR(Tabla4119[[#This Row],[Tiempo_normal (ns)]]&gt;$J$508,Tabla4119[[#This Row],[Tiempo_normal (ns)]]&lt;$J$509)</f>
        <v>0</v>
      </c>
      <c r="AA145" s="8">
        <v>142</v>
      </c>
      <c r="AB145" t="b">
        <f>OR(Tabla51210[[#This Row],[Tiempo_lineal (ns)]]&gt;$L$508,Tabla51210[[#This Row],[Tiempo_lineal (ns)]]&lt;$L$509)</f>
        <v>0</v>
      </c>
      <c r="AC145" t="b">
        <f>OR(Tabla51210[[#This Row],[Tiempo_normal (ns)]]&gt;$M$508,Tabla51210[[#This Row],[Tiempo_normal (ns)]]&lt;$M$509)</f>
        <v>0</v>
      </c>
      <c r="AD145" s="8">
        <v>142</v>
      </c>
      <c r="AE145" t="b">
        <f>OR(Tabla61311[[#This Row],[Tiempo_lineal (ns)]]&gt;$O$508,Tabla61311[[#This Row],[Tiempo_lineal (ns)]]&lt;$O$509)</f>
        <v>0</v>
      </c>
      <c r="AF145" s="7" t="b">
        <f>OR(Tabla61311[[#This Row],[Tiempo_normal (ns)]]&gt;$P$508,Tabla61311[[#This Row],[Tiempo_normal (ns)]]&lt;$P$509)</f>
        <v>0</v>
      </c>
    </row>
    <row r="146" spans="2:32" x14ac:dyDescent="0.3">
      <c r="B146">
        <v>143</v>
      </c>
      <c r="C146">
        <v>64</v>
      </c>
      <c r="D146">
        <v>34</v>
      </c>
      <c r="E146">
        <v>143</v>
      </c>
      <c r="F146">
        <v>87</v>
      </c>
      <c r="G146">
        <v>105</v>
      </c>
      <c r="H146">
        <v>143</v>
      </c>
      <c r="I146">
        <v>152</v>
      </c>
      <c r="J146">
        <v>54</v>
      </c>
      <c r="K146">
        <v>143</v>
      </c>
      <c r="L146">
        <v>384</v>
      </c>
      <c r="M146">
        <v>57</v>
      </c>
      <c r="N146">
        <v>143</v>
      </c>
      <c r="O146">
        <v>1567</v>
      </c>
      <c r="P146">
        <v>1494</v>
      </c>
      <c r="R146" s="6">
        <v>143</v>
      </c>
      <c r="S146" t="b">
        <f>OR(Tabla197[[#This Row],[Tiempo_lineal (ns)]]&gt;$C$508,Tabla197[[#This Row],[Tiempo_lineal (ns)]]&lt;$C$509)</f>
        <v>0</v>
      </c>
      <c r="T146" t="b">
        <f>OR(Tabla197[[#This Row],[Tiempo_normal (ns)]]&gt;$D$508,Tabla197[[#This Row],[Tiempo_normal (ns)]]&lt;$D$509)</f>
        <v>0</v>
      </c>
      <c r="U146" s="6">
        <v>143</v>
      </c>
      <c r="V146" t="b">
        <f>OR(Tabla3108[[#This Row],[Tiempo_lineal (ns)]]&gt;$F$508,Tabla3108[[#This Row],[Tiempo_lineal (ns)]]&lt;$F$509)</f>
        <v>0</v>
      </c>
      <c r="W146" t="b">
        <f>OR(Tabla3108[[#This Row],[Tiempo_normal (ns)]]&gt;$G$508,Tabla3108[[#This Row],[Tiempo_normal (ns)]]&lt;$G$509)</f>
        <v>0</v>
      </c>
      <c r="X146" s="6">
        <v>143</v>
      </c>
      <c r="Y146" t="b">
        <f>OR(Tabla4119[[#This Row],[Tiempo_lineal (ns)]]&gt;$I$508,Tabla4119[[#This Row],[Tiempo_lineal (ns)]]&lt;$I$509)</f>
        <v>0</v>
      </c>
      <c r="Z146" t="b">
        <f>OR(Tabla4119[[#This Row],[Tiempo_normal (ns)]]&gt;$J$508,Tabla4119[[#This Row],[Tiempo_normal (ns)]]&lt;$J$509)</f>
        <v>0</v>
      </c>
      <c r="AA146" s="6">
        <v>143</v>
      </c>
      <c r="AB146" t="b">
        <f>OR(Tabla51210[[#This Row],[Tiempo_lineal (ns)]]&gt;$L$508,Tabla51210[[#This Row],[Tiempo_lineal (ns)]]&lt;$L$509)</f>
        <v>0</v>
      </c>
      <c r="AC146" t="b">
        <f>OR(Tabla51210[[#This Row],[Tiempo_normal (ns)]]&gt;$M$508,Tabla51210[[#This Row],[Tiempo_normal (ns)]]&lt;$M$509)</f>
        <v>0</v>
      </c>
      <c r="AD146" s="6">
        <v>143</v>
      </c>
      <c r="AE146" t="b">
        <f>OR(Tabla61311[[#This Row],[Tiempo_lineal (ns)]]&gt;$O$508,Tabla61311[[#This Row],[Tiempo_lineal (ns)]]&lt;$O$509)</f>
        <v>0</v>
      </c>
      <c r="AF146" s="7" t="b">
        <f>OR(Tabla61311[[#This Row],[Tiempo_normal (ns)]]&gt;$P$508,Tabla61311[[#This Row],[Tiempo_normal (ns)]]&lt;$P$509)</f>
        <v>0</v>
      </c>
    </row>
    <row r="147" spans="2:32" x14ac:dyDescent="0.3">
      <c r="B147">
        <v>144</v>
      </c>
      <c r="C147">
        <v>75</v>
      </c>
      <c r="D147">
        <v>35</v>
      </c>
      <c r="E147">
        <v>144</v>
      </c>
      <c r="F147">
        <v>182</v>
      </c>
      <c r="G147">
        <v>124</v>
      </c>
      <c r="H147">
        <v>144</v>
      </c>
      <c r="I147">
        <v>164</v>
      </c>
      <c r="J147">
        <v>93</v>
      </c>
      <c r="K147">
        <v>144</v>
      </c>
      <c r="L147">
        <v>862</v>
      </c>
      <c r="M147">
        <v>55</v>
      </c>
      <c r="N147">
        <v>144</v>
      </c>
      <c r="O147">
        <v>2141</v>
      </c>
      <c r="P147">
        <v>3217</v>
      </c>
      <c r="R147" s="8">
        <v>144</v>
      </c>
      <c r="S147" t="b">
        <f>OR(Tabla197[[#This Row],[Tiempo_lineal (ns)]]&gt;$C$508,Tabla197[[#This Row],[Tiempo_lineal (ns)]]&lt;$C$509)</f>
        <v>0</v>
      </c>
      <c r="T147" t="b">
        <f>OR(Tabla197[[#This Row],[Tiempo_normal (ns)]]&gt;$D$508,Tabla197[[#This Row],[Tiempo_normal (ns)]]&lt;$D$509)</f>
        <v>0</v>
      </c>
      <c r="U147" s="8">
        <v>144</v>
      </c>
      <c r="V147" t="b">
        <f>OR(Tabla3108[[#This Row],[Tiempo_lineal (ns)]]&gt;$F$508,Tabla3108[[#This Row],[Tiempo_lineal (ns)]]&lt;$F$509)</f>
        <v>0</v>
      </c>
      <c r="W147" t="b">
        <f>OR(Tabla3108[[#This Row],[Tiempo_normal (ns)]]&gt;$G$508,Tabla3108[[#This Row],[Tiempo_normal (ns)]]&lt;$G$509)</f>
        <v>0</v>
      </c>
      <c r="X147" s="8">
        <v>144</v>
      </c>
      <c r="Y147" t="b">
        <f>OR(Tabla4119[[#This Row],[Tiempo_lineal (ns)]]&gt;$I$508,Tabla4119[[#This Row],[Tiempo_lineal (ns)]]&lt;$I$509)</f>
        <v>0</v>
      </c>
      <c r="Z147" t="b">
        <f>OR(Tabla4119[[#This Row],[Tiempo_normal (ns)]]&gt;$J$508,Tabla4119[[#This Row],[Tiempo_normal (ns)]]&lt;$J$509)</f>
        <v>0</v>
      </c>
      <c r="AA147" s="8">
        <v>144</v>
      </c>
      <c r="AB147" t="b">
        <f>OR(Tabla51210[[#This Row],[Tiempo_lineal (ns)]]&gt;$L$508,Tabla51210[[#This Row],[Tiempo_lineal (ns)]]&lt;$L$509)</f>
        <v>0</v>
      </c>
      <c r="AC147" t="b">
        <f>OR(Tabla51210[[#This Row],[Tiempo_normal (ns)]]&gt;$M$508,Tabla51210[[#This Row],[Tiempo_normal (ns)]]&lt;$M$509)</f>
        <v>0</v>
      </c>
      <c r="AD147" s="8">
        <v>144</v>
      </c>
      <c r="AE147" t="b">
        <f>OR(Tabla61311[[#This Row],[Tiempo_lineal (ns)]]&gt;$O$508,Tabla61311[[#This Row],[Tiempo_lineal (ns)]]&lt;$O$509)</f>
        <v>0</v>
      </c>
      <c r="AF147" s="7" t="b">
        <f>OR(Tabla61311[[#This Row],[Tiempo_normal (ns)]]&gt;$P$508,Tabla61311[[#This Row],[Tiempo_normal (ns)]]&lt;$P$509)</f>
        <v>1</v>
      </c>
    </row>
    <row r="148" spans="2:32" x14ac:dyDescent="0.3">
      <c r="B148">
        <v>145</v>
      </c>
      <c r="C148">
        <v>48</v>
      </c>
      <c r="D148">
        <v>70</v>
      </c>
      <c r="E148">
        <v>145</v>
      </c>
      <c r="F148">
        <v>200</v>
      </c>
      <c r="G148">
        <v>98</v>
      </c>
      <c r="H148">
        <v>145</v>
      </c>
      <c r="I148">
        <v>157</v>
      </c>
      <c r="J148">
        <v>61</v>
      </c>
      <c r="K148">
        <v>145</v>
      </c>
      <c r="L148">
        <v>669</v>
      </c>
      <c r="M148">
        <v>33</v>
      </c>
      <c r="N148">
        <v>145</v>
      </c>
      <c r="O148">
        <v>4866</v>
      </c>
      <c r="P148">
        <v>116</v>
      </c>
      <c r="R148" s="6">
        <v>145</v>
      </c>
      <c r="S148" t="b">
        <f>OR(Tabla197[[#This Row],[Tiempo_lineal (ns)]]&gt;$C$508,Tabla197[[#This Row],[Tiempo_lineal (ns)]]&lt;$C$509)</f>
        <v>0</v>
      </c>
      <c r="T148" t="b">
        <f>OR(Tabla197[[#This Row],[Tiempo_normal (ns)]]&gt;$D$508,Tabla197[[#This Row],[Tiempo_normal (ns)]]&lt;$D$509)</f>
        <v>0</v>
      </c>
      <c r="U148" s="6">
        <v>145</v>
      </c>
      <c r="V148" t="b">
        <f>OR(Tabla3108[[#This Row],[Tiempo_lineal (ns)]]&gt;$F$508,Tabla3108[[#This Row],[Tiempo_lineal (ns)]]&lt;$F$509)</f>
        <v>1</v>
      </c>
      <c r="W148" t="b">
        <f>OR(Tabla3108[[#This Row],[Tiempo_normal (ns)]]&gt;$G$508,Tabla3108[[#This Row],[Tiempo_normal (ns)]]&lt;$G$509)</f>
        <v>0</v>
      </c>
      <c r="X148" s="6">
        <v>145</v>
      </c>
      <c r="Y148" t="b">
        <f>OR(Tabla4119[[#This Row],[Tiempo_lineal (ns)]]&gt;$I$508,Tabla4119[[#This Row],[Tiempo_lineal (ns)]]&lt;$I$509)</f>
        <v>0</v>
      </c>
      <c r="Z148" t="b">
        <f>OR(Tabla4119[[#This Row],[Tiempo_normal (ns)]]&gt;$J$508,Tabla4119[[#This Row],[Tiempo_normal (ns)]]&lt;$J$509)</f>
        <v>0</v>
      </c>
      <c r="AA148" s="6">
        <v>145</v>
      </c>
      <c r="AB148" t="b">
        <f>OR(Tabla51210[[#This Row],[Tiempo_lineal (ns)]]&gt;$L$508,Tabla51210[[#This Row],[Tiempo_lineal (ns)]]&lt;$L$509)</f>
        <v>0</v>
      </c>
      <c r="AC148" t="b">
        <f>OR(Tabla51210[[#This Row],[Tiempo_normal (ns)]]&gt;$M$508,Tabla51210[[#This Row],[Tiempo_normal (ns)]]&lt;$M$509)</f>
        <v>0</v>
      </c>
      <c r="AD148" s="6">
        <v>145</v>
      </c>
      <c r="AE148" t="b">
        <f>OR(Tabla61311[[#This Row],[Tiempo_lineal (ns)]]&gt;$O$508,Tabla61311[[#This Row],[Tiempo_lineal (ns)]]&lt;$O$509)</f>
        <v>1</v>
      </c>
      <c r="AF148" s="7" t="b">
        <f>OR(Tabla61311[[#This Row],[Tiempo_normal (ns)]]&gt;$P$508,Tabla61311[[#This Row],[Tiempo_normal (ns)]]&lt;$P$509)</f>
        <v>0</v>
      </c>
    </row>
    <row r="149" spans="2:32" x14ac:dyDescent="0.3">
      <c r="B149">
        <v>146</v>
      </c>
      <c r="C149">
        <v>51</v>
      </c>
      <c r="D149">
        <v>35</v>
      </c>
      <c r="E149">
        <v>146</v>
      </c>
      <c r="F149">
        <v>179</v>
      </c>
      <c r="G149">
        <v>50</v>
      </c>
      <c r="H149">
        <v>146</v>
      </c>
      <c r="I149">
        <v>310</v>
      </c>
      <c r="J149">
        <v>51</v>
      </c>
      <c r="K149">
        <v>146</v>
      </c>
      <c r="L149">
        <v>228</v>
      </c>
      <c r="M149">
        <v>692</v>
      </c>
      <c r="N149">
        <v>146</v>
      </c>
      <c r="O149">
        <v>2526</v>
      </c>
      <c r="P149">
        <v>185</v>
      </c>
      <c r="R149" s="8">
        <v>146</v>
      </c>
      <c r="S149" t="b">
        <f>OR(Tabla197[[#This Row],[Tiempo_lineal (ns)]]&gt;$C$508,Tabla197[[#This Row],[Tiempo_lineal (ns)]]&lt;$C$509)</f>
        <v>0</v>
      </c>
      <c r="T149" t="b">
        <f>OR(Tabla197[[#This Row],[Tiempo_normal (ns)]]&gt;$D$508,Tabla197[[#This Row],[Tiempo_normal (ns)]]&lt;$D$509)</f>
        <v>0</v>
      </c>
      <c r="U149" s="8">
        <v>146</v>
      </c>
      <c r="V149" t="b">
        <f>OR(Tabla3108[[#This Row],[Tiempo_lineal (ns)]]&gt;$F$508,Tabla3108[[#This Row],[Tiempo_lineal (ns)]]&lt;$F$509)</f>
        <v>0</v>
      </c>
      <c r="W149" t="b">
        <f>OR(Tabla3108[[#This Row],[Tiempo_normal (ns)]]&gt;$G$508,Tabla3108[[#This Row],[Tiempo_normal (ns)]]&lt;$G$509)</f>
        <v>0</v>
      </c>
      <c r="X149" s="8">
        <v>146</v>
      </c>
      <c r="Y149" t="b">
        <f>OR(Tabla4119[[#This Row],[Tiempo_lineal (ns)]]&gt;$I$508,Tabla4119[[#This Row],[Tiempo_lineal (ns)]]&lt;$I$509)</f>
        <v>0</v>
      </c>
      <c r="Z149" t="b">
        <f>OR(Tabla4119[[#This Row],[Tiempo_normal (ns)]]&gt;$J$508,Tabla4119[[#This Row],[Tiempo_normal (ns)]]&lt;$J$509)</f>
        <v>0</v>
      </c>
      <c r="AA149" s="8">
        <v>146</v>
      </c>
      <c r="AB149" t="b">
        <f>OR(Tabla51210[[#This Row],[Tiempo_lineal (ns)]]&gt;$L$508,Tabla51210[[#This Row],[Tiempo_lineal (ns)]]&lt;$L$509)</f>
        <v>0</v>
      </c>
      <c r="AC149" t="b">
        <f>OR(Tabla51210[[#This Row],[Tiempo_normal (ns)]]&gt;$M$508,Tabla51210[[#This Row],[Tiempo_normal (ns)]]&lt;$M$509)</f>
        <v>0</v>
      </c>
      <c r="AD149" s="8">
        <v>146</v>
      </c>
      <c r="AE149" t="b">
        <f>OR(Tabla61311[[#This Row],[Tiempo_lineal (ns)]]&gt;$O$508,Tabla61311[[#This Row],[Tiempo_lineal (ns)]]&lt;$O$509)</f>
        <v>0</v>
      </c>
      <c r="AF149" s="7" t="b">
        <f>OR(Tabla61311[[#This Row],[Tiempo_normal (ns)]]&gt;$P$508,Tabla61311[[#This Row],[Tiempo_normal (ns)]]&lt;$P$509)</f>
        <v>0</v>
      </c>
    </row>
    <row r="150" spans="2:32" x14ac:dyDescent="0.3">
      <c r="B150">
        <v>147</v>
      </c>
      <c r="C150">
        <v>60</v>
      </c>
      <c r="D150">
        <v>44</v>
      </c>
      <c r="E150">
        <v>147</v>
      </c>
      <c r="F150">
        <v>106</v>
      </c>
      <c r="G150">
        <v>36</v>
      </c>
      <c r="H150">
        <v>147</v>
      </c>
      <c r="I150">
        <v>241</v>
      </c>
      <c r="J150">
        <v>61</v>
      </c>
      <c r="K150">
        <v>147</v>
      </c>
      <c r="L150">
        <v>848</v>
      </c>
      <c r="M150">
        <v>52</v>
      </c>
      <c r="N150">
        <v>147</v>
      </c>
      <c r="O150">
        <v>1921</v>
      </c>
      <c r="P150">
        <v>45</v>
      </c>
      <c r="R150" s="6">
        <v>147</v>
      </c>
      <c r="S150" t="b">
        <f>OR(Tabla197[[#This Row],[Tiempo_lineal (ns)]]&gt;$C$508,Tabla197[[#This Row],[Tiempo_lineal (ns)]]&lt;$C$509)</f>
        <v>0</v>
      </c>
      <c r="T150" t="b">
        <f>OR(Tabla197[[#This Row],[Tiempo_normal (ns)]]&gt;$D$508,Tabla197[[#This Row],[Tiempo_normal (ns)]]&lt;$D$509)</f>
        <v>0</v>
      </c>
      <c r="U150" s="6">
        <v>147</v>
      </c>
      <c r="V150" t="b">
        <f>OR(Tabla3108[[#This Row],[Tiempo_lineal (ns)]]&gt;$F$508,Tabla3108[[#This Row],[Tiempo_lineal (ns)]]&lt;$F$509)</f>
        <v>0</v>
      </c>
      <c r="W150" t="b">
        <f>OR(Tabla3108[[#This Row],[Tiempo_normal (ns)]]&gt;$G$508,Tabla3108[[#This Row],[Tiempo_normal (ns)]]&lt;$G$509)</f>
        <v>0</v>
      </c>
      <c r="X150" s="6">
        <v>147</v>
      </c>
      <c r="Y150" t="b">
        <f>OR(Tabla4119[[#This Row],[Tiempo_lineal (ns)]]&gt;$I$508,Tabla4119[[#This Row],[Tiempo_lineal (ns)]]&lt;$I$509)</f>
        <v>0</v>
      </c>
      <c r="Z150" t="b">
        <f>OR(Tabla4119[[#This Row],[Tiempo_normal (ns)]]&gt;$J$508,Tabla4119[[#This Row],[Tiempo_normal (ns)]]&lt;$J$509)</f>
        <v>0</v>
      </c>
      <c r="AA150" s="6">
        <v>147</v>
      </c>
      <c r="AB150" t="b">
        <f>OR(Tabla51210[[#This Row],[Tiempo_lineal (ns)]]&gt;$L$508,Tabla51210[[#This Row],[Tiempo_lineal (ns)]]&lt;$L$509)</f>
        <v>0</v>
      </c>
      <c r="AC150" t="b">
        <f>OR(Tabla51210[[#This Row],[Tiempo_normal (ns)]]&gt;$M$508,Tabla51210[[#This Row],[Tiempo_normal (ns)]]&lt;$M$509)</f>
        <v>0</v>
      </c>
      <c r="AD150" s="6">
        <v>147</v>
      </c>
      <c r="AE150" t="b">
        <f>OR(Tabla61311[[#This Row],[Tiempo_lineal (ns)]]&gt;$O$508,Tabla61311[[#This Row],[Tiempo_lineal (ns)]]&lt;$O$509)</f>
        <v>0</v>
      </c>
      <c r="AF150" s="7" t="b">
        <f>OR(Tabla61311[[#This Row],[Tiempo_normal (ns)]]&gt;$P$508,Tabla61311[[#This Row],[Tiempo_normal (ns)]]&lt;$P$509)</f>
        <v>0</v>
      </c>
    </row>
    <row r="151" spans="2:32" x14ac:dyDescent="0.3">
      <c r="B151">
        <v>148</v>
      </c>
      <c r="C151">
        <v>57</v>
      </c>
      <c r="D151">
        <v>36</v>
      </c>
      <c r="E151">
        <v>148</v>
      </c>
      <c r="F151">
        <v>90</v>
      </c>
      <c r="G151">
        <v>25</v>
      </c>
      <c r="H151">
        <v>148</v>
      </c>
      <c r="I151">
        <v>235</v>
      </c>
      <c r="J151">
        <v>180</v>
      </c>
      <c r="K151">
        <v>148</v>
      </c>
      <c r="L151">
        <v>398</v>
      </c>
      <c r="M151">
        <v>68</v>
      </c>
      <c r="N151">
        <v>148</v>
      </c>
      <c r="O151">
        <v>925</v>
      </c>
      <c r="P151">
        <v>34496</v>
      </c>
      <c r="R151" s="8">
        <v>148</v>
      </c>
      <c r="S151" t="b">
        <f>OR(Tabla197[[#This Row],[Tiempo_lineal (ns)]]&gt;$C$508,Tabla197[[#This Row],[Tiempo_lineal (ns)]]&lt;$C$509)</f>
        <v>0</v>
      </c>
      <c r="T151" t="b">
        <f>OR(Tabla197[[#This Row],[Tiempo_normal (ns)]]&gt;$D$508,Tabla197[[#This Row],[Tiempo_normal (ns)]]&lt;$D$509)</f>
        <v>0</v>
      </c>
      <c r="U151" s="8">
        <v>148</v>
      </c>
      <c r="V151" t="b">
        <f>OR(Tabla3108[[#This Row],[Tiempo_lineal (ns)]]&gt;$F$508,Tabla3108[[#This Row],[Tiempo_lineal (ns)]]&lt;$F$509)</f>
        <v>0</v>
      </c>
      <c r="W151" t="b">
        <f>OR(Tabla3108[[#This Row],[Tiempo_normal (ns)]]&gt;$G$508,Tabla3108[[#This Row],[Tiempo_normal (ns)]]&lt;$G$509)</f>
        <v>0</v>
      </c>
      <c r="X151" s="8">
        <v>148</v>
      </c>
      <c r="Y151" t="b">
        <f>OR(Tabla4119[[#This Row],[Tiempo_lineal (ns)]]&gt;$I$508,Tabla4119[[#This Row],[Tiempo_lineal (ns)]]&lt;$I$509)</f>
        <v>0</v>
      </c>
      <c r="Z151" t="b">
        <f>OR(Tabla4119[[#This Row],[Tiempo_normal (ns)]]&gt;$J$508,Tabla4119[[#This Row],[Tiempo_normal (ns)]]&lt;$J$509)</f>
        <v>0</v>
      </c>
      <c r="AA151" s="8">
        <v>148</v>
      </c>
      <c r="AB151" t="b">
        <f>OR(Tabla51210[[#This Row],[Tiempo_lineal (ns)]]&gt;$L$508,Tabla51210[[#This Row],[Tiempo_lineal (ns)]]&lt;$L$509)</f>
        <v>0</v>
      </c>
      <c r="AC151" t="b">
        <f>OR(Tabla51210[[#This Row],[Tiempo_normal (ns)]]&gt;$M$508,Tabla51210[[#This Row],[Tiempo_normal (ns)]]&lt;$M$509)</f>
        <v>0</v>
      </c>
      <c r="AD151" s="8">
        <v>148</v>
      </c>
      <c r="AE151" t="b">
        <f>OR(Tabla61311[[#This Row],[Tiempo_lineal (ns)]]&gt;$O$508,Tabla61311[[#This Row],[Tiempo_lineal (ns)]]&lt;$O$509)</f>
        <v>0</v>
      </c>
      <c r="AF151" s="7" t="b">
        <f>OR(Tabla61311[[#This Row],[Tiempo_normal (ns)]]&gt;$P$508,Tabla61311[[#This Row],[Tiempo_normal (ns)]]&lt;$P$509)</f>
        <v>1</v>
      </c>
    </row>
    <row r="152" spans="2:32" x14ac:dyDescent="0.3">
      <c r="B152">
        <v>149</v>
      </c>
      <c r="C152">
        <v>40</v>
      </c>
      <c r="D152">
        <v>40</v>
      </c>
      <c r="E152">
        <v>149</v>
      </c>
      <c r="F152">
        <v>116</v>
      </c>
      <c r="G152">
        <v>91</v>
      </c>
      <c r="H152">
        <v>149</v>
      </c>
      <c r="I152">
        <v>183</v>
      </c>
      <c r="J152">
        <v>78</v>
      </c>
      <c r="K152">
        <v>149</v>
      </c>
      <c r="L152">
        <v>1012</v>
      </c>
      <c r="M152">
        <v>57</v>
      </c>
      <c r="N152">
        <v>149</v>
      </c>
      <c r="O152">
        <v>47442</v>
      </c>
      <c r="P152">
        <v>2170</v>
      </c>
      <c r="R152" s="6">
        <v>149</v>
      </c>
      <c r="S152" t="b">
        <f>OR(Tabla197[[#This Row],[Tiempo_lineal (ns)]]&gt;$C$508,Tabla197[[#This Row],[Tiempo_lineal (ns)]]&lt;$C$509)</f>
        <v>0</v>
      </c>
      <c r="T152" t="b">
        <f>OR(Tabla197[[#This Row],[Tiempo_normal (ns)]]&gt;$D$508,Tabla197[[#This Row],[Tiempo_normal (ns)]]&lt;$D$509)</f>
        <v>0</v>
      </c>
      <c r="U152" s="6">
        <v>149</v>
      </c>
      <c r="V152" t="b">
        <f>OR(Tabla3108[[#This Row],[Tiempo_lineal (ns)]]&gt;$F$508,Tabla3108[[#This Row],[Tiempo_lineal (ns)]]&lt;$F$509)</f>
        <v>0</v>
      </c>
      <c r="W152" t="b">
        <f>OR(Tabla3108[[#This Row],[Tiempo_normal (ns)]]&gt;$G$508,Tabla3108[[#This Row],[Tiempo_normal (ns)]]&lt;$G$509)</f>
        <v>0</v>
      </c>
      <c r="X152" s="6">
        <v>149</v>
      </c>
      <c r="Y152" t="b">
        <f>OR(Tabla4119[[#This Row],[Tiempo_lineal (ns)]]&gt;$I$508,Tabla4119[[#This Row],[Tiempo_lineal (ns)]]&lt;$I$509)</f>
        <v>0</v>
      </c>
      <c r="Z152" t="b">
        <f>OR(Tabla4119[[#This Row],[Tiempo_normal (ns)]]&gt;$J$508,Tabla4119[[#This Row],[Tiempo_normal (ns)]]&lt;$J$509)</f>
        <v>0</v>
      </c>
      <c r="AA152" s="6">
        <v>149</v>
      </c>
      <c r="AB152" t="b">
        <f>OR(Tabla51210[[#This Row],[Tiempo_lineal (ns)]]&gt;$L$508,Tabla51210[[#This Row],[Tiempo_lineal (ns)]]&lt;$L$509)</f>
        <v>0</v>
      </c>
      <c r="AC152" t="b">
        <f>OR(Tabla51210[[#This Row],[Tiempo_normal (ns)]]&gt;$M$508,Tabla51210[[#This Row],[Tiempo_normal (ns)]]&lt;$M$509)</f>
        <v>0</v>
      </c>
      <c r="AD152" s="6">
        <v>149</v>
      </c>
      <c r="AE152" t="b">
        <f>OR(Tabla61311[[#This Row],[Tiempo_lineal (ns)]]&gt;$O$508,Tabla61311[[#This Row],[Tiempo_lineal (ns)]]&lt;$O$509)</f>
        <v>1</v>
      </c>
      <c r="AF152" s="7" t="b">
        <f>OR(Tabla61311[[#This Row],[Tiempo_normal (ns)]]&gt;$P$508,Tabla61311[[#This Row],[Tiempo_normal (ns)]]&lt;$P$509)</f>
        <v>1</v>
      </c>
    </row>
    <row r="153" spans="2:32" x14ac:dyDescent="0.3">
      <c r="B153">
        <v>150</v>
      </c>
      <c r="C153">
        <v>39</v>
      </c>
      <c r="D153">
        <v>37</v>
      </c>
      <c r="E153">
        <v>150</v>
      </c>
      <c r="F153">
        <v>93</v>
      </c>
      <c r="G153">
        <v>36</v>
      </c>
      <c r="H153">
        <v>150</v>
      </c>
      <c r="I153">
        <v>115</v>
      </c>
      <c r="J153">
        <v>86</v>
      </c>
      <c r="K153">
        <v>150</v>
      </c>
      <c r="L153">
        <v>429</v>
      </c>
      <c r="M153">
        <v>55</v>
      </c>
      <c r="N153">
        <v>150</v>
      </c>
      <c r="O153">
        <v>2009</v>
      </c>
      <c r="P153">
        <v>3798</v>
      </c>
      <c r="R153" s="8">
        <v>150</v>
      </c>
      <c r="S153" t="b">
        <f>OR(Tabla197[[#This Row],[Tiempo_lineal (ns)]]&gt;$C$508,Tabla197[[#This Row],[Tiempo_lineal (ns)]]&lt;$C$509)</f>
        <v>0</v>
      </c>
      <c r="T153" t="b">
        <f>OR(Tabla197[[#This Row],[Tiempo_normal (ns)]]&gt;$D$508,Tabla197[[#This Row],[Tiempo_normal (ns)]]&lt;$D$509)</f>
        <v>0</v>
      </c>
      <c r="U153" s="8">
        <v>150</v>
      </c>
      <c r="V153" t="b">
        <f>OR(Tabla3108[[#This Row],[Tiempo_lineal (ns)]]&gt;$F$508,Tabla3108[[#This Row],[Tiempo_lineal (ns)]]&lt;$F$509)</f>
        <v>0</v>
      </c>
      <c r="W153" t="b">
        <f>OR(Tabla3108[[#This Row],[Tiempo_normal (ns)]]&gt;$G$508,Tabla3108[[#This Row],[Tiempo_normal (ns)]]&lt;$G$509)</f>
        <v>0</v>
      </c>
      <c r="X153" s="8">
        <v>150</v>
      </c>
      <c r="Y153" t="b">
        <f>OR(Tabla4119[[#This Row],[Tiempo_lineal (ns)]]&gt;$I$508,Tabla4119[[#This Row],[Tiempo_lineal (ns)]]&lt;$I$509)</f>
        <v>0</v>
      </c>
      <c r="Z153" t="b">
        <f>OR(Tabla4119[[#This Row],[Tiempo_normal (ns)]]&gt;$J$508,Tabla4119[[#This Row],[Tiempo_normal (ns)]]&lt;$J$509)</f>
        <v>0</v>
      </c>
      <c r="AA153" s="8">
        <v>150</v>
      </c>
      <c r="AB153" t="b">
        <f>OR(Tabla51210[[#This Row],[Tiempo_lineal (ns)]]&gt;$L$508,Tabla51210[[#This Row],[Tiempo_lineal (ns)]]&lt;$L$509)</f>
        <v>0</v>
      </c>
      <c r="AC153" t="b">
        <f>OR(Tabla51210[[#This Row],[Tiempo_normal (ns)]]&gt;$M$508,Tabla51210[[#This Row],[Tiempo_normal (ns)]]&lt;$M$509)</f>
        <v>0</v>
      </c>
      <c r="AD153" s="8">
        <v>150</v>
      </c>
      <c r="AE153" t="b">
        <f>OR(Tabla61311[[#This Row],[Tiempo_lineal (ns)]]&gt;$O$508,Tabla61311[[#This Row],[Tiempo_lineal (ns)]]&lt;$O$509)</f>
        <v>0</v>
      </c>
      <c r="AF153" s="7" t="b">
        <f>OR(Tabla61311[[#This Row],[Tiempo_normal (ns)]]&gt;$P$508,Tabla61311[[#This Row],[Tiempo_normal (ns)]]&lt;$P$509)</f>
        <v>1</v>
      </c>
    </row>
    <row r="154" spans="2:32" x14ac:dyDescent="0.3">
      <c r="B154">
        <v>151</v>
      </c>
      <c r="C154">
        <v>64</v>
      </c>
      <c r="D154">
        <v>43</v>
      </c>
      <c r="E154">
        <v>151</v>
      </c>
      <c r="F154">
        <v>88</v>
      </c>
      <c r="G154">
        <v>37</v>
      </c>
      <c r="H154">
        <v>151</v>
      </c>
      <c r="I154">
        <v>248</v>
      </c>
      <c r="J154">
        <v>69</v>
      </c>
      <c r="K154">
        <v>151</v>
      </c>
      <c r="L154">
        <v>741</v>
      </c>
      <c r="M154">
        <v>42</v>
      </c>
      <c r="N154">
        <v>151</v>
      </c>
      <c r="O154">
        <v>934</v>
      </c>
      <c r="P154">
        <v>203</v>
      </c>
      <c r="R154" s="6">
        <v>151</v>
      </c>
      <c r="S154" t="b">
        <f>OR(Tabla197[[#This Row],[Tiempo_lineal (ns)]]&gt;$C$508,Tabla197[[#This Row],[Tiempo_lineal (ns)]]&lt;$C$509)</f>
        <v>0</v>
      </c>
      <c r="T154" t="b">
        <f>OR(Tabla197[[#This Row],[Tiempo_normal (ns)]]&gt;$D$508,Tabla197[[#This Row],[Tiempo_normal (ns)]]&lt;$D$509)</f>
        <v>0</v>
      </c>
      <c r="U154" s="6">
        <v>151</v>
      </c>
      <c r="V154" t="b">
        <f>OR(Tabla3108[[#This Row],[Tiempo_lineal (ns)]]&gt;$F$508,Tabla3108[[#This Row],[Tiempo_lineal (ns)]]&lt;$F$509)</f>
        <v>0</v>
      </c>
      <c r="W154" t="b">
        <f>OR(Tabla3108[[#This Row],[Tiempo_normal (ns)]]&gt;$G$508,Tabla3108[[#This Row],[Tiempo_normal (ns)]]&lt;$G$509)</f>
        <v>0</v>
      </c>
      <c r="X154" s="6">
        <v>151</v>
      </c>
      <c r="Y154" t="b">
        <f>OR(Tabla4119[[#This Row],[Tiempo_lineal (ns)]]&gt;$I$508,Tabla4119[[#This Row],[Tiempo_lineal (ns)]]&lt;$I$509)</f>
        <v>0</v>
      </c>
      <c r="Z154" t="b">
        <f>OR(Tabla4119[[#This Row],[Tiempo_normal (ns)]]&gt;$J$508,Tabla4119[[#This Row],[Tiempo_normal (ns)]]&lt;$J$509)</f>
        <v>0</v>
      </c>
      <c r="AA154" s="6">
        <v>151</v>
      </c>
      <c r="AB154" t="b">
        <f>OR(Tabla51210[[#This Row],[Tiempo_lineal (ns)]]&gt;$L$508,Tabla51210[[#This Row],[Tiempo_lineal (ns)]]&lt;$L$509)</f>
        <v>0</v>
      </c>
      <c r="AC154" t="b">
        <f>OR(Tabla51210[[#This Row],[Tiempo_normal (ns)]]&gt;$M$508,Tabla51210[[#This Row],[Tiempo_normal (ns)]]&lt;$M$509)</f>
        <v>0</v>
      </c>
      <c r="AD154" s="6">
        <v>151</v>
      </c>
      <c r="AE154" t="b">
        <f>OR(Tabla61311[[#This Row],[Tiempo_lineal (ns)]]&gt;$O$508,Tabla61311[[#This Row],[Tiempo_lineal (ns)]]&lt;$O$509)</f>
        <v>0</v>
      </c>
      <c r="AF154" s="7" t="b">
        <f>OR(Tabla61311[[#This Row],[Tiempo_normal (ns)]]&gt;$P$508,Tabla61311[[#This Row],[Tiempo_normal (ns)]]&lt;$P$509)</f>
        <v>0</v>
      </c>
    </row>
    <row r="155" spans="2:32" x14ac:dyDescent="0.3">
      <c r="B155">
        <v>152</v>
      </c>
      <c r="C155">
        <v>55</v>
      </c>
      <c r="D155">
        <v>35</v>
      </c>
      <c r="E155">
        <v>152</v>
      </c>
      <c r="F155">
        <v>66</v>
      </c>
      <c r="G155">
        <v>66</v>
      </c>
      <c r="H155">
        <v>152</v>
      </c>
      <c r="I155">
        <v>123</v>
      </c>
      <c r="J155">
        <v>349</v>
      </c>
      <c r="K155">
        <v>152</v>
      </c>
      <c r="L155">
        <v>1315</v>
      </c>
      <c r="M155">
        <v>825</v>
      </c>
      <c r="N155">
        <v>152</v>
      </c>
      <c r="O155">
        <v>1197</v>
      </c>
      <c r="P155">
        <v>14017</v>
      </c>
      <c r="R155" s="8">
        <v>152</v>
      </c>
      <c r="S155" t="b">
        <f>OR(Tabla197[[#This Row],[Tiempo_lineal (ns)]]&gt;$C$508,Tabla197[[#This Row],[Tiempo_lineal (ns)]]&lt;$C$509)</f>
        <v>0</v>
      </c>
      <c r="T155" t="b">
        <f>OR(Tabla197[[#This Row],[Tiempo_normal (ns)]]&gt;$D$508,Tabla197[[#This Row],[Tiempo_normal (ns)]]&lt;$D$509)</f>
        <v>0</v>
      </c>
      <c r="U155" s="8">
        <v>152</v>
      </c>
      <c r="V155" t="b">
        <f>OR(Tabla3108[[#This Row],[Tiempo_lineal (ns)]]&gt;$F$508,Tabla3108[[#This Row],[Tiempo_lineal (ns)]]&lt;$F$509)</f>
        <v>0</v>
      </c>
      <c r="W155" t="b">
        <f>OR(Tabla3108[[#This Row],[Tiempo_normal (ns)]]&gt;$G$508,Tabla3108[[#This Row],[Tiempo_normal (ns)]]&lt;$G$509)</f>
        <v>0</v>
      </c>
      <c r="X155" s="8">
        <v>152</v>
      </c>
      <c r="Y155" t="b">
        <f>OR(Tabla4119[[#This Row],[Tiempo_lineal (ns)]]&gt;$I$508,Tabla4119[[#This Row],[Tiempo_lineal (ns)]]&lt;$I$509)</f>
        <v>0</v>
      </c>
      <c r="Z155" t="b">
        <f>OR(Tabla4119[[#This Row],[Tiempo_normal (ns)]]&gt;$J$508,Tabla4119[[#This Row],[Tiempo_normal (ns)]]&lt;$J$509)</f>
        <v>1</v>
      </c>
      <c r="AA155" s="8">
        <v>152</v>
      </c>
      <c r="AB155" t="b">
        <f>OR(Tabla51210[[#This Row],[Tiempo_lineal (ns)]]&gt;$L$508,Tabla51210[[#This Row],[Tiempo_lineal (ns)]]&lt;$L$509)</f>
        <v>0</v>
      </c>
      <c r="AC155" t="b">
        <f>OR(Tabla51210[[#This Row],[Tiempo_normal (ns)]]&gt;$M$508,Tabla51210[[#This Row],[Tiempo_normal (ns)]]&lt;$M$509)</f>
        <v>0</v>
      </c>
      <c r="AD155" s="8">
        <v>152</v>
      </c>
      <c r="AE155" t="b">
        <f>OR(Tabla61311[[#This Row],[Tiempo_lineal (ns)]]&gt;$O$508,Tabla61311[[#This Row],[Tiempo_lineal (ns)]]&lt;$O$509)</f>
        <v>0</v>
      </c>
      <c r="AF155" s="7" t="b">
        <f>OR(Tabla61311[[#This Row],[Tiempo_normal (ns)]]&gt;$P$508,Tabla61311[[#This Row],[Tiempo_normal (ns)]]&lt;$P$509)</f>
        <v>1</v>
      </c>
    </row>
    <row r="156" spans="2:32" x14ac:dyDescent="0.3">
      <c r="B156">
        <v>153</v>
      </c>
      <c r="C156">
        <v>39</v>
      </c>
      <c r="D156">
        <v>43</v>
      </c>
      <c r="E156">
        <v>153</v>
      </c>
      <c r="F156">
        <v>117</v>
      </c>
      <c r="G156">
        <v>44</v>
      </c>
      <c r="H156">
        <v>153</v>
      </c>
      <c r="I156">
        <v>160</v>
      </c>
      <c r="J156">
        <v>95</v>
      </c>
      <c r="K156">
        <v>153</v>
      </c>
      <c r="L156">
        <v>638</v>
      </c>
      <c r="M156">
        <v>33</v>
      </c>
      <c r="N156">
        <v>153</v>
      </c>
      <c r="O156">
        <v>2319</v>
      </c>
      <c r="P156">
        <v>237</v>
      </c>
      <c r="R156" s="6">
        <v>153</v>
      </c>
      <c r="S156" t="b">
        <f>OR(Tabla197[[#This Row],[Tiempo_lineal (ns)]]&gt;$C$508,Tabla197[[#This Row],[Tiempo_lineal (ns)]]&lt;$C$509)</f>
        <v>0</v>
      </c>
      <c r="T156" t="b">
        <f>OR(Tabla197[[#This Row],[Tiempo_normal (ns)]]&gt;$D$508,Tabla197[[#This Row],[Tiempo_normal (ns)]]&lt;$D$509)</f>
        <v>0</v>
      </c>
      <c r="U156" s="6">
        <v>153</v>
      </c>
      <c r="V156" t="b">
        <f>OR(Tabla3108[[#This Row],[Tiempo_lineal (ns)]]&gt;$F$508,Tabla3108[[#This Row],[Tiempo_lineal (ns)]]&lt;$F$509)</f>
        <v>0</v>
      </c>
      <c r="W156" t="b">
        <f>OR(Tabla3108[[#This Row],[Tiempo_normal (ns)]]&gt;$G$508,Tabla3108[[#This Row],[Tiempo_normal (ns)]]&lt;$G$509)</f>
        <v>0</v>
      </c>
      <c r="X156" s="6">
        <v>153</v>
      </c>
      <c r="Y156" t="b">
        <f>OR(Tabla4119[[#This Row],[Tiempo_lineal (ns)]]&gt;$I$508,Tabla4119[[#This Row],[Tiempo_lineal (ns)]]&lt;$I$509)</f>
        <v>0</v>
      </c>
      <c r="Z156" t="b">
        <f>OR(Tabla4119[[#This Row],[Tiempo_normal (ns)]]&gt;$J$508,Tabla4119[[#This Row],[Tiempo_normal (ns)]]&lt;$J$509)</f>
        <v>0</v>
      </c>
      <c r="AA156" s="6">
        <v>153</v>
      </c>
      <c r="AB156" t="b">
        <f>OR(Tabla51210[[#This Row],[Tiempo_lineal (ns)]]&gt;$L$508,Tabla51210[[#This Row],[Tiempo_lineal (ns)]]&lt;$L$509)</f>
        <v>0</v>
      </c>
      <c r="AC156" t="b">
        <f>OR(Tabla51210[[#This Row],[Tiempo_normal (ns)]]&gt;$M$508,Tabla51210[[#This Row],[Tiempo_normal (ns)]]&lt;$M$509)</f>
        <v>0</v>
      </c>
      <c r="AD156" s="6">
        <v>153</v>
      </c>
      <c r="AE156" t="b">
        <f>OR(Tabla61311[[#This Row],[Tiempo_lineal (ns)]]&gt;$O$508,Tabla61311[[#This Row],[Tiempo_lineal (ns)]]&lt;$O$509)</f>
        <v>0</v>
      </c>
      <c r="AF156" s="7" t="b">
        <f>OR(Tabla61311[[#This Row],[Tiempo_normal (ns)]]&gt;$P$508,Tabla61311[[#This Row],[Tiempo_normal (ns)]]&lt;$P$509)</f>
        <v>0</v>
      </c>
    </row>
    <row r="157" spans="2:32" x14ac:dyDescent="0.3">
      <c r="B157">
        <v>154</v>
      </c>
      <c r="C157">
        <v>62</v>
      </c>
      <c r="D157">
        <v>40</v>
      </c>
      <c r="E157">
        <v>154</v>
      </c>
      <c r="F157">
        <v>82</v>
      </c>
      <c r="G157">
        <v>124</v>
      </c>
      <c r="H157">
        <v>154</v>
      </c>
      <c r="I157">
        <v>286</v>
      </c>
      <c r="J157">
        <v>193</v>
      </c>
      <c r="K157">
        <v>154</v>
      </c>
      <c r="L157">
        <v>394</v>
      </c>
      <c r="M157">
        <v>43</v>
      </c>
      <c r="N157">
        <v>154</v>
      </c>
      <c r="O157">
        <v>497</v>
      </c>
      <c r="P157">
        <v>91</v>
      </c>
      <c r="R157" s="8">
        <v>154</v>
      </c>
      <c r="S157" t="b">
        <f>OR(Tabla197[[#This Row],[Tiempo_lineal (ns)]]&gt;$C$508,Tabla197[[#This Row],[Tiempo_lineal (ns)]]&lt;$C$509)</f>
        <v>0</v>
      </c>
      <c r="T157" t="b">
        <f>OR(Tabla197[[#This Row],[Tiempo_normal (ns)]]&gt;$D$508,Tabla197[[#This Row],[Tiempo_normal (ns)]]&lt;$D$509)</f>
        <v>0</v>
      </c>
      <c r="U157" s="8">
        <v>154</v>
      </c>
      <c r="V157" t="b">
        <f>OR(Tabla3108[[#This Row],[Tiempo_lineal (ns)]]&gt;$F$508,Tabla3108[[#This Row],[Tiempo_lineal (ns)]]&lt;$F$509)</f>
        <v>0</v>
      </c>
      <c r="W157" t="b">
        <f>OR(Tabla3108[[#This Row],[Tiempo_normal (ns)]]&gt;$G$508,Tabla3108[[#This Row],[Tiempo_normal (ns)]]&lt;$G$509)</f>
        <v>0</v>
      </c>
      <c r="X157" s="8">
        <v>154</v>
      </c>
      <c r="Y157" t="b">
        <f>OR(Tabla4119[[#This Row],[Tiempo_lineal (ns)]]&gt;$I$508,Tabla4119[[#This Row],[Tiempo_lineal (ns)]]&lt;$I$509)</f>
        <v>0</v>
      </c>
      <c r="Z157" t="b">
        <f>OR(Tabla4119[[#This Row],[Tiempo_normal (ns)]]&gt;$J$508,Tabla4119[[#This Row],[Tiempo_normal (ns)]]&lt;$J$509)</f>
        <v>0</v>
      </c>
      <c r="AA157" s="8">
        <v>154</v>
      </c>
      <c r="AB157" t="b">
        <f>OR(Tabla51210[[#This Row],[Tiempo_lineal (ns)]]&gt;$L$508,Tabla51210[[#This Row],[Tiempo_lineal (ns)]]&lt;$L$509)</f>
        <v>0</v>
      </c>
      <c r="AC157" t="b">
        <f>OR(Tabla51210[[#This Row],[Tiempo_normal (ns)]]&gt;$M$508,Tabla51210[[#This Row],[Tiempo_normal (ns)]]&lt;$M$509)</f>
        <v>0</v>
      </c>
      <c r="AD157" s="8">
        <v>154</v>
      </c>
      <c r="AE157" t="b">
        <f>OR(Tabla61311[[#This Row],[Tiempo_lineal (ns)]]&gt;$O$508,Tabla61311[[#This Row],[Tiempo_lineal (ns)]]&lt;$O$509)</f>
        <v>0</v>
      </c>
      <c r="AF157" s="7" t="b">
        <f>OR(Tabla61311[[#This Row],[Tiempo_normal (ns)]]&gt;$P$508,Tabla61311[[#This Row],[Tiempo_normal (ns)]]&lt;$P$509)</f>
        <v>0</v>
      </c>
    </row>
    <row r="158" spans="2:32" x14ac:dyDescent="0.3">
      <c r="B158">
        <v>155</v>
      </c>
      <c r="C158">
        <v>63</v>
      </c>
      <c r="D158">
        <v>61</v>
      </c>
      <c r="E158">
        <v>155</v>
      </c>
      <c r="F158">
        <v>155</v>
      </c>
      <c r="G158">
        <v>115</v>
      </c>
      <c r="H158">
        <v>155</v>
      </c>
      <c r="I158">
        <v>206</v>
      </c>
      <c r="J158">
        <v>50</v>
      </c>
      <c r="K158">
        <v>155</v>
      </c>
      <c r="L158">
        <v>1282</v>
      </c>
      <c r="M158">
        <v>49</v>
      </c>
      <c r="N158">
        <v>155</v>
      </c>
      <c r="O158">
        <v>923</v>
      </c>
      <c r="P158">
        <v>102</v>
      </c>
      <c r="R158" s="6">
        <v>155</v>
      </c>
      <c r="S158" t="b">
        <f>OR(Tabla197[[#This Row],[Tiempo_lineal (ns)]]&gt;$C$508,Tabla197[[#This Row],[Tiempo_lineal (ns)]]&lt;$C$509)</f>
        <v>0</v>
      </c>
      <c r="T158" t="b">
        <f>OR(Tabla197[[#This Row],[Tiempo_normal (ns)]]&gt;$D$508,Tabla197[[#This Row],[Tiempo_normal (ns)]]&lt;$D$509)</f>
        <v>0</v>
      </c>
      <c r="U158" s="6">
        <v>155</v>
      </c>
      <c r="V158" t="b">
        <f>OR(Tabla3108[[#This Row],[Tiempo_lineal (ns)]]&gt;$F$508,Tabla3108[[#This Row],[Tiempo_lineal (ns)]]&lt;$F$509)</f>
        <v>0</v>
      </c>
      <c r="W158" t="b">
        <f>OR(Tabla3108[[#This Row],[Tiempo_normal (ns)]]&gt;$G$508,Tabla3108[[#This Row],[Tiempo_normal (ns)]]&lt;$G$509)</f>
        <v>0</v>
      </c>
      <c r="X158" s="6">
        <v>155</v>
      </c>
      <c r="Y158" t="b">
        <f>OR(Tabla4119[[#This Row],[Tiempo_lineal (ns)]]&gt;$I$508,Tabla4119[[#This Row],[Tiempo_lineal (ns)]]&lt;$I$509)</f>
        <v>0</v>
      </c>
      <c r="Z158" t="b">
        <f>OR(Tabla4119[[#This Row],[Tiempo_normal (ns)]]&gt;$J$508,Tabla4119[[#This Row],[Tiempo_normal (ns)]]&lt;$J$509)</f>
        <v>0</v>
      </c>
      <c r="AA158" s="6">
        <v>155</v>
      </c>
      <c r="AB158" t="b">
        <f>OR(Tabla51210[[#This Row],[Tiempo_lineal (ns)]]&gt;$L$508,Tabla51210[[#This Row],[Tiempo_lineal (ns)]]&lt;$L$509)</f>
        <v>0</v>
      </c>
      <c r="AC158" t="b">
        <f>OR(Tabla51210[[#This Row],[Tiempo_normal (ns)]]&gt;$M$508,Tabla51210[[#This Row],[Tiempo_normal (ns)]]&lt;$M$509)</f>
        <v>0</v>
      </c>
      <c r="AD158" s="6">
        <v>155</v>
      </c>
      <c r="AE158" t="b">
        <f>OR(Tabla61311[[#This Row],[Tiempo_lineal (ns)]]&gt;$O$508,Tabla61311[[#This Row],[Tiempo_lineal (ns)]]&lt;$O$509)</f>
        <v>0</v>
      </c>
      <c r="AF158" s="7" t="b">
        <f>OR(Tabla61311[[#This Row],[Tiempo_normal (ns)]]&gt;$P$508,Tabla61311[[#This Row],[Tiempo_normal (ns)]]&lt;$P$509)</f>
        <v>0</v>
      </c>
    </row>
    <row r="159" spans="2:32" x14ac:dyDescent="0.3">
      <c r="B159">
        <v>156</v>
      </c>
      <c r="C159">
        <v>52</v>
      </c>
      <c r="D159">
        <v>34</v>
      </c>
      <c r="E159">
        <v>156</v>
      </c>
      <c r="F159">
        <v>62</v>
      </c>
      <c r="G159">
        <v>51</v>
      </c>
      <c r="H159">
        <v>156</v>
      </c>
      <c r="I159">
        <v>267</v>
      </c>
      <c r="J159">
        <v>155</v>
      </c>
      <c r="K159">
        <v>156</v>
      </c>
      <c r="L159">
        <v>875</v>
      </c>
      <c r="M159">
        <v>57</v>
      </c>
      <c r="N159">
        <v>156</v>
      </c>
      <c r="O159">
        <v>1239</v>
      </c>
      <c r="P159">
        <v>1555</v>
      </c>
      <c r="R159" s="8">
        <v>156</v>
      </c>
      <c r="S159" t="b">
        <f>OR(Tabla197[[#This Row],[Tiempo_lineal (ns)]]&gt;$C$508,Tabla197[[#This Row],[Tiempo_lineal (ns)]]&lt;$C$509)</f>
        <v>0</v>
      </c>
      <c r="T159" t="b">
        <f>OR(Tabla197[[#This Row],[Tiempo_normal (ns)]]&gt;$D$508,Tabla197[[#This Row],[Tiempo_normal (ns)]]&lt;$D$509)</f>
        <v>0</v>
      </c>
      <c r="U159" s="8">
        <v>156</v>
      </c>
      <c r="V159" t="b">
        <f>OR(Tabla3108[[#This Row],[Tiempo_lineal (ns)]]&gt;$F$508,Tabla3108[[#This Row],[Tiempo_lineal (ns)]]&lt;$F$509)</f>
        <v>0</v>
      </c>
      <c r="W159" t="b">
        <f>OR(Tabla3108[[#This Row],[Tiempo_normal (ns)]]&gt;$G$508,Tabla3108[[#This Row],[Tiempo_normal (ns)]]&lt;$G$509)</f>
        <v>0</v>
      </c>
      <c r="X159" s="8">
        <v>156</v>
      </c>
      <c r="Y159" t="b">
        <f>OR(Tabla4119[[#This Row],[Tiempo_lineal (ns)]]&gt;$I$508,Tabla4119[[#This Row],[Tiempo_lineal (ns)]]&lt;$I$509)</f>
        <v>0</v>
      </c>
      <c r="Z159" t="b">
        <f>OR(Tabla4119[[#This Row],[Tiempo_normal (ns)]]&gt;$J$508,Tabla4119[[#This Row],[Tiempo_normal (ns)]]&lt;$J$509)</f>
        <v>0</v>
      </c>
      <c r="AA159" s="8">
        <v>156</v>
      </c>
      <c r="AB159" t="b">
        <f>OR(Tabla51210[[#This Row],[Tiempo_lineal (ns)]]&gt;$L$508,Tabla51210[[#This Row],[Tiempo_lineal (ns)]]&lt;$L$509)</f>
        <v>0</v>
      </c>
      <c r="AC159" t="b">
        <f>OR(Tabla51210[[#This Row],[Tiempo_normal (ns)]]&gt;$M$508,Tabla51210[[#This Row],[Tiempo_normal (ns)]]&lt;$M$509)</f>
        <v>0</v>
      </c>
      <c r="AD159" s="8">
        <v>156</v>
      </c>
      <c r="AE159" t="b">
        <f>OR(Tabla61311[[#This Row],[Tiempo_lineal (ns)]]&gt;$O$508,Tabla61311[[#This Row],[Tiempo_lineal (ns)]]&lt;$O$509)</f>
        <v>0</v>
      </c>
      <c r="AF159" s="7" t="b">
        <f>OR(Tabla61311[[#This Row],[Tiempo_normal (ns)]]&gt;$P$508,Tabla61311[[#This Row],[Tiempo_normal (ns)]]&lt;$P$509)</f>
        <v>0</v>
      </c>
    </row>
    <row r="160" spans="2:32" x14ac:dyDescent="0.3">
      <c r="B160">
        <v>157</v>
      </c>
      <c r="C160">
        <v>52</v>
      </c>
      <c r="D160">
        <v>25</v>
      </c>
      <c r="E160">
        <v>157</v>
      </c>
      <c r="F160">
        <v>49</v>
      </c>
      <c r="G160">
        <v>26</v>
      </c>
      <c r="H160">
        <v>157</v>
      </c>
      <c r="I160">
        <v>125</v>
      </c>
      <c r="J160">
        <v>41</v>
      </c>
      <c r="K160">
        <v>157</v>
      </c>
      <c r="L160">
        <v>490</v>
      </c>
      <c r="M160">
        <v>729</v>
      </c>
      <c r="N160">
        <v>157</v>
      </c>
      <c r="O160">
        <v>2018</v>
      </c>
      <c r="P160">
        <v>108</v>
      </c>
      <c r="R160" s="6">
        <v>157</v>
      </c>
      <c r="S160" t="b">
        <f>OR(Tabla197[[#This Row],[Tiempo_lineal (ns)]]&gt;$C$508,Tabla197[[#This Row],[Tiempo_lineal (ns)]]&lt;$C$509)</f>
        <v>0</v>
      </c>
      <c r="T160" t="b">
        <f>OR(Tabla197[[#This Row],[Tiempo_normal (ns)]]&gt;$D$508,Tabla197[[#This Row],[Tiempo_normal (ns)]]&lt;$D$509)</f>
        <v>0</v>
      </c>
      <c r="U160" s="6">
        <v>157</v>
      </c>
      <c r="V160" t="b">
        <f>OR(Tabla3108[[#This Row],[Tiempo_lineal (ns)]]&gt;$F$508,Tabla3108[[#This Row],[Tiempo_lineal (ns)]]&lt;$F$509)</f>
        <v>0</v>
      </c>
      <c r="W160" t="b">
        <f>OR(Tabla3108[[#This Row],[Tiempo_normal (ns)]]&gt;$G$508,Tabla3108[[#This Row],[Tiempo_normal (ns)]]&lt;$G$509)</f>
        <v>0</v>
      </c>
      <c r="X160" s="6">
        <v>157</v>
      </c>
      <c r="Y160" t="b">
        <f>OR(Tabla4119[[#This Row],[Tiempo_lineal (ns)]]&gt;$I$508,Tabla4119[[#This Row],[Tiempo_lineal (ns)]]&lt;$I$509)</f>
        <v>0</v>
      </c>
      <c r="Z160" t="b">
        <f>OR(Tabla4119[[#This Row],[Tiempo_normal (ns)]]&gt;$J$508,Tabla4119[[#This Row],[Tiempo_normal (ns)]]&lt;$J$509)</f>
        <v>0</v>
      </c>
      <c r="AA160" s="6">
        <v>157</v>
      </c>
      <c r="AB160" t="b">
        <f>OR(Tabla51210[[#This Row],[Tiempo_lineal (ns)]]&gt;$L$508,Tabla51210[[#This Row],[Tiempo_lineal (ns)]]&lt;$L$509)</f>
        <v>0</v>
      </c>
      <c r="AC160" t="b">
        <f>OR(Tabla51210[[#This Row],[Tiempo_normal (ns)]]&gt;$M$508,Tabla51210[[#This Row],[Tiempo_normal (ns)]]&lt;$M$509)</f>
        <v>0</v>
      </c>
      <c r="AD160" s="6">
        <v>157</v>
      </c>
      <c r="AE160" t="b">
        <f>OR(Tabla61311[[#This Row],[Tiempo_lineal (ns)]]&gt;$O$508,Tabla61311[[#This Row],[Tiempo_lineal (ns)]]&lt;$O$509)</f>
        <v>0</v>
      </c>
      <c r="AF160" s="7" t="b">
        <f>OR(Tabla61311[[#This Row],[Tiempo_normal (ns)]]&gt;$P$508,Tabla61311[[#This Row],[Tiempo_normal (ns)]]&lt;$P$509)</f>
        <v>0</v>
      </c>
    </row>
    <row r="161" spans="2:32" x14ac:dyDescent="0.3">
      <c r="B161">
        <v>158</v>
      </c>
      <c r="C161">
        <v>54</v>
      </c>
      <c r="D161">
        <v>70</v>
      </c>
      <c r="E161">
        <v>158</v>
      </c>
      <c r="F161">
        <v>65</v>
      </c>
      <c r="G161">
        <v>23</v>
      </c>
      <c r="H161">
        <v>158</v>
      </c>
      <c r="I161">
        <v>163</v>
      </c>
      <c r="J161">
        <v>58</v>
      </c>
      <c r="K161">
        <v>158</v>
      </c>
      <c r="L161">
        <v>882</v>
      </c>
      <c r="M161">
        <v>47</v>
      </c>
      <c r="N161">
        <v>158</v>
      </c>
      <c r="O161">
        <v>5048</v>
      </c>
      <c r="P161">
        <v>60</v>
      </c>
      <c r="R161" s="8">
        <v>158</v>
      </c>
      <c r="S161" t="b">
        <f>OR(Tabla197[[#This Row],[Tiempo_lineal (ns)]]&gt;$C$508,Tabla197[[#This Row],[Tiempo_lineal (ns)]]&lt;$C$509)</f>
        <v>0</v>
      </c>
      <c r="T161" t="b">
        <f>OR(Tabla197[[#This Row],[Tiempo_normal (ns)]]&gt;$D$508,Tabla197[[#This Row],[Tiempo_normal (ns)]]&lt;$D$509)</f>
        <v>0</v>
      </c>
      <c r="U161" s="8">
        <v>158</v>
      </c>
      <c r="V161" t="b">
        <f>OR(Tabla3108[[#This Row],[Tiempo_lineal (ns)]]&gt;$F$508,Tabla3108[[#This Row],[Tiempo_lineal (ns)]]&lt;$F$509)</f>
        <v>0</v>
      </c>
      <c r="W161" t="b">
        <f>OR(Tabla3108[[#This Row],[Tiempo_normal (ns)]]&gt;$G$508,Tabla3108[[#This Row],[Tiempo_normal (ns)]]&lt;$G$509)</f>
        <v>0</v>
      </c>
      <c r="X161" s="8">
        <v>158</v>
      </c>
      <c r="Y161" t="b">
        <f>OR(Tabla4119[[#This Row],[Tiempo_lineal (ns)]]&gt;$I$508,Tabla4119[[#This Row],[Tiempo_lineal (ns)]]&lt;$I$509)</f>
        <v>0</v>
      </c>
      <c r="Z161" t="b">
        <f>OR(Tabla4119[[#This Row],[Tiempo_normal (ns)]]&gt;$J$508,Tabla4119[[#This Row],[Tiempo_normal (ns)]]&lt;$J$509)</f>
        <v>0</v>
      </c>
      <c r="AA161" s="8">
        <v>158</v>
      </c>
      <c r="AB161" t="b">
        <f>OR(Tabla51210[[#This Row],[Tiempo_lineal (ns)]]&gt;$L$508,Tabla51210[[#This Row],[Tiempo_lineal (ns)]]&lt;$L$509)</f>
        <v>0</v>
      </c>
      <c r="AC161" t="b">
        <f>OR(Tabla51210[[#This Row],[Tiempo_normal (ns)]]&gt;$M$508,Tabla51210[[#This Row],[Tiempo_normal (ns)]]&lt;$M$509)</f>
        <v>0</v>
      </c>
      <c r="AD161" s="8">
        <v>158</v>
      </c>
      <c r="AE161" t="b">
        <f>OR(Tabla61311[[#This Row],[Tiempo_lineal (ns)]]&gt;$O$508,Tabla61311[[#This Row],[Tiempo_lineal (ns)]]&lt;$O$509)</f>
        <v>1</v>
      </c>
      <c r="AF161" s="7" t="b">
        <f>OR(Tabla61311[[#This Row],[Tiempo_normal (ns)]]&gt;$P$508,Tabla61311[[#This Row],[Tiempo_normal (ns)]]&lt;$P$509)</f>
        <v>0</v>
      </c>
    </row>
    <row r="162" spans="2:32" x14ac:dyDescent="0.3">
      <c r="B162">
        <v>159</v>
      </c>
      <c r="C162">
        <v>61</v>
      </c>
      <c r="D162">
        <v>35</v>
      </c>
      <c r="E162">
        <v>159</v>
      </c>
      <c r="F162">
        <v>113</v>
      </c>
      <c r="G162">
        <v>26</v>
      </c>
      <c r="H162">
        <v>159</v>
      </c>
      <c r="I162">
        <v>475</v>
      </c>
      <c r="J162">
        <v>76</v>
      </c>
      <c r="K162">
        <v>159</v>
      </c>
      <c r="L162">
        <v>590</v>
      </c>
      <c r="M162">
        <v>64</v>
      </c>
      <c r="N162">
        <v>159</v>
      </c>
      <c r="O162">
        <v>2607</v>
      </c>
      <c r="P162">
        <v>108</v>
      </c>
      <c r="R162" s="6">
        <v>159</v>
      </c>
      <c r="S162" t="b">
        <f>OR(Tabla197[[#This Row],[Tiempo_lineal (ns)]]&gt;$C$508,Tabla197[[#This Row],[Tiempo_lineal (ns)]]&lt;$C$509)</f>
        <v>0</v>
      </c>
      <c r="T162" t="b">
        <f>OR(Tabla197[[#This Row],[Tiempo_normal (ns)]]&gt;$D$508,Tabla197[[#This Row],[Tiempo_normal (ns)]]&lt;$D$509)</f>
        <v>0</v>
      </c>
      <c r="U162" s="6">
        <v>159</v>
      </c>
      <c r="V162" t="b">
        <f>OR(Tabla3108[[#This Row],[Tiempo_lineal (ns)]]&gt;$F$508,Tabla3108[[#This Row],[Tiempo_lineal (ns)]]&lt;$F$509)</f>
        <v>0</v>
      </c>
      <c r="W162" t="b">
        <f>OR(Tabla3108[[#This Row],[Tiempo_normal (ns)]]&gt;$G$508,Tabla3108[[#This Row],[Tiempo_normal (ns)]]&lt;$G$509)</f>
        <v>0</v>
      </c>
      <c r="X162" s="6">
        <v>159</v>
      </c>
      <c r="Y162" t="b">
        <f>OR(Tabla4119[[#This Row],[Tiempo_lineal (ns)]]&gt;$I$508,Tabla4119[[#This Row],[Tiempo_lineal (ns)]]&lt;$I$509)</f>
        <v>1</v>
      </c>
      <c r="Z162" t="b">
        <f>OR(Tabla4119[[#This Row],[Tiempo_normal (ns)]]&gt;$J$508,Tabla4119[[#This Row],[Tiempo_normal (ns)]]&lt;$J$509)</f>
        <v>0</v>
      </c>
      <c r="AA162" s="6">
        <v>159</v>
      </c>
      <c r="AB162" t="b">
        <f>OR(Tabla51210[[#This Row],[Tiempo_lineal (ns)]]&gt;$L$508,Tabla51210[[#This Row],[Tiempo_lineal (ns)]]&lt;$L$509)</f>
        <v>0</v>
      </c>
      <c r="AC162" t="b">
        <f>OR(Tabla51210[[#This Row],[Tiempo_normal (ns)]]&gt;$M$508,Tabla51210[[#This Row],[Tiempo_normal (ns)]]&lt;$M$509)</f>
        <v>0</v>
      </c>
      <c r="AD162" s="6">
        <v>159</v>
      </c>
      <c r="AE162" t="b">
        <f>OR(Tabla61311[[#This Row],[Tiempo_lineal (ns)]]&gt;$O$508,Tabla61311[[#This Row],[Tiempo_lineal (ns)]]&lt;$O$509)</f>
        <v>0</v>
      </c>
      <c r="AF162" s="7" t="b">
        <f>OR(Tabla61311[[#This Row],[Tiempo_normal (ns)]]&gt;$P$508,Tabla61311[[#This Row],[Tiempo_normal (ns)]]&lt;$P$509)</f>
        <v>0</v>
      </c>
    </row>
    <row r="163" spans="2:32" x14ac:dyDescent="0.3">
      <c r="B163">
        <v>160</v>
      </c>
      <c r="C163">
        <v>41</v>
      </c>
      <c r="D163">
        <v>34</v>
      </c>
      <c r="E163">
        <v>160</v>
      </c>
      <c r="F163">
        <v>88</v>
      </c>
      <c r="G163">
        <v>31</v>
      </c>
      <c r="H163">
        <v>160</v>
      </c>
      <c r="I163">
        <v>315</v>
      </c>
      <c r="J163">
        <v>63</v>
      </c>
      <c r="K163">
        <v>160</v>
      </c>
      <c r="L163">
        <v>1681</v>
      </c>
      <c r="M163">
        <v>51</v>
      </c>
      <c r="N163">
        <v>160</v>
      </c>
      <c r="O163">
        <v>968</v>
      </c>
      <c r="P163">
        <v>73</v>
      </c>
      <c r="R163" s="8">
        <v>160</v>
      </c>
      <c r="S163" t="b">
        <f>OR(Tabla197[[#This Row],[Tiempo_lineal (ns)]]&gt;$C$508,Tabla197[[#This Row],[Tiempo_lineal (ns)]]&lt;$C$509)</f>
        <v>0</v>
      </c>
      <c r="T163" t="b">
        <f>OR(Tabla197[[#This Row],[Tiempo_normal (ns)]]&gt;$D$508,Tabla197[[#This Row],[Tiempo_normal (ns)]]&lt;$D$509)</f>
        <v>0</v>
      </c>
      <c r="U163" s="8">
        <v>160</v>
      </c>
      <c r="V163" t="b">
        <f>OR(Tabla3108[[#This Row],[Tiempo_lineal (ns)]]&gt;$F$508,Tabla3108[[#This Row],[Tiempo_lineal (ns)]]&lt;$F$509)</f>
        <v>0</v>
      </c>
      <c r="W163" t="b">
        <f>OR(Tabla3108[[#This Row],[Tiempo_normal (ns)]]&gt;$G$508,Tabla3108[[#This Row],[Tiempo_normal (ns)]]&lt;$G$509)</f>
        <v>0</v>
      </c>
      <c r="X163" s="8">
        <v>160</v>
      </c>
      <c r="Y163" t="b">
        <f>OR(Tabla4119[[#This Row],[Tiempo_lineal (ns)]]&gt;$I$508,Tabla4119[[#This Row],[Tiempo_lineal (ns)]]&lt;$I$509)</f>
        <v>0</v>
      </c>
      <c r="Z163" t="b">
        <f>OR(Tabla4119[[#This Row],[Tiempo_normal (ns)]]&gt;$J$508,Tabla4119[[#This Row],[Tiempo_normal (ns)]]&lt;$J$509)</f>
        <v>0</v>
      </c>
      <c r="AA163" s="8">
        <v>160</v>
      </c>
      <c r="AB163" t="b">
        <f>OR(Tabla51210[[#This Row],[Tiempo_lineal (ns)]]&gt;$L$508,Tabla51210[[#This Row],[Tiempo_lineal (ns)]]&lt;$L$509)</f>
        <v>0</v>
      </c>
      <c r="AC163" t="b">
        <f>OR(Tabla51210[[#This Row],[Tiempo_normal (ns)]]&gt;$M$508,Tabla51210[[#This Row],[Tiempo_normal (ns)]]&lt;$M$509)</f>
        <v>0</v>
      </c>
      <c r="AD163" s="8">
        <v>160</v>
      </c>
      <c r="AE163" t="b">
        <f>OR(Tabla61311[[#This Row],[Tiempo_lineal (ns)]]&gt;$O$508,Tabla61311[[#This Row],[Tiempo_lineal (ns)]]&lt;$O$509)</f>
        <v>0</v>
      </c>
      <c r="AF163" s="7" t="b">
        <f>OR(Tabla61311[[#This Row],[Tiempo_normal (ns)]]&gt;$P$508,Tabla61311[[#This Row],[Tiempo_normal (ns)]]&lt;$P$509)</f>
        <v>0</v>
      </c>
    </row>
    <row r="164" spans="2:32" x14ac:dyDescent="0.3">
      <c r="B164">
        <v>161</v>
      </c>
      <c r="C164">
        <v>40</v>
      </c>
      <c r="D164">
        <v>54</v>
      </c>
      <c r="E164">
        <v>161</v>
      </c>
      <c r="F164">
        <v>78</v>
      </c>
      <c r="G164">
        <v>31</v>
      </c>
      <c r="H164">
        <v>161</v>
      </c>
      <c r="I164">
        <v>218</v>
      </c>
      <c r="J164">
        <v>264</v>
      </c>
      <c r="K164">
        <v>161</v>
      </c>
      <c r="L164">
        <v>570</v>
      </c>
      <c r="M164">
        <v>272</v>
      </c>
      <c r="N164">
        <v>161</v>
      </c>
      <c r="O164">
        <v>1808</v>
      </c>
      <c r="P164">
        <v>245</v>
      </c>
      <c r="R164" s="6">
        <v>161</v>
      </c>
      <c r="S164" t="b">
        <f>OR(Tabla197[[#This Row],[Tiempo_lineal (ns)]]&gt;$C$508,Tabla197[[#This Row],[Tiempo_lineal (ns)]]&lt;$C$509)</f>
        <v>0</v>
      </c>
      <c r="T164" t="b">
        <f>OR(Tabla197[[#This Row],[Tiempo_normal (ns)]]&gt;$D$508,Tabla197[[#This Row],[Tiempo_normal (ns)]]&lt;$D$509)</f>
        <v>0</v>
      </c>
      <c r="U164" s="6">
        <v>161</v>
      </c>
      <c r="V164" t="b">
        <f>OR(Tabla3108[[#This Row],[Tiempo_lineal (ns)]]&gt;$F$508,Tabla3108[[#This Row],[Tiempo_lineal (ns)]]&lt;$F$509)</f>
        <v>0</v>
      </c>
      <c r="W164" t="b">
        <f>OR(Tabla3108[[#This Row],[Tiempo_normal (ns)]]&gt;$G$508,Tabla3108[[#This Row],[Tiempo_normal (ns)]]&lt;$G$509)</f>
        <v>0</v>
      </c>
      <c r="X164" s="6">
        <v>161</v>
      </c>
      <c r="Y164" t="b">
        <f>OR(Tabla4119[[#This Row],[Tiempo_lineal (ns)]]&gt;$I$508,Tabla4119[[#This Row],[Tiempo_lineal (ns)]]&lt;$I$509)</f>
        <v>0</v>
      </c>
      <c r="Z164" t="b">
        <f>OR(Tabla4119[[#This Row],[Tiempo_normal (ns)]]&gt;$J$508,Tabla4119[[#This Row],[Tiempo_normal (ns)]]&lt;$J$509)</f>
        <v>0</v>
      </c>
      <c r="AA164" s="6">
        <v>161</v>
      </c>
      <c r="AB164" t="b">
        <f>OR(Tabla51210[[#This Row],[Tiempo_lineal (ns)]]&gt;$L$508,Tabla51210[[#This Row],[Tiempo_lineal (ns)]]&lt;$L$509)</f>
        <v>0</v>
      </c>
      <c r="AC164" t="b">
        <f>OR(Tabla51210[[#This Row],[Tiempo_normal (ns)]]&gt;$M$508,Tabla51210[[#This Row],[Tiempo_normal (ns)]]&lt;$M$509)</f>
        <v>0</v>
      </c>
      <c r="AD164" s="6">
        <v>161</v>
      </c>
      <c r="AE164" t="b">
        <f>OR(Tabla61311[[#This Row],[Tiempo_lineal (ns)]]&gt;$O$508,Tabla61311[[#This Row],[Tiempo_lineal (ns)]]&lt;$O$509)</f>
        <v>0</v>
      </c>
      <c r="AF164" s="7" t="b">
        <f>OR(Tabla61311[[#This Row],[Tiempo_normal (ns)]]&gt;$P$508,Tabla61311[[#This Row],[Tiempo_normal (ns)]]&lt;$P$509)</f>
        <v>0</v>
      </c>
    </row>
    <row r="165" spans="2:32" x14ac:dyDescent="0.3">
      <c r="B165">
        <v>162</v>
      </c>
      <c r="C165">
        <v>61</v>
      </c>
      <c r="D165">
        <v>41</v>
      </c>
      <c r="E165">
        <v>162</v>
      </c>
      <c r="F165">
        <v>126</v>
      </c>
      <c r="G165">
        <v>25</v>
      </c>
      <c r="H165">
        <v>162</v>
      </c>
      <c r="I165">
        <v>518</v>
      </c>
      <c r="J165">
        <v>47</v>
      </c>
      <c r="K165">
        <v>162</v>
      </c>
      <c r="L165">
        <v>1275</v>
      </c>
      <c r="M165">
        <v>51</v>
      </c>
      <c r="N165">
        <v>162</v>
      </c>
      <c r="O165">
        <v>2477</v>
      </c>
      <c r="P165">
        <v>4096</v>
      </c>
      <c r="R165" s="8">
        <v>162</v>
      </c>
      <c r="S165" t="b">
        <f>OR(Tabla197[[#This Row],[Tiempo_lineal (ns)]]&gt;$C$508,Tabla197[[#This Row],[Tiempo_lineal (ns)]]&lt;$C$509)</f>
        <v>0</v>
      </c>
      <c r="T165" t="b">
        <f>OR(Tabla197[[#This Row],[Tiempo_normal (ns)]]&gt;$D$508,Tabla197[[#This Row],[Tiempo_normal (ns)]]&lt;$D$509)</f>
        <v>0</v>
      </c>
      <c r="U165" s="8">
        <v>162</v>
      </c>
      <c r="V165" t="b">
        <f>OR(Tabla3108[[#This Row],[Tiempo_lineal (ns)]]&gt;$F$508,Tabla3108[[#This Row],[Tiempo_lineal (ns)]]&lt;$F$509)</f>
        <v>0</v>
      </c>
      <c r="W165" t="b">
        <f>OR(Tabla3108[[#This Row],[Tiempo_normal (ns)]]&gt;$G$508,Tabla3108[[#This Row],[Tiempo_normal (ns)]]&lt;$G$509)</f>
        <v>0</v>
      </c>
      <c r="X165" s="8">
        <v>162</v>
      </c>
      <c r="Y165" t="b">
        <f>OR(Tabla4119[[#This Row],[Tiempo_lineal (ns)]]&gt;$I$508,Tabla4119[[#This Row],[Tiempo_lineal (ns)]]&lt;$I$509)</f>
        <v>1</v>
      </c>
      <c r="Z165" t="b">
        <f>OR(Tabla4119[[#This Row],[Tiempo_normal (ns)]]&gt;$J$508,Tabla4119[[#This Row],[Tiempo_normal (ns)]]&lt;$J$509)</f>
        <v>0</v>
      </c>
      <c r="AA165" s="8">
        <v>162</v>
      </c>
      <c r="AB165" t="b">
        <f>OR(Tabla51210[[#This Row],[Tiempo_lineal (ns)]]&gt;$L$508,Tabla51210[[#This Row],[Tiempo_lineal (ns)]]&lt;$L$509)</f>
        <v>0</v>
      </c>
      <c r="AC165" t="b">
        <f>OR(Tabla51210[[#This Row],[Tiempo_normal (ns)]]&gt;$M$508,Tabla51210[[#This Row],[Tiempo_normal (ns)]]&lt;$M$509)</f>
        <v>0</v>
      </c>
      <c r="AD165" s="8">
        <v>162</v>
      </c>
      <c r="AE165" t="b">
        <f>OR(Tabla61311[[#This Row],[Tiempo_lineal (ns)]]&gt;$O$508,Tabla61311[[#This Row],[Tiempo_lineal (ns)]]&lt;$O$509)</f>
        <v>0</v>
      </c>
      <c r="AF165" s="7" t="b">
        <f>OR(Tabla61311[[#This Row],[Tiempo_normal (ns)]]&gt;$P$508,Tabla61311[[#This Row],[Tiempo_normal (ns)]]&lt;$P$509)</f>
        <v>1</v>
      </c>
    </row>
    <row r="166" spans="2:32" x14ac:dyDescent="0.3">
      <c r="B166">
        <v>163</v>
      </c>
      <c r="C166">
        <v>65</v>
      </c>
      <c r="D166">
        <v>26</v>
      </c>
      <c r="E166">
        <v>163</v>
      </c>
      <c r="F166">
        <v>63</v>
      </c>
      <c r="G166">
        <v>121</v>
      </c>
      <c r="H166">
        <v>163</v>
      </c>
      <c r="I166">
        <v>255</v>
      </c>
      <c r="J166">
        <v>73</v>
      </c>
      <c r="K166">
        <v>163</v>
      </c>
      <c r="L166">
        <v>335</v>
      </c>
      <c r="M166">
        <v>49</v>
      </c>
      <c r="N166">
        <v>163</v>
      </c>
      <c r="O166">
        <v>1446</v>
      </c>
      <c r="P166">
        <v>52</v>
      </c>
      <c r="R166" s="6">
        <v>163</v>
      </c>
      <c r="S166" t="b">
        <f>OR(Tabla197[[#This Row],[Tiempo_lineal (ns)]]&gt;$C$508,Tabla197[[#This Row],[Tiempo_lineal (ns)]]&lt;$C$509)</f>
        <v>0</v>
      </c>
      <c r="T166" t="b">
        <f>OR(Tabla197[[#This Row],[Tiempo_normal (ns)]]&gt;$D$508,Tabla197[[#This Row],[Tiempo_normal (ns)]]&lt;$D$509)</f>
        <v>0</v>
      </c>
      <c r="U166" s="6">
        <v>163</v>
      </c>
      <c r="V166" t="b">
        <f>OR(Tabla3108[[#This Row],[Tiempo_lineal (ns)]]&gt;$F$508,Tabla3108[[#This Row],[Tiempo_lineal (ns)]]&lt;$F$509)</f>
        <v>0</v>
      </c>
      <c r="W166" t="b">
        <f>OR(Tabla3108[[#This Row],[Tiempo_normal (ns)]]&gt;$G$508,Tabla3108[[#This Row],[Tiempo_normal (ns)]]&lt;$G$509)</f>
        <v>0</v>
      </c>
      <c r="X166" s="6">
        <v>163</v>
      </c>
      <c r="Y166" t="b">
        <f>OR(Tabla4119[[#This Row],[Tiempo_lineal (ns)]]&gt;$I$508,Tabla4119[[#This Row],[Tiempo_lineal (ns)]]&lt;$I$509)</f>
        <v>0</v>
      </c>
      <c r="Z166" t="b">
        <f>OR(Tabla4119[[#This Row],[Tiempo_normal (ns)]]&gt;$J$508,Tabla4119[[#This Row],[Tiempo_normal (ns)]]&lt;$J$509)</f>
        <v>0</v>
      </c>
      <c r="AA166" s="6">
        <v>163</v>
      </c>
      <c r="AB166" t="b">
        <f>OR(Tabla51210[[#This Row],[Tiempo_lineal (ns)]]&gt;$L$508,Tabla51210[[#This Row],[Tiempo_lineal (ns)]]&lt;$L$509)</f>
        <v>0</v>
      </c>
      <c r="AC166" t="b">
        <f>OR(Tabla51210[[#This Row],[Tiempo_normal (ns)]]&gt;$M$508,Tabla51210[[#This Row],[Tiempo_normal (ns)]]&lt;$M$509)</f>
        <v>0</v>
      </c>
      <c r="AD166" s="6">
        <v>163</v>
      </c>
      <c r="AE166" t="b">
        <f>OR(Tabla61311[[#This Row],[Tiempo_lineal (ns)]]&gt;$O$508,Tabla61311[[#This Row],[Tiempo_lineal (ns)]]&lt;$O$509)</f>
        <v>0</v>
      </c>
      <c r="AF166" s="7" t="b">
        <f>OR(Tabla61311[[#This Row],[Tiempo_normal (ns)]]&gt;$P$508,Tabla61311[[#This Row],[Tiempo_normal (ns)]]&lt;$P$509)</f>
        <v>0</v>
      </c>
    </row>
    <row r="167" spans="2:32" x14ac:dyDescent="0.3">
      <c r="B167">
        <v>164</v>
      </c>
      <c r="C167">
        <v>99</v>
      </c>
      <c r="D167">
        <v>51</v>
      </c>
      <c r="E167">
        <v>164</v>
      </c>
      <c r="F167">
        <v>111</v>
      </c>
      <c r="G167">
        <v>37</v>
      </c>
      <c r="H167">
        <v>164</v>
      </c>
      <c r="I167">
        <v>124</v>
      </c>
      <c r="J167">
        <v>53</v>
      </c>
      <c r="K167">
        <v>164</v>
      </c>
      <c r="L167">
        <v>994</v>
      </c>
      <c r="M167">
        <v>65</v>
      </c>
      <c r="N167">
        <v>164</v>
      </c>
      <c r="O167">
        <v>1517</v>
      </c>
      <c r="P167">
        <v>234</v>
      </c>
      <c r="R167" s="8">
        <v>164</v>
      </c>
      <c r="S167" t="b">
        <f>OR(Tabla197[[#This Row],[Tiempo_lineal (ns)]]&gt;$C$508,Tabla197[[#This Row],[Tiempo_lineal (ns)]]&lt;$C$509)</f>
        <v>0</v>
      </c>
      <c r="T167" t="b">
        <f>OR(Tabla197[[#This Row],[Tiempo_normal (ns)]]&gt;$D$508,Tabla197[[#This Row],[Tiempo_normal (ns)]]&lt;$D$509)</f>
        <v>0</v>
      </c>
      <c r="U167" s="8">
        <v>164</v>
      </c>
      <c r="V167" t="b">
        <f>OR(Tabla3108[[#This Row],[Tiempo_lineal (ns)]]&gt;$F$508,Tabla3108[[#This Row],[Tiempo_lineal (ns)]]&lt;$F$509)</f>
        <v>0</v>
      </c>
      <c r="W167" t="b">
        <f>OR(Tabla3108[[#This Row],[Tiempo_normal (ns)]]&gt;$G$508,Tabla3108[[#This Row],[Tiempo_normal (ns)]]&lt;$G$509)</f>
        <v>0</v>
      </c>
      <c r="X167" s="8">
        <v>164</v>
      </c>
      <c r="Y167" t="b">
        <f>OR(Tabla4119[[#This Row],[Tiempo_lineal (ns)]]&gt;$I$508,Tabla4119[[#This Row],[Tiempo_lineal (ns)]]&lt;$I$509)</f>
        <v>0</v>
      </c>
      <c r="Z167" t="b">
        <f>OR(Tabla4119[[#This Row],[Tiempo_normal (ns)]]&gt;$J$508,Tabla4119[[#This Row],[Tiempo_normal (ns)]]&lt;$J$509)</f>
        <v>0</v>
      </c>
      <c r="AA167" s="8">
        <v>164</v>
      </c>
      <c r="AB167" t="b">
        <f>OR(Tabla51210[[#This Row],[Tiempo_lineal (ns)]]&gt;$L$508,Tabla51210[[#This Row],[Tiempo_lineal (ns)]]&lt;$L$509)</f>
        <v>0</v>
      </c>
      <c r="AC167" t="b">
        <f>OR(Tabla51210[[#This Row],[Tiempo_normal (ns)]]&gt;$M$508,Tabla51210[[#This Row],[Tiempo_normal (ns)]]&lt;$M$509)</f>
        <v>0</v>
      </c>
      <c r="AD167" s="8">
        <v>164</v>
      </c>
      <c r="AE167" t="b">
        <f>OR(Tabla61311[[#This Row],[Tiempo_lineal (ns)]]&gt;$O$508,Tabla61311[[#This Row],[Tiempo_lineal (ns)]]&lt;$O$509)</f>
        <v>0</v>
      </c>
      <c r="AF167" s="7" t="b">
        <f>OR(Tabla61311[[#This Row],[Tiempo_normal (ns)]]&gt;$P$508,Tabla61311[[#This Row],[Tiempo_normal (ns)]]&lt;$P$509)</f>
        <v>0</v>
      </c>
    </row>
    <row r="168" spans="2:32" x14ac:dyDescent="0.3">
      <c r="B168">
        <v>165</v>
      </c>
      <c r="C168">
        <v>103</v>
      </c>
      <c r="D168">
        <v>35</v>
      </c>
      <c r="E168">
        <v>165</v>
      </c>
      <c r="F168">
        <v>49</v>
      </c>
      <c r="G168">
        <v>59</v>
      </c>
      <c r="H168">
        <v>165</v>
      </c>
      <c r="I168">
        <v>175</v>
      </c>
      <c r="J168">
        <v>52</v>
      </c>
      <c r="K168">
        <v>165</v>
      </c>
      <c r="L168">
        <v>775</v>
      </c>
      <c r="M168">
        <v>507</v>
      </c>
      <c r="N168">
        <v>165</v>
      </c>
      <c r="O168">
        <v>1762</v>
      </c>
      <c r="P168">
        <v>233</v>
      </c>
      <c r="R168" s="6">
        <v>165</v>
      </c>
      <c r="S168" t="b">
        <f>OR(Tabla197[[#This Row],[Tiempo_lineal (ns)]]&gt;$C$508,Tabla197[[#This Row],[Tiempo_lineal (ns)]]&lt;$C$509)</f>
        <v>0</v>
      </c>
      <c r="T168" t="b">
        <f>OR(Tabla197[[#This Row],[Tiempo_normal (ns)]]&gt;$D$508,Tabla197[[#This Row],[Tiempo_normal (ns)]]&lt;$D$509)</f>
        <v>0</v>
      </c>
      <c r="U168" s="6">
        <v>165</v>
      </c>
      <c r="V168" t="b">
        <f>OR(Tabla3108[[#This Row],[Tiempo_lineal (ns)]]&gt;$F$508,Tabla3108[[#This Row],[Tiempo_lineal (ns)]]&lt;$F$509)</f>
        <v>0</v>
      </c>
      <c r="W168" t="b">
        <f>OR(Tabla3108[[#This Row],[Tiempo_normal (ns)]]&gt;$G$508,Tabla3108[[#This Row],[Tiempo_normal (ns)]]&lt;$G$509)</f>
        <v>0</v>
      </c>
      <c r="X168" s="6">
        <v>165</v>
      </c>
      <c r="Y168" t="b">
        <f>OR(Tabla4119[[#This Row],[Tiempo_lineal (ns)]]&gt;$I$508,Tabla4119[[#This Row],[Tiempo_lineal (ns)]]&lt;$I$509)</f>
        <v>0</v>
      </c>
      <c r="Z168" t="b">
        <f>OR(Tabla4119[[#This Row],[Tiempo_normal (ns)]]&gt;$J$508,Tabla4119[[#This Row],[Tiempo_normal (ns)]]&lt;$J$509)</f>
        <v>0</v>
      </c>
      <c r="AA168" s="6">
        <v>165</v>
      </c>
      <c r="AB168" t="b">
        <f>OR(Tabla51210[[#This Row],[Tiempo_lineal (ns)]]&gt;$L$508,Tabla51210[[#This Row],[Tiempo_lineal (ns)]]&lt;$L$509)</f>
        <v>0</v>
      </c>
      <c r="AC168" t="b">
        <f>OR(Tabla51210[[#This Row],[Tiempo_normal (ns)]]&gt;$M$508,Tabla51210[[#This Row],[Tiempo_normal (ns)]]&lt;$M$509)</f>
        <v>0</v>
      </c>
      <c r="AD168" s="6">
        <v>165</v>
      </c>
      <c r="AE168" t="b">
        <f>OR(Tabla61311[[#This Row],[Tiempo_lineal (ns)]]&gt;$O$508,Tabla61311[[#This Row],[Tiempo_lineal (ns)]]&lt;$O$509)</f>
        <v>0</v>
      </c>
      <c r="AF168" s="7" t="b">
        <f>OR(Tabla61311[[#This Row],[Tiempo_normal (ns)]]&gt;$P$508,Tabla61311[[#This Row],[Tiempo_normal (ns)]]&lt;$P$509)</f>
        <v>0</v>
      </c>
    </row>
    <row r="169" spans="2:32" x14ac:dyDescent="0.3">
      <c r="B169">
        <v>166</v>
      </c>
      <c r="C169">
        <v>73</v>
      </c>
      <c r="D169">
        <v>79</v>
      </c>
      <c r="E169">
        <v>166</v>
      </c>
      <c r="F169">
        <v>128</v>
      </c>
      <c r="G169">
        <v>35</v>
      </c>
      <c r="H169">
        <v>166</v>
      </c>
      <c r="I169">
        <v>516</v>
      </c>
      <c r="J169">
        <v>82</v>
      </c>
      <c r="K169">
        <v>166</v>
      </c>
      <c r="L169">
        <v>404</v>
      </c>
      <c r="M169">
        <v>676</v>
      </c>
      <c r="N169">
        <v>166</v>
      </c>
      <c r="O169">
        <v>1070</v>
      </c>
      <c r="P169">
        <v>80</v>
      </c>
      <c r="R169" s="8">
        <v>166</v>
      </c>
      <c r="S169" t="b">
        <f>OR(Tabla197[[#This Row],[Tiempo_lineal (ns)]]&gt;$C$508,Tabla197[[#This Row],[Tiempo_lineal (ns)]]&lt;$C$509)</f>
        <v>0</v>
      </c>
      <c r="T169" t="b">
        <f>OR(Tabla197[[#This Row],[Tiempo_normal (ns)]]&gt;$D$508,Tabla197[[#This Row],[Tiempo_normal (ns)]]&lt;$D$509)</f>
        <v>0</v>
      </c>
      <c r="U169" s="8">
        <v>166</v>
      </c>
      <c r="V169" t="b">
        <f>OR(Tabla3108[[#This Row],[Tiempo_lineal (ns)]]&gt;$F$508,Tabla3108[[#This Row],[Tiempo_lineal (ns)]]&lt;$F$509)</f>
        <v>0</v>
      </c>
      <c r="W169" t="b">
        <f>OR(Tabla3108[[#This Row],[Tiempo_normal (ns)]]&gt;$G$508,Tabla3108[[#This Row],[Tiempo_normal (ns)]]&lt;$G$509)</f>
        <v>0</v>
      </c>
      <c r="X169" s="8">
        <v>166</v>
      </c>
      <c r="Y169" t="b">
        <f>OR(Tabla4119[[#This Row],[Tiempo_lineal (ns)]]&gt;$I$508,Tabla4119[[#This Row],[Tiempo_lineal (ns)]]&lt;$I$509)</f>
        <v>1</v>
      </c>
      <c r="Z169" t="b">
        <f>OR(Tabla4119[[#This Row],[Tiempo_normal (ns)]]&gt;$J$508,Tabla4119[[#This Row],[Tiempo_normal (ns)]]&lt;$J$509)</f>
        <v>0</v>
      </c>
      <c r="AA169" s="8">
        <v>166</v>
      </c>
      <c r="AB169" t="b">
        <f>OR(Tabla51210[[#This Row],[Tiempo_lineal (ns)]]&gt;$L$508,Tabla51210[[#This Row],[Tiempo_lineal (ns)]]&lt;$L$509)</f>
        <v>0</v>
      </c>
      <c r="AC169" t="b">
        <f>OR(Tabla51210[[#This Row],[Tiempo_normal (ns)]]&gt;$M$508,Tabla51210[[#This Row],[Tiempo_normal (ns)]]&lt;$M$509)</f>
        <v>0</v>
      </c>
      <c r="AD169" s="8">
        <v>166</v>
      </c>
      <c r="AE169" t="b">
        <f>OR(Tabla61311[[#This Row],[Tiempo_lineal (ns)]]&gt;$O$508,Tabla61311[[#This Row],[Tiempo_lineal (ns)]]&lt;$O$509)</f>
        <v>0</v>
      </c>
      <c r="AF169" s="7" t="b">
        <f>OR(Tabla61311[[#This Row],[Tiempo_normal (ns)]]&gt;$P$508,Tabla61311[[#This Row],[Tiempo_normal (ns)]]&lt;$P$509)</f>
        <v>0</v>
      </c>
    </row>
    <row r="170" spans="2:32" x14ac:dyDescent="0.3">
      <c r="B170">
        <v>167</v>
      </c>
      <c r="C170">
        <v>48</v>
      </c>
      <c r="D170">
        <v>55</v>
      </c>
      <c r="E170">
        <v>167</v>
      </c>
      <c r="F170">
        <v>66</v>
      </c>
      <c r="G170">
        <v>113</v>
      </c>
      <c r="H170">
        <v>167</v>
      </c>
      <c r="I170">
        <v>274</v>
      </c>
      <c r="J170">
        <v>494</v>
      </c>
      <c r="K170">
        <v>167</v>
      </c>
      <c r="L170">
        <v>729</v>
      </c>
      <c r="M170">
        <v>55</v>
      </c>
      <c r="N170">
        <v>167</v>
      </c>
      <c r="O170">
        <v>3224</v>
      </c>
      <c r="P170">
        <v>42</v>
      </c>
      <c r="R170" s="6">
        <v>167</v>
      </c>
      <c r="S170" t="b">
        <f>OR(Tabla197[[#This Row],[Tiempo_lineal (ns)]]&gt;$C$508,Tabla197[[#This Row],[Tiempo_lineal (ns)]]&lt;$C$509)</f>
        <v>0</v>
      </c>
      <c r="T170" t="b">
        <f>OR(Tabla197[[#This Row],[Tiempo_normal (ns)]]&gt;$D$508,Tabla197[[#This Row],[Tiempo_normal (ns)]]&lt;$D$509)</f>
        <v>0</v>
      </c>
      <c r="U170" s="6">
        <v>167</v>
      </c>
      <c r="V170" t="b">
        <f>OR(Tabla3108[[#This Row],[Tiempo_lineal (ns)]]&gt;$F$508,Tabla3108[[#This Row],[Tiempo_lineal (ns)]]&lt;$F$509)</f>
        <v>0</v>
      </c>
      <c r="W170" t="b">
        <f>OR(Tabla3108[[#This Row],[Tiempo_normal (ns)]]&gt;$G$508,Tabla3108[[#This Row],[Tiempo_normal (ns)]]&lt;$G$509)</f>
        <v>0</v>
      </c>
      <c r="X170" s="6">
        <v>167</v>
      </c>
      <c r="Y170" t="b">
        <f>OR(Tabla4119[[#This Row],[Tiempo_lineal (ns)]]&gt;$I$508,Tabla4119[[#This Row],[Tiempo_lineal (ns)]]&lt;$I$509)</f>
        <v>0</v>
      </c>
      <c r="Z170" t="b">
        <f>OR(Tabla4119[[#This Row],[Tiempo_normal (ns)]]&gt;$J$508,Tabla4119[[#This Row],[Tiempo_normal (ns)]]&lt;$J$509)</f>
        <v>1</v>
      </c>
      <c r="AA170" s="6">
        <v>167</v>
      </c>
      <c r="AB170" t="b">
        <f>OR(Tabla51210[[#This Row],[Tiempo_lineal (ns)]]&gt;$L$508,Tabla51210[[#This Row],[Tiempo_lineal (ns)]]&lt;$L$509)</f>
        <v>0</v>
      </c>
      <c r="AC170" t="b">
        <f>OR(Tabla51210[[#This Row],[Tiempo_normal (ns)]]&gt;$M$508,Tabla51210[[#This Row],[Tiempo_normal (ns)]]&lt;$M$509)</f>
        <v>0</v>
      </c>
      <c r="AD170" s="6">
        <v>167</v>
      </c>
      <c r="AE170" t="b">
        <f>OR(Tabla61311[[#This Row],[Tiempo_lineal (ns)]]&gt;$O$508,Tabla61311[[#This Row],[Tiempo_lineal (ns)]]&lt;$O$509)</f>
        <v>0</v>
      </c>
      <c r="AF170" s="7" t="b">
        <f>OR(Tabla61311[[#This Row],[Tiempo_normal (ns)]]&gt;$P$508,Tabla61311[[#This Row],[Tiempo_normal (ns)]]&lt;$P$509)</f>
        <v>0</v>
      </c>
    </row>
    <row r="171" spans="2:32" x14ac:dyDescent="0.3">
      <c r="B171">
        <v>168</v>
      </c>
      <c r="C171">
        <v>61</v>
      </c>
      <c r="D171">
        <v>39</v>
      </c>
      <c r="E171">
        <v>168</v>
      </c>
      <c r="F171">
        <v>63</v>
      </c>
      <c r="G171">
        <v>55</v>
      </c>
      <c r="H171">
        <v>168</v>
      </c>
      <c r="I171">
        <v>244</v>
      </c>
      <c r="J171">
        <v>52</v>
      </c>
      <c r="K171">
        <v>168</v>
      </c>
      <c r="L171">
        <v>653</v>
      </c>
      <c r="M171">
        <v>49</v>
      </c>
      <c r="N171">
        <v>168</v>
      </c>
      <c r="O171">
        <v>1420</v>
      </c>
      <c r="P171">
        <v>98</v>
      </c>
      <c r="R171" s="8">
        <v>168</v>
      </c>
      <c r="S171" t="b">
        <f>OR(Tabla197[[#This Row],[Tiempo_lineal (ns)]]&gt;$C$508,Tabla197[[#This Row],[Tiempo_lineal (ns)]]&lt;$C$509)</f>
        <v>0</v>
      </c>
      <c r="T171" t="b">
        <f>OR(Tabla197[[#This Row],[Tiempo_normal (ns)]]&gt;$D$508,Tabla197[[#This Row],[Tiempo_normal (ns)]]&lt;$D$509)</f>
        <v>0</v>
      </c>
      <c r="U171" s="8">
        <v>168</v>
      </c>
      <c r="V171" t="b">
        <f>OR(Tabla3108[[#This Row],[Tiempo_lineal (ns)]]&gt;$F$508,Tabla3108[[#This Row],[Tiempo_lineal (ns)]]&lt;$F$509)</f>
        <v>0</v>
      </c>
      <c r="W171" t="b">
        <f>OR(Tabla3108[[#This Row],[Tiempo_normal (ns)]]&gt;$G$508,Tabla3108[[#This Row],[Tiempo_normal (ns)]]&lt;$G$509)</f>
        <v>0</v>
      </c>
      <c r="X171" s="8">
        <v>168</v>
      </c>
      <c r="Y171" t="b">
        <f>OR(Tabla4119[[#This Row],[Tiempo_lineal (ns)]]&gt;$I$508,Tabla4119[[#This Row],[Tiempo_lineal (ns)]]&lt;$I$509)</f>
        <v>0</v>
      </c>
      <c r="Z171" t="b">
        <f>OR(Tabla4119[[#This Row],[Tiempo_normal (ns)]]&gt;$J$508,Tabla4119[[#This Row],[Tiempo_normal (ns)]]&lt;$J$509)</f>
        <v>0</v>
      </c>
      <c r="AA171" s="8">
        <v>168</v>
      </c>
      <c r="AB171" t="b">
        <f>OR(Tabla51210[[#This Row],[Tiempo_lineal (ns)]]&gt;$L$508,Tabla51210[[#This Row],[Tiempo_lineal (ns)]]&lt;$L$509)</f>
        <v>0</v>
      </c>
      <c r="AC171" t="b">
        <f>OR(Tabla51210[[#This Row],[Tiempo_normal (ns)]]&gt;$M$508,Tabla51210[[#This Row],[Tiempo_normal (ns)]]&lt;$M$509)</f>
        <v>0</v>
      </c>
      <c r="AD171" s="8">
        <v>168</v>
      </c>
      <c r="AE171" t="b">
        <f>OR(Tabla61311[[#This Row],[Tiempo_lineal (ns)]]&gt;$O$508,Tabla61311[[#This Row],[Tiempo_lineal (ns)]]&lt;$O$509)</f>
        <v>0</v>
      </c>
      <c r="AF171" s="7" t="b">
        <f>OR(Tabla61311[[#This Row],[Tiempo_normal (ns)]]&gt;$P$508,Tabla61311[[#This Row],[Tiempo_normal (ns)]]&lt;$P$509)</f>
        <v>0</v>
      </c>
    </row>
    <row r="172" spans="2:32" x14ac:dyDescent="0.3">
      <c r="B172">
        <v>169</v>
      </c>
      <c r="C172">
        <v>55</v>
      </c>
      <c r="D172">
        <v>75</v>
      </c>
      <c r="E172">
        <v>169</v>
      </c>
      <c r="F172">
        <v>103</v>
      </c>
      <c r="G172">
        <v>45</v>
      </c>
      <c r="H172">
        <v>169</v>
      </c>
      <c r="I172">
        <v>76</v>
      </c>
      <c r="J172">
        <v>380</v>
      </c>
      <c r="K172">
        <v>169</v>
      </c>
      <c r="L172">
        <v>1375</v>
      </c>
      <c r="M172">
        <v>49</v>
      </c>
      <c r="N172">
        <v>169</v>
      </c>
      <c r="O172">
        <v>1349</v>
      </c>
      <c r="P172">
        <v>8078</v>
      </c>
      <c r="R172" s="6">
        <v>169</v>
      </c>
      <c r="S172" t="b">
        <f>OR(Tabla197[[#This Row],[Tiempo_lineal (ns)]]&gt;$C$508,Tabla197[[#This Row],[Tiempo_lineal (ns)]]&lt;$C$509)</f>
        <v>0</v>
      </c>
      <c r="T172" t="b">
        <f>OR(Tabla197[[#This Row],[Tiempo_normal (ns)]]&gt;$D$508,Tabla197[[#This Row],[Tiempo_normal (ns)]]&lt;$D$509)</f>
        <v>0</v>
      </c>
      <c r="U172" s="6">
        <v>169</v>
      </c>
      <c r="V172" t="b">
        <f>OR(Tabla3108[[#This Row],[Tiempo_lineal (ns)]]&gt;$F$508,Tabla3108[[#This Row],[Tiempo_lineal (ns)]]&lt;$F$509)</f>
        <v>0</v>
      </c>
      <c r="W172" t="b">
        <f>OR(Tabla3108[[#This Row],[Tiempo_normal (ns)]]&gt;$G$508,Tabla3108[[#This Row],[Tiempo_normal (ns)]]&lt;$G$509)</f>
        <v>0</v>
      </c>
      <c r="X172" s="6">
        <v>169</v>
      </c>
      <c r="Y172" t="b">
        <f>OR(Tabla4119[[#This Row],[Tiempo_lineal (ns)]]&gt;$I$508,Tabla4119[[#This Row],[Tiempo_lineal (ns)]]&lt;$I$509)</f>
        <v>0</v>
      </c>
      <c r="Z172" t="b">
        <f>OR(Tabla4119[[#This Row],[Tiempo_normal (ns)]]&gt;$J$508,Tabla4119[[#This Row],[Tiempo_normal (ns)]]&lt;$J$509)</f>
        <v>1</v>
      </c>
      <c r="AA172" s="6">
        <v>169</v>
      </c>
      <c r="AB172" t="b">
        <f>OR(Tabla51210[[#This Row],[Tiempo_lineal (ns)]]&gt;$L$508,Tabla51210[[#This Row],[Tiempo_lineal (ns)]]&lt;$L$509)</f>
        <v>0</v>
      </c>
      <c r="AC172" t="b">
        <f>OR(Tabla51210[[#This Row],[Tiempo_normal (ns)]]&gt;$M$508,Tabla51210[[#This Row],[Tiempo_normal (ns)]]&lt;$M$509)</f>
        <v>0</v>
      </c>
      <c r="AD172" s="6">
        <v>169</v>
      </c>
      <c r="AE172" t="b">
        <f>OR(Tabla61311[[#This Row],[Tiempo_lineal (ns)]]&gt;$O$508,Tabla61311[[#This Row],[Tiempo_lineal (ns)]]&lt;$O$509)</f>
        <v>0</v>
      </c>
      <c r="AF172" s="7" t="b">
        <f>OR(Tabla61311[[#This Row],[Tiempo_normal (ns)]]&gt;$P$508,Tabla61311[[#This Row],[Tiempo_normal (ns)]]&lt;$P$509)</f>
        <v>1</v>
      </c>
    </row>
    <row r="173" spans="2:32" x14ac:dyDescent="0.3">
      <c r="B173">
        <v>170</v>
      </c>
      <c r="C173">
        <v>59</v>
      </c>
      <c r="D173">
        <v>93</v>
      </c>
      <c r="E173">
        <v>170</v>
      </c>
      <c r="F173">
        <v>98</v>
      </c>
      <c r="G173">
        <v>60</v>
      </c>
      <c r="H173">
        <v>170</v>
      </c>
      <c r="I173">
        <v>229</v>
      </c>
      <c r="J173">
        <v>51</v>
      </c>
      <c r="K173">
        <v>170</v>
      </c>
      <c r="L173">
        <v>1007</v>
      </c>
      <c r="M173">
        <v>152</v>
      </c>
      <c r="N173">
        <v>170</v>
      </c>
      <c r="O173">
        <v>2213</v>
      </c>
      <c r="P173">
        <v>11322</v>
      </c>
      <c r="R173" s="8">
        <v>170</v>
      </c>
      <c r="S173" t="b">
        <f>OR(Tabla197[[#This Row],[Tiempo_lineal (ns)]]&gt;$C$508,Tabla197[[#This Row],[Tiempo_lineal (ns)]]&lt;$C$509)</f>
        <v>0</v>
      </c>
      <c r="T173" t="b">
        <f>OR(Tabla197[[#This Row],[Tiempo_normal (ns)]]&gt;$D$508,Tabla197[[#This Row],[Tiempo_normal (ns)]]&lt;$D$509)</f>
        <v>0</v>
      </c>
      <c r="U173" s="8">
        <v>170</v>
      </c>
      <c r="V173" t="b">
        <f>OR(Tabla3108[[#This Row],[Tiempo_lineal (ns)]]&gt;$F$508,Tabla3108[[#This Row],[Tiempo_lineal (ns)]]&lt;$F$509)</f>
        <v>0</v>
      </c>
      <c r="W173" t="b">
        <f>OR(Tabla3108[[#This Row],[Tiempo_normal (ns)]]&gt;$G$508,Tabla3108[[#This Row],[Tiempo_normal (ns)]]&lt;$G$509)</f>
        <v>0</v>
      </c>
      <c r="X173" s="8">
        <v>170</v>
      </c>
      <c r="Y173" t="b">
        <f>OR(Tabla4119[[#This Row],[Tiempo_lineal (ns)]]&gt;$I$508,Tabla4119[[#This Row],[Tiempo_lineal (ns)]]&lt;$I$509)</f>
        <v>0</v>
      </c>
      <c r="Z173" t="b">
        <f>OR(Tabla4119[[#This Row],[Tiempo_normal (ns)]]&gt;$J$508,Tabla4119[[#This Row],[Tiempo_normal (ns)]]&lt;$J$509)</f>
        <v>0</v>
      </c>
      <c r="AA173" s="8">
        <v>170</v>
      </c>
      <c r="AB173" t="b">
        <f>OR(Tabla51210[[#This Row],[Tiempo_lineal (ns)]]&gt;$L$508,Tabla51210[[#This Row],[Tiempo_lineal (ns)]]&lt;$L$509)</f>
        <v>0</v>
      </c>
      <c r="AC173" t="b">
        <f>OR(Tabla51210[[#This Row],[Tiempo_normal (ns)]]&gt;$M$508,Tabla51210[[#This Row],[Tiempo_normal (ns)]]&lt;$M$509)</f>
        <v>0</v>
      </c>
      <c r="AD173" s="8">
        <v>170</v>
      </c>
      <c r="AE173" t="b">
        <f>OR(Tabla61311[[#This Row],[Tiempo_lineal (ns)]]&gt;$O$508,Tabla61311[[#This Row],[Tiempo_lineal (ns)]]&lt;$O$509)</f>
        <v>0</v>
      </c>
      <c r="AF173" s="7" t="b">
        <f>OR(Tabla61311[[#This Row],[Tiempo_normal (ns)]]&gt;$P$508,Tabla61311[[#This Row],[Tiempo_normal (ns)]]&lt;$P$509)</f>
        <v>1</v>
      </c>
    </row>
    <row r="174" spans="2:32" x14ac:dyDescent="0.3">
      <c r="B174">
        <v>171</v>
      </c>
      <c r="C174">
        <v>65</v>
      </c>
      <c r="D174">
        <v>51</v>
      </c>
      <c r="E174">
        <v>171</v>
      </c>
      <c r="F174">
        <v>93</v>
      </c>
      <c r="G174">
        <v>37</v>
      </c>
      <c r="H174">
        <v>171</v>
      </c>
      <c r="I174">
        <v>107</v>
      </c>
      <c r="J174">
        <v>95</v>
      </c>
      <c r="K174">
        <v>171</v>
      </c>
      <c r="L174">
        <v>655</v>
      </c>
      <c r="M174">
        <v>63</v>
      </c>
      <c r="N174">
        <v>171</v>
      </c>
      <c r="O174">
        <v>4225</v>
      </c>
      <c r="P174">
        <v>199</v>
      </c>
      <c r="R174" s="6">
        <v>171</v>
      </c>
      <c r="S174" t="b">
        <f>OR(Tabla197[[#This Row],[Tiempo_lineal (ns)]]&gt;$C$508,Tabla197[[#This Row],[Tiempo_lineal (ns)]]&lt;$C$509)</f>
        <v>0</v>
      </c>
      <c r="T174" t="b">
        <f>OR(Tabla197[[#This Row],[Tiempo_normal (ns)]]&gt;$D$508,Tabla197[[#This Row],[Tiempo_normal (ns)]]&lt;$D$509)</f>
        <v>0</v>
      </c>
      <c r="U174" s="6">
        <v>171</v>
      </c>
      <c r="V174" t="b">
        <f>OR(Tabla3108[[#This Row],[Tiempo_lineal (ns)]]&gt;$F$508,Tabla3108[[#This Row],[Tiempo_lineal (ns)]]&lt;$F$509)</f>
        <v>0</v>
      </c>
      <c r="W174" t="b">
        <f>OR(Tabla3108[[#This Row],[Tiempo_normal (ns)]]&gt;$G$508,Tabla3108[[#This Row],[Tiempo_normal (ns)]]&lt;$G$509)</f>
        <v>0</v>
      </c>
      <c r="X174" s="6">
        <v>171</v>
      </c>
      <c r="Y174" t="b">
        <f>OR(Tabla4119[[#This Row],[Tiempo_lineal (ns)]]&gt;$I$508,Tabla4119[[#This Row],[Tiempo_lineal (ns)]]&lt;$I$509)</f>
        <v>0</v>
      </c>
      <c r="Z174" t="b">
        <f>OR(Tabla4119[[#This Row],[Tiempo_normal (ns)]]&gt;$J$508,Tabla4119[[#This Row],[Tiempo_normal (ns)]]&lt;$J$509)</f>
        <v>0</v>
      </c>
      <c r="AA174" s="6">
        <v>171</v>
      </c>
      <c r="AB174" t="b">
        <f>OR(Tabla51210[[#This Row],[Tiempo_lineal (ns)]]&gt;$L$508,Tabla51210[[#This Row],[Tiempo_lineal (ns)]]&lt;$L$509)</f>
        <v>0</v>
      </c>
      <c r="AC174" t="b">
        <f>OR(Tabla51210[[#This Row],[Tiempo_normal (ns)]]&gt;$M$508,Tabla51210[[#This Row],[Tiempo_normal (ns)]]&lt;$M$509)</f>
        <v>0</v>
      </c>
      <c r="AD174" s="6">
        <v>171</v>
      </c>
      <c r="AE174" t="b">
        <f>OR(Tabla61311[[#This Row],[Tiempo_lineal (ns)]]&gt;$O$508,Tabla61311[[#This Row],[Tiempo_lineal (ns)]]&lt;$O$509)</f>
        <v>0</v>
      </c>
      <c r="AF174" s="7" t="b">
        <f>OR(Tabla61311[[#This Row],[Tiempo_normal (ns)]]&gt;$P$508,Tabla61311[[#This Row],[Tiempo_normal (ns)]]&lt;$P$509)</f>
        <v>0</v>
      </c>
    </row>
    <row r="175" spans="2:32" x14ac:dyDescent="0.3">
      <c r="B175">
        <v>172</v>
      </c>
      <c r="C175">
        <v>54</v>
      </c>
      <c r="D175">
        <v>47</v>
      </c>
      <c r="E175">
        <v>172</v>
      </c>
      <c r="F175">
        <v>110</v>
      </c>
      <c r="G175">
        <v>37</v>
      </c>
      <c r="H175">
        <v>172</v>
      </c>
      <c r="I175">
        <v>236</v>
      </c>
      <c r="J175">
        <v>520</v>
      </c>
      <c r="K175">
        <v>172</v>
      </c>
      <c r="L175">
        <v>828</v>
      </c>
      <c r="M175">
        <v>329</v>
      </c>
      <c r="N175">
        <v>172</v>
      </c>
      <c r="O175">
        <v>2389</v>
      </c>
      <c r="P175">
        <v>109</v>
      </c>
      <c r="R175" s="8">
        <v>172</v>
      </c>
      <c r="S175" t="b">
        <f>OR(Tabla197[[#This Row],[Tiempo_lineal (ns)]]&gt;$C$508,Tabla197[[#This Row],[Tiempo_lineal (ns)]]&lt;$C$509)</f>
        <v>0</v>
      </c>
      <c r="T175" t="b">
        <f>OR(Tabla197[[#This Row],[Tiempo_normal (ns)]]&gt;$D$508,Tabla197[[#This Row],[Tiempo_normal (ns)]]&lt;$D$509)</f>
        <v>0</v>
      </c>
      <c r="U175" s="8">
        <v>172</v>
      </c>
      <c r="V175" t="b">
        <f>OR(Tabla3108[[#This Row],[Tiempo_lineal (ns)]]&gt;$F$508,Tabla3108[[#This Row],[Tiempo_lineal (ns)]]&lt;$F$509)</f>
        <v>0</v>
      </c>
      <c r="W175" t="b">
        <f>OR(Tabla3108[[#This Row],[Tiempo_normal (ns)]]&gt;$G$508,Tabla3108[[#This Row],[Tiempo_normal (ns)]]&lt;$G$509)</f>
        <v>0</v>
      </c>
      <c r="X175" s="8">
        <v>172</v>
      </c>
      <c r="Y175" t="b">
        <f>OR(Tabla4119[[#This Row],[Tiempo_lineal (ns)]]&gt;$I$508,Tabla4119[[#This Row],[Tiempo_lineal (ns)]]&lt;$I$509)</f>
        <v>0</v>
      </c>
      <c r="Z175" t="b">
        <f>OR(Tabla4119[[#This Row],[Tiempo_normal (ns)]]&gt;$J$508,Tabla4119[[#This Row],[Tiempo_normal (ns)]]&lt;$J$509)</f>
        <v>1</v>
      </c>
      <c r="AA175" s="8">
        <v>172</v>
      </c>
      <c r="AB175" t="b">
        <f>OR(Tabla51210[[#This Row],[Tiempo_lineal (ns)]]&gt;$L$508,Tabla51210[[#This Row],[Tiempo_lineal (ns)]]&lt;$L$509)</f>
        <v>0</v>
      </c>
      <c r="AC175" t="b">
        <f>OR(Tabla51210[[#This Row],[Tiempo_normal (ns)]]&gt;$M$508,Tabla51210[[#This Row],[Tiempo_normal (ns)]]&lt;$M$509)</f>
        <v>0</v>
      </c>
      <c r="AD175" s="8">
        <v>172</v>
      </c>
      <c r="AE175" t="b">
        <f>OR(Tabla61311[[#This Row],[Tiempo_lineal (ns)]]&gt;$O$508,Tabla61311[[#This Row],[Tiempo_lineal (ns)]]&lt;$O$509)</f>
        <v>0</v>
      </c>
      <c r="AF175" s="7" t="b">
        <f>OR(Tabla61311[[#This Row],[Tiempo_normal (ns)]]&gt;$P$508,Tabla61311[[#This Row],[Tiempo_normal (ns)]]&lt;$P$509)</f>
        <v>0</v>
      </c>
    </row>
    <row r="176" spans="2:32" x14ac:dyDescent="0.3">
      <c r="B176">
        <v>173</v>
      </c>
      <c r="C176">
        <v>52</v>
      </c>
      <c r="D176">
        <v>119</v>
      </c>
      <c r="E176">
        <v>173</v>
      </c>
      <c r="F176">
        <v>87</v>
      </c>
      <c r="G176">
        <v>26</v>
      </c>
      <c r="H176">
        <v>173</v>
      </c>
      <c r="I176">
        <v>214</v>
      </c>
      <c r="J176">
        <v>556</v>
      </c>
      <c r="K176">
        <v>173</v>
      </c>
      <c r="L176">
        <v>1738</v>
      </c>
      <c r="M176">
        <v>49</v>
      </c>
      <c r="N176">
        <v>173</v>
      </c>
      <c r="O176">
        <v>1137</v>
      </c>
      <c r="P176">
        <v>46</v>
      </c>
      <c r="R176" s="6">
        <v>173</v>
      </c>
      <c r="S176" t="b">
        <f>OR(Tabla197[[#This Row],[Tiempo_lineal (ns)]]&gt;$C$508,Tabla197[[#This Row],[Tiempo_lineal (ns)]]&lt;$C$509)</f>
        <v>0</v>
      </c>
      <c r="T176" t="b">
        <f>OR(Tabla197[[#This Row],[Tiempo_normal (ns)]]&gt;$D$508,Tabla197[[#This Row],[Tiempo_normal (ns)]]&lt;$D$509)</f>
        <v>1</v>
      </c>
      <c r="U176" s="6">
        <v>173</v>
      </c>
      <c r="V176" t="b">
        <f>OR(Tabla3108[[#This Row],[Tiempo_lineal (ns)]]&gt;$F$508,Tabla3108[[#This Row],[Tiempo_lineal (ns)]]&lt;$F$509)</f>
        <v>0</v>
      </c>
      <c r="W176" t="b">
        <f>OR(Tabla3108[[#This Row],[Tiempo_normal (ns)]]&gt;$G$508,Tabla3108[[#This Row],[Tiempo_normal (ns)]]&lt;$G$509)</f>
        <v>0</v>
      </c>
      <c r="X176" s="6">
        <v>173</v>
      </c>
      <c r="Y176" t="b">
        <f>OR(Tabla4119[[#This Row],[Tiempo_lineal (ns)]]&gt;$I$508,Tabla4119[[#This Row],[Tiempo_lineal (ns)]]&lt;$I$509)</f>
        <v>0</v>
      </c>
      <c r="Z176" t="b">
        <f>OR(Tabla4119[[#This Row],[Tiempo_normal (ns)]]&gt;$J$508,Tabla4119[[#This Row],[Tiempo_normal (ns)]]&lt;$J$509)</f>
        <v>1</v>
      </c>
      <c r="AA176" s="6">
        <v>173</v>
      </c>
      <c r="AB176" t="b">
        <f>OR(Tabla51210[[#This Row],[Tiempo_lineal (ns)]]&gt;$L$508,Tabla51210[[#This Row],[Tiempo_lineal (ns)]]&lt;$L$509)</f>
        <v>0</v>
      </c>
      <c r="AC176" t="b">
        <f>OR(Tabla51210[[#This Row],[Tiempo_normal (ns)]]&gt;$M$508,Tabla51210[[#This Row],[Tiempo_normal (ns)]]&lt;$M$509)</f>
        <v>0</v>
      </c>
      <c r="AD176" s="6">
        <v>173</v>
      </c>
      <c r="AE176" t="b">
        <f>OR(Tabla61311[[#This Row],[Tiempo_lineal (ns)]]&gt;$O$508,Tabla61311[[#This Row],[Tiempo_lineal (ns)]]&lt;$O$509)</f>
        <v>0</v>
      </c>
      <c r="AF176" s="7" t="b">
        <f>OR(Tabla61311[[#This Row],[Tiempo_normal (ns)]]&gt;$P$508,Tabla61311[[#This Row],[Tiempo_normal (ns)]]&lt;$P$509)</f>
        <v>0</v>
      </c>
    </row>
    <row r="177" spans="2:32" x14ac:dyDescent="0.3">
      <c r="B177">
        <v>174</v>
      </c>
      <c r="C177">
        <v>54</v>
      </c>
      <c r="D177">
        <v>50</v>
      </c>
      <c r="E177">
        <v>174</v>
      </c>
      <c r="F177">
        <v>81</v>
      </c>
      <c r="G177">
        <v>53</v>
      </c>
      <c r="H177">
        <v>174</v>
      </c>
      <c r="I177">
        <v>241</v>
      </c>
      <c r="J177">
        <v>50</v>
      </c>
      <c r="K177">
        <v>174</v>
      </c>
      <c r="L177">
        <v>368</v>
      </c>
      <c r="M177">
        <v>49</v>
      </c>
      <c r="N177">
        <v>174</v>
      </c>
      <c r="O177">
        <v>2727</v>
      </c>
      <c r="P177">
        <v>54</v>
      </c>
      <c r="R177" s="8">
        <v>174</v>
      </c>
      <c r="S177" t="b">
        <f>OR(Tabla197[[#This Row],[Tiempo_lineal (ns)]]&gt;$C$508,Tabla197[[#This Row],[Tiempo_lineal (ns)]]&lt;$C$509)</f>
        <v>0</v>
      </c>
      <c r="T177" t="b">
        <f>OR(Tabla197[[#This Row],[Tiempo_normal (ns)]]&gt;$D$508,Tabla197[[#This Row],[Tiempo_normal (ns)]]&lt;$D$509)</f>
        <v>0</v>
      </c>
      <c r="U177" s="8">
        <v>174</v>
      </c>
      <c r="V177" t="b">
        <f>OR(Tabla3108[[#This Row],[Tiempo_lineal (ns)]]&gt;$F$508,Tabla3108[[#This Row],[Tiempo_lineal (ns)]]&lt;$F$509)</f>
        <v>0</v>
      </c>
      <c r="W177" t="b">
        <f>OR(Tabla3108[[#This Row],[Tiempo_normal (ns)]]&gt;$G$508,Tabla3108[[#This Row],[Tiempo_normal (ns)]]&lt;$G$509)</f>
        <v>0</v>
      </c>
      <c r="X177" s="8">
        <v>174</v>
      </c>
      <c r="Y177" t="b">
        <f>OR(Tabla4119[[#This Row],[Tiempo_lineal (ns)]]&gt;$I$508,Tabla4119[[#This Row],[Tiempo_lineal (ns)]]&lt;$I$509)</f>
        <v>0</v>
      </c>
      <c r="Z177" t="b">
        <f>OR(Tabla4119[[#This Row],[Tiempo_normal (ns)]]&gt;$J$508,Tabla4119[[#This Row],[Tiempo_normal (ns)]]&lt;$J$509)</f>
        <v>0</v>
      </c>
      <c r="AA177" s="8">
        <v>174</v>
      </c>
      <c r="AB177" t="b">
        <f>OR(Tabla51210[[#This Row],[Tiempo_lineal (ns)]]&gt;$L$508,Tabla51210[[#This Row],[Tiempo_lineal (ns)]]&lt;$L$509)</f>
        <v>0</v>
      </c>
      <c r="AC177" t="b">
        <f>OR(Tabla51210[[#This Row],[Tiempo_normal (ns)]]&gt;$M$508,Tabla51210[[#This Row],[Tiempo_normal (ns)]]&lt;$M$509)</f>
        <v>0</v>
      </c>
      <c r="AD177" s="8">
        <v>174</v>
      </c>
      <c r="AE177" t="b">
        <f>OR(Tabla61311[[#This Row],[Tiempo_lineal (ns)]]&gt;$O$508,Tabla61311[[#This Row],[Tiempo_lineal (ns)]]&lt;$O$509)</f>
        <v>0</v>
      </c>
      <c r="AF177" s="7" t="b">
        <f>OR(Tabla61311[[#This Row],[Tiempo_normal (ns)]]&gt;$P$508,Tabla61311[[#This Row],[Tiempo_normal (ns)]]&lt;$P$509)</f>
        <v>0</v>
      </c>
    </row>
    <row r="178" spans="2:32" x14ac:dyDescent="0.3">
      <c r="B178">
        <v>175</v>
      </c>
      <c r="C178">
        <v>73</v>
      </c>
      <c r="D178">
        <v>32</v>
      </c>
      <c r="E178">
        <v>175</v>
      </c>
      <c r="F178">
        <v>63</v>
      </c>
      <c r="G178">
        <v>106</v>
      </c>
      <c r="H178">
        <v>175</v>
      </c>
      <c r="I178">
        <v>296</v>
      </c>
      <c r="J178">
        <v>51</v>
      </c>
      <c r="K178">
        <v>175</v>
      </c>
      <c r="L178">
        <v>941</v>
      </c>
      <c r="M178">
        <v>57</v>
      </c>
      <c r="N178">
        <v>175</v>
      </c>
      <c r="O178">
        <v>1929</v>
      </c>
      <c r="P178">
        <v>47</v>
      </c>
      <c r="R178" s="6">
        <v>175</v>
      </c>
      <c r="S178" t="b">
        <f>OR(Tabla197[[#This Row],[Tiempo_lineal (ns)]]&gt;$C$508,Tabla197[[#This Row],[Tiempo_lineal (ns)]]&lt;$C$509)</f>
        <v>0</v>
      </c>
      <c r="T178" t="b">
        <f>OR(Tabla197[[#This Row],[Tiempo_normal (ns)]]&gt;$D$508,Tabla197[[#This Row],[Tiempo_normal (ns)]]&lt;$D$509)</f>
        <v>0</v>
      </c>
      <c r="U178" s="6">
        <v>175</v>
      </c>
      <c r="V178" t="b">
        <f>OR(Tabla3108[[#This Row],[Tiempo_lineal (ns)]]&gt;$F$508,Tabla3108[[#This Row],[Tiempo_lineal (ns)]]&lt;$F$509)</f>
        <v>0</v>
      </c>
      <c r="W178" t="b">
        <f>OR(Tabla3108[[#This Row],[Tiempo_normal (ns)]]&gt;$G$508,Tabla3108[[#This Row],[Tiempo_normal (ns)]]&lt;$G$509)</f>
        <v>0</v>
      </c>
      <c r="X178" s="6">
        <v>175</v>
      </c>
      <c r="Y178" t="b">
        <f>OR(Tabla4119[[#This Row],[Tiempo_lineal (ns)]]&gt;$I$508,Tabla4119[[#This Row],[Tiempo_lineal (ns)]]&lt;$I$509)</f>
        <v>0</v>
      </c>
      <c r="Z178" t="b">
        <f>OR(Tabla4119[[#This Row],[Tiempo_normal (ns)]]&gt;$J$508,Tabla4119[[#This Row],[Tiempo_normal (ns)]]&lt;$J$509)</f>
        <v>0</v>
      </c>
      <c r="AA178" s="6">
        <v>175</v>
      </c>
      <c r="AB178" t="b">
        <f>OR(Tabla51210[[#This Row],[Tiempo_lineal (ns)]]&gt;$L$508,Tabla51210[[#This Row],[Tiempo_lineal (ns)]]&lt;$L$509)</f>
        <v>0</v>
      </c>
      <c r="AC178" t="b">
        <f>OR(Tabla51210[[#This Row],[Tiempo_normal (ns)]]&gt;$M$508,Tabla51210[[#This Row],[Tiempo_normal (ns)]]&lt;$M$509)</f>
        <v>0</v>
      </c>
      <c r="AD178" s="6">
        <v>175</v>
      </c>
      <c r="AE178" t="b">
        <f>OR(Tabla61311[[#This Row],[Tiempo_lineal (ns)]]&gt;$O$508,Tabla61311[[#This Row],[Tiempo_lineal (ns)]]&lt;$O$509)</f>
        <v>0</v>
      </c>
      <c r="AF178" s="7" t="b">
        <f>OR(Tabla61311[[#This Row],[Tiempo_normal (ns)]]&gt;$P$508,Tabla61311[[#This Row],[Tiempo_normal (ns)]]&lt;$P$509)</f>
        <v>0</v>
      </c>
    </row>
    <row r="179" spans="2:32" x14ac:dyDescent="0.3">
      <c r="B179">
        <v>176</v>
      </c>
      <c r="C179">
        <v>48</v>
      </c>
      <c r="D179">
        <v>51</v>
      </c>
      <c r="E179">
        <v>176</v>
      </c>
      <c r="F179">
        <v>90</v>
      </c>
      <c r="G179">
        <v>68</v>
      </c>
      <c r="H179">
        <v>176</v>
      </c>
      <c r="I179">
        <v>188</v>
      </c>
      <c r="J179">
        <v>53</v>
      </c>
      <c r="K179">
        <v>176</v>
      </c>
      <c r="L179">
        <v>247</v>
      </c>
      <c r="M179">
        <v>56</v>
      </c>
      <c r="N179">
        <v>176</v>
      </c>
      <c r="O179">
        <v>1263</v>
      </c>
      <c r="P179">
        <v>1079</v>
      </c>
      <c r="R179" s="8">
        <v>176</v>
      </c>
      <c r="S179" t="b">
        <f>OR(Tabla197[[#This Row],[Tiempo_lineal (ns)]]&gt;$C$508,Tabla197[[#This Row],[Tiempo_lineal (ns)]]&lt;$C$509)</f>
        <v>0</v>
      </c>
      <c r="T179" t="b">
        <f>OR(Tabla197[[#This Row],[Tiempo_normal (ns)]]&gt;$D$508,Tabla197[[#This Row],[Tiempo_normal (ns)]]&lt;$D$509)</f>
        <v>0</v>
      </c>
      <c r="U179" s="8">
        <v>176</v>
      </c>
      <c r="V179" t="b">
        <f>OR(Tabla3108[[#This Row],[Tiempo_lineal (ns)]]&gt;$F$508,Tabla3108[[#This Row],[Tiempo_lineal (ns)]]&lt;$F$509)</f>
        <v>0</v>
      </c>
      <c r="W179" t="b">
        <f>OR(Tabla3108[[#This Row],[Tiempo_normal (ns)]]&gt;$G$508,Tabla3108[[#This Row],[Tiempo_normal (ns)]]&lt;$G$509)</f>
        <v>0</v>
      </c>
      <c r="X179" s="8">
        <v>176</v>
      </c>
      <c r="Y179" t="b">
        <f>OR(Tabla4119[[#This Row],[Tiempo_lineal (ns)]]&gt;$I$508,Tabla4119[[#This Row],[Tiempo_lineal (ns)]]&lt;$I$509)</f>
        <v>0</v>
      </c>
      <c r="Z179" t="b">
        <f>OR(Tabla4119[[#This Row],[Tiempo_normal (ns)]]&gt;$J$508,Tabla4119[[#This Row],[Tiempo_normal (ns)]]&lt;$J$509)</f>
        <v>0</v>
      </c>
      <c r="AA179" s="8">
        <v>176</v>
      </c>
      <c r="AB179" t="b">
        <f>OR(Tabla51210[[#This Row],[Tiempo_lineal (ns)]]&gt;$L$508,Tabla51210[[#This Row],[Tiempo_lineal (ns)]]&lt;$L$509)</f>
        <v>0</v>
      </c>
      <c r="AC179" t="b">
        <f>OR(Tabla51210[[#This Row],[Tiempo_normal (ns)]]&gt;$M$508,Tabla51210[[#This Row],[Tiempo_normal (ns)]]&lt;$M$509)</f>
        <v>0</v>
      </c>
      <c r="AD179" s="8">
        <v>176</v>
      </c>
      <c r="AE179" t="b">
        <f>OR(Tabla61311[[#This Row],[Tiempo_lineal (ns)]]&gt;$O$508,Tabla61311[[#This Row],[Tiempo_lineal (ns)]]&lt;$O$509)</f>
        <v>0</v>
      </c>
      <c r="AF179" s="7" t="b">
        <f>OR(Tabla61311[[#This Row],[Tiempo_normal (ns)]]&gt;$P$508,Tabla61311[[#This Row],[Tiempo_normal (ns)]]&lt;$P$509)</f>
        <v>0</v>
      </c>
    </row>
    <row r="180" spans="2:32" x14ac:dyDescent="0.3">
      <c r="B180">
        <v>177</v>
      </c>
      <c r="C180">
        <v>96</v>
      </c>
      <c r="D180">
        <v>108</v>
      </c>
      <c r="E180">
        <v>177</v>
      </c>
      <c r="F180">
        <v>71</v>
      </c>
      <c r="G180">
        <v>37</v>
      </c>
      <c r="H180">
        <v>177</v>
      </c>
      <c r="I180">
        <v>231</v>
      </c>
      <c r="J180">
        <v>60</v>
      </c>
      <c r="K180">
        <v>177</v>
      </c>
      <c r="L180">
        <v>177</v>
      </c>
      <c r="M180">
        <v>57</v>
      </c>
      <c r="N180">
        <v>177</v>
      </c>
      <c r="O180">
        <v>1958</v>
      </c>
      <c r="P180">
        <v>224</v>
      </c>
      <c r="R180" s="6">
        <v>177</v>
      </c>
      <c r="S180" t="b">
        <f>OR(Tabla197[[#This Row],[Tiempo_lineal (ns)]]&gt;$C$508,Tabla197[[#This Row],[Tiempo_lineal (ns)]]&lt;$C$509)</f>
        <v>0</v>
      </c>
      <c r="T180" t="b">
        <f>OR(Tabla197[[#This Row],[Tiempo_normal (ns)]]&gt;$D$508,Tabla197[[#This Row],[Tiempo_normal (ns)]]&lt;$D$509)</f>
        <v>1</v>
      </c>
      <c r="U180" s="6">
        <v>177</v>
      </c>
      <c r="V180" t="b">
        <f>OR(Tabla3108[[#This Row],[Tiempo_lineal (ns)]]&gt;$F$508,Tabla3108[[#This Row],[Tiempo_lineal (ns)]]&lt;$F$509)</f>
        <v>0</v>
      </c>
      <c r="W180" t="b">
        <f>OR(Tabla3108[[#This Row],[Tiempo_normal (ns)]]&gt;$G$508,Tabla3108[[#This Row],[Tiempo_normal (ns)]]&lt;$G$509)</f>
        <v>0</v>
      </c>
      <c r="X180" s="6">
        <v>177</v>
      </c>
      <c r="Y180" t="b">
        <f>OR(Tabla4119[[#This Row],[Tiempo_lineal (ns)]]&gt;$I$508,Tabla4119[[#This Row],[Tiempo_lineal (ns)]]&lt;$I$509)</f>
        <v>0</v>
      </c>
      <c r="Z180" t="b">
        <f>OR(Tabla4119[[#This Row],[Tiempo_normal (ns)]]&gt;$J$508,Tabla4119[[#This Row],[Tiempo_normal (ns)]]&lt;$J$509)</f>
        <v>0</v>
      </c>
      <c r="AA180" s="6">
        <v>177</v>
      </c>
      <c r="AB180" t="b">
        <f>OR(Tabla51210[[#This Row],[Tiempo_lineal (ns)]]&gt;$L$508,Tabla51210[[#This Row],[Tiempo_lineal (ns)]]&lt;$L$509)</f>
        <v>0</v>
      </c>
      <c r="AC180" t="b">
        <f>OR(Tabla51210[[#This Row],[Tiempo_normal (ns)]]&gt;$M$508,Tabla51210[[#This Row],[Tiempo_normal (ns)]]&lt;$M$509)</f>
        <v>0</v>
      </c>
      <c r="AD180" s="6">
        <v>177</v>
      </c>
      <c r="AE180" t="b">
        <f>OR(Tabla61311[[#This Row],[Tiempo_lineal (ns)]]&gt;$O$508,Tabla61311[[#This Row],[Tiempo_lineal (ns)]]&lt;$O$509)</f>
        <v>0</v>
      </c>
      <c r="AF180" s="7" t="b">
        <f>OR(Tabla61311[[#This Row],[Tiempo_normal (ns)]]&gt;$P$508,Tabla61311[[#This Row],[Tiempo_normal (ns)]]&lt;$P$509)</f>
        <v>0</v>
      </c>
    </row>
    <row r="181" spans="2:32" x14ac:dyDescent="0.3">
      <c r="B181">
        <v>178</v>
      </c>
      <c r="C181">
        <v>76</v>
      </c>
      <c r="D181">
        <v>73</v>
      </c>
      <c r="E181">
        <v>178</v>
      </c>
      <c r="F181">
        <v>120</v>
      </c>
      <c r="G181">
        <v>76</v>
      </c>
      <c r="H181">
        <v>178</v>
      </c>
      <c r="I181">
        <v>224</v>
      </c>
      <c r="J181">
        <v>172</v>
      </c>
      <c r="K181">
        <v>178</v>
      </c>
      <c r="L181">
        <v>1007</v>
      </c>
      <c r="M181">
        <v>699</v>
      </c>
      <c r="N181">
        <v>178</v>
      </c>
      <c r="O181">
        <v>2700</v>
      </c>
      <c r="P181">
        <v>44</v>
      </c>
      <c r="R181" s="8">
        <v>178</v>
      </c>
      <c r="S181" t="b">
        <f>OR(Tabla197[[#This Row],[Tiempo_lineal (ns)]]&gt;$C$508,Tabla197[[#This Row],[Tiempo_lineal (ns)]]&lt;$C$509)</f>
        <v>0</v>
      </c>
      <c r="T181" t="b">
        <f>OR(Tabla197[[#This Row],[Tiempo_normal (ns)]]&gt;$D$508,Tabla197[[#This Row],[Tiempo_normal (ns)]]&lt;$D$509)</f>
        <v>0</v>
      </c>
      <c r="U181" s="8">
        <v>178</v>
      </c>
      <c r="V181" t="b">
        <f>OR(Tabla3108[[#This Row],[Tiempo_lineal (ns)]]&gt;$F$508,Tabla3108[[#This Row],[Tiempo_lineal (ns)]]&lt;$F$509)</f>
        <v>0</v>
      </c>
      <c r="W181" t="b">
        <f>OR(Tabla3108[[#This Row],[Tiempo_normal (ns)]]&gt;$G$508,Tabla3108[[#This Row],[Tiempo_normal (ns)]]&lt;$G$509)</f>
        <v>0</v>
      </c>
      <c r="X181" s="8">
        <v>178</v>
      </c>
      <c r="Y181" t="b">
        <f>OR(Tabla4119[[#This Row],[Tiempo_lineal (ns)]]&gt;$I$508,Tabla4119[[#This Row],[Tiempo_lineal (ns)]]&lt;$I$509)</f>
        <v>0</v>
      </c>
      <c r="Z181" t="b">
        <f>OR(Tabla4119[[#This Row],[Tiempo_normal (ns)]]&gt;$J$508,Tabla4119[[#This Row],[Tiempo_normal (ns)]]&lt;$J$509)</f>
        <v>0</v>
      </c>
      <c r="AA181" s="8">
        <v>178</v>
      </c>
      <c r="AB181" t="b">
        <f>OR(Tabla51210[[#This Row],[Tiempo_lineal (ns)]]&gt;$L$508,Tabla51210[[#This Row],[Tiempo_lineal (ns)]]&lt;$L$509)</f>
        <v>0</v>
      </c>
      <c r="AC181" t="b">
        <f>OR(Tabla51210[[#This Row],[Tiempo_normal (ns)]]&gt;$M$508,Tabla51210[[#This Row],[Tiempo_normal (ns)]]&lt;$M$509)</f>
        <v>0</v>
      </c>
      <c r="AD181" s="8">
        <v>178</v>
      </c>
      <c r="AE181" t="b">
        <f>OR(Tabla61311[[#This Row],[Tiempo_lineal (ns)]]&gt;$O$508,Tabla61311[[#This Row],[Tiempo_lineal (ns)]]&lt;$O$509)</f>
        <v>0</v>
      </c>
      <c r="AF181" s="7" t="b">
        <f>OR(Tabla61311[[#This Row],[Tiempo_normal (ns)]]&gt;$P$508,Tabla61311[[#This Row],[Tiempo_normal (ns)]]&lt;$P$509)</f>
        <v>0</v>
      </c>
    </row>
    <row r="182" spans="2:32" x14ac:dyDescent="0.3">
      <c r="B182">
        <v>179</v>
      </c>
      <c r="C182">
        <v>109</v>
      </c>
      <c r="D182">
        <v>87</v>
      </c>
      <c r="E182">
        <v>179</v>
      </c>
      <c r="F182">
        <v>128</v>
      </c>
      <c r="G182">
        <v>50</v>
      </c>
      <c r="H182">
        <v>179</v>
      </c>
      <c r="I182">
        <v>104</v>
      </c>
      <c r="J182">
        <v>57</v>
      </c>
      <c r="K182">
        <v>179</v>
      </c>
      <c r="L182">
        <v>403</v>
      </c>
      <c r="M182">
        <v>35</v>
      </c>
      <c r="N182">
        <v>179</v>
      </c>
      <c r="O182">
        <v>3387</v>
      </c>
      <c r="P182">
        <v>93</v>
      </c>
      <c r="R182" s="6">
        <v>179</v>
      </c>
      <c r="S182" t="b">
        <f>OR(Tabla197[[#This Row],[Tiempo_lineal (ns)]]&gt;$C$508,Tabla197[[#This Row],[Tiempo_lineal (ns)]]&lt;$C$509)</f>
        <v>1</v>
      </c>
      <c r="T182" t="b">
        <f>OR(Tabla197[[#This Row],[Tiempo_normal (ns)]]&gt;$D$508,Tabla197[[#This Row],[Tiempo_normal (ns)]]&lt;$D$509)</f>
        <v>0</v>
      </c>
      <c r="U182" s="6">
        <v>179</v>
      </c>
      <c r="V182" t="b">
        <f>OR(Tabla3108[[#This Row],[Tiempo_lineal (ns)]]&gt;$F$508,Tabla3108[[#This Row],[Tiempo_lineal (ns)]]&lt;$F$509)</f>
        <v>0</v>
      </c>
      <c r="W182" t="b">
        <f>OR(Tabla3108[[#This Row],[Tiempo_normal (ns)]]&gt;$G$508,Tabla3108[[#This Row],[Tiempo_normal (ns)]]&lt;$G$509)</f>
        <v>0</v>
      </c>
      <c r="X182" s="6">
        <v>179</v>
      </c>
      <c r="Y182" t="b">
        <f>OR(Tabla4119[[#This Row],[Tiempo_lineal (ns)]]&gt;$I$508,Tabla4119[[#This Row],[Tiempo_lineal (ns)]]&lt;$I$509)</f>
        <v>0</v>
      </c>
      <c r="Z182" t="b">
        <f>OR(Tabla4119[[#This Row],[Tiempo_normal (ns)]]&gt;$J$508,Tabla4119[[#This Row],[Tiempo_normal (ns)]]&lt;$J$509)</f>
        <v>0</v>
      </c>
      <c r="AA182" s="6">
        <v>179</v>
      </c>
      <c r="AB182" t="b">
        <f>OR(Tabla51210[[#This Row],[Tiempo_lineal (ns)]]&gt;$L$508,Tabla51210[[#This Row],[Tiempo_lineal (ns)]]&lt;$L$509)</f>
        <v>0</v>
      </c>
      <c r="AC182" t="b">
        <f>OR(Tabla51210[[#This Row],[Tiempo_normal (ns)]]&gt;$M$508,Tabla51210[[#This Row],[Tiempo_normal (ns)]]&lt;$M$509)</f>
        <v>0</v>
      </c>
      <c r="AD182" s="6">
        <v>179</v>
      </c>
      <c r="AE182" t="b">
        <f>OR(Tabla61311[[#This Row],[Tiempo_lineal (ns)]]&gt;$O$508,Tabla61311[[#This Row],[Tiempo_lineal (ns)]]&lt;$O$509)</f>
        <v>0</v>
      </c>
      <c r="AF182" s="7" t="b">
        <f>OR(Tabla61311[[#This Row],[Tiempo_normal (ns)]]&gt;$P$508,Tabla61311[[#This Row],[Tiempo_normal (ns)]]&lt;$P$509)</f>
        <v>0</v>
      </c>
    </row>
    <row r="183" spans="2:32" x14ac:dyDescent="0.3">
      <c r="B183">
        <v>180</v>
      </c>
      <c r="C183">
        <v>87</v>
      </c>
      <c r="D183">
        <v>58</v>
      </c>
      <c r="E183">
        <v>180</v>
      </c>
      <c r="F183">
        <v>85</v>
      </c>
      <c r="G183">
        <v>76</v>
      </c>
      <c r="H183">
        <v>180</v>
      </c>
      <c r="I183">
        <v>303</v>
      </c>
      <c r="J183">
        <v>58</v>
      </c>
      <c r="K183">
        <v>180</v>
      </c>
      <c r="L183">
        <v>331</v>
      </c>
      <c r="M183">
        <v>649</v>
      </c>
      <c r="N183">
        <v>180</v>
      </c>
      <c r="O183">
        <v>2429</v>
      </c>
      <c r="P183">
        <v>56</v>
      </c>
      <c r="R183" s="8">
        <v>180</v>
      </c>
      <c r="S183" t="b">
        <f>OR(Tabla197[[#This Row],[Tiempo_lineal (ns)]]&gt;$C$508,Tabla197[[#This Row],[Tiempo_lineal (ns)]]&lt;$C$509)</f>
        <v>0</v>
      </c>
      <c r="T183" t="b">
        <f>OR(Tabla197[[#This Row],[Tiempo_normal (ns)]]&gt;$D$508,Tabla197[[#This Row],[Tiempo_normal (ns)]]&lt;$D$509)</f>
        <v>0</v>
      </c>
      <c r="U183" s="8">
        <v>180</v>
      </c>
      <c r="V183" t="b">
        <f>OR(Tabla3108[[#This Row],[Tiempo_lineal (ns)]]&gt;$F$508,Tabla3108[[#This Row],[Tiempo_lineal (ns)]]&lt;$F$509)</f>
        <v>0</v>
      </c>
      <c r="W183" t="b">
        <f>OR(Tabla3108[[#This Row],[Tiempo_normal (ns)]]&gt;$G$508,Tabla3108[[#This Row],[Tiempo_normal (ns)]]&lt;$G$509)</f>
        <v>0</v>
      </c>
      <c r="X183" s="8">
        <v>180</v>
      </c>
      <c r="Y183" t="b">
        <f>OR(Tabla4119[[#This Row],[Tiempo_lineal (ns)]]&gt;$I$508,Tabla4119[[#This Row],[Tiempo_lineal (ns)]]&lt;$I$509)</f>
        <v>0</v>
      </c>
      <c r="Z183" t="b">
        <f>OR(Tabla4119[[#This Row],[Tiempo_normal (ns)]]&gt;$J$508,Tabla4119[[#This Row],[Tiempo_normal (ns)]]&lt;$J$509)</f>
        <v>0</v>
      </c>
      <c r="AA183" s="8">
        <v>180</v>
      </c>
      <c r="AB183" t="b">
        <f>OR(Tabla51210[[#This Row],[Tiempo_lineal (ns)]]&gt;$L$508,Tabla51210[[#This Row],[Tiempo_lineal (ns)]]&lt;$L$509)</f>
        <v>0</v>
      </c>
      <c r="AC183" t="b">
        <f>OR(Tabla51210[[#This Row],[Tiempo_normal (ns)]]&gt;$M$508,Tabla51210[[#This Row],[Tiempo_normal (ns)]]&lt;$M$509)</f>
        <v>0</v>
      </c>
      <c r="AD183" s="8">
        <v>180</v>
      </c>
      <c r="AE183" t="b">
        <f>OR(Tabla61311[[#This Row],[Tiempo_lineal (ns)]]&gt;$O$508,Tabla61311[[#This Row],[Tiempo_lineal (ns)]]&lt;$O$509)</f>
        <v>0</v>
      </c>
      <c r="AF183" s="7" t="b">
        <f>OR(Tabla61311[[#This Row],[Tiempo_normal (ns)]]&gt;$P$508,Tabla61311[[#This Row],[Tiempo_normal (ns)]]&lt;$P$509)</f>
        <v>0</v>
      </c>
    </row>
    <row r="184" spans="2:32" x14ac:dyDescent="0.3">
      <c r="B184">
        <v>181</v>
      </c>
      <c r="C184">
        <v>94</v>
      </c>
      <c r="D184">
        <v>105</v>
      </c>
      <c r="E184">
        <v>181</v>
      </c>
      <c r="F184">
        <v>93</v>
      </c>
      <c r="G184">
        <v>51</v>
      </c>
      <c r="H184">
        <v>181</v>
      </c>
      <c r="I184">
        <v>282</v>
      </c>
      <c r="J184">
        <v>217</v>
      </c>
      <c r="K184">
        <v>181</v>
      </c>
      <c r="L184">
        <v>123</v>
      </c>
      <c r="M184">
        <v>57</v>
      </c>
      <c r="N184">
        <v>181</v>
      </c>
      <c r="O184">
        <v>1151</v>
      </c>
      <c r="P184">
        <v>37</v>
      </c>
      <c r="R184" s="6">
        <v>181</v>
      </c>
      <c r="S184" t="b">
        <f>OR(Tabla197[[#This Row],[Tiempo_lineal (ns)]]&gt;$C$508,Tabla197[[#This Row],[Tiempo_lineal (ns)]]&lt;$C$509)</f>
        <v>0</v>
      </c>
      <c r="T184" t="b">
        <f>OR(Tabla197[[#This Row],[Tiempo_normal (ns)]]&gt;$D$508,Tabla197[[#This Row],[Tiempo_normal (ns)]]&lt;$D$509)</f>
        <v>1</v>
      </c>
      <c r="U184" s="6">
        <v>181</v>
      </c>
      <c r="V184" t="b">
        <f>OR(Tabla3108[[#This Row],[Tiempo_lineal (ns)]]&gt;$F$508,Tabla3108[[#This Row],[Tiempo_lineal (ns)]]&lt;$F$509)</f>
        <v>0</v>
      </c>
      <c r="W184" t="b">
        <f>OR(Tabla3108[[#This Row],[Tiempo_normal (ns)]]&gt;$G$508,Tabla3108[[#This Row],[Tiempo_normal (ns)]]&lt;$G$509)</f>
        <v>0</v>
      </c>
      <c r="X184" s="6">
        <v>181</v>
      </c>
      <c r="Y184" t="b">
        <f>OR(Tabla4119[[#This Row],[Tiempo_lineal (ns)]]&gt;$I$508,Tabla4119[[#This Row],[Tiempo_lineal (ns)]]&lt;$I$509)</f>
        <v>0</v>
      </c>
      <c r="Z184" t="b">
        <f>OR(Tabla4119[[#This Row],[Tiempo_normal (ns)]]&gt;$J$508,Tabla4119[[#This Row],[Tiempo_normal (ns)]]&lt;$J$509)</f>
        <v>0</v>
      </c>
      <c r="AA184" s="6">
        <v>181</v>
      </c>
      <c r="AB184" t="b">
        <f>OR(Tabla51210[[#This Row],[Tiempo_lineal (ns)]]&gt;$L$508,Tabla51210[[#This Row],[Tiempo_lineal (ns)]]&lt;$L$509)</f>
        <v>0</v>
      </c>
      <c r="AC184" t="b">
        <f>OR(Tabla51210[[#This Row],[Tiempo_normal (ns)]]&gt;$M$508,Tabla51210[[#This Row],[Tiempo_normal (ns)]]&lt;$M$509)</f>
        <v>0</v>
      </c>
      <c r="AD184" s="6">
        <v>181</v>
      </c>
      <c r="AE184" t="b">
        <f>OR(Tabla61311[[#This Row],[Tiempo_lineal (ns)]]&gt;$O$508,Tabla61311[[#This Row],[Tiempo_lineal (ns)]]&lt;$O$509)</f>
        <v>0</v>
      </c>
      <c r="AF184" s="7" t="b">
        <f>OR(Tabla61311[[#This Row],[Tiempo_normal (ns)]]&gt;$P$508,Tabla61311[[#This Row],[Tiempo_normal (ns)]]&lt;$P$509)</f>
        <v>0</v>
      </c>
    </row>
    <row r="185" spans="2:32" x14ac:dyDescent="0.3">
      <c r="B185">
        <v>182</v>
      </c>
      <c r="C185">
        <v>67</v>
      </c>
      <c r="D185">
        <v>64</v>
      </c>
      <c r="E185">
        <v>182</v>
      </c>
      <c r="F185">
        <v>77</v>
      </c>
      <c r="G185">
        <v>73</v>
      </c>
      <c r="H185">
        <v>182</v>
      </c>
      <c r="I185">
        <v>111</v>
      </c>
      <c r="J185">
        <v>300</v>
      </c>
      <c r="K185">
        <v>182</v>
      </c>
      <c r="L185">
        <v>884</v>
      </c>
      <c r="M185">
        <v>55</v>
      </c>
      <c r="N185">
        <v>182</v>
      </c>
      <c r="O185">
        <v>2558</v>
      </c>
      <c r="P185">
        <v>102</v>
      </c>
      <c r="R185" s="8">
        <v>182</v>
      </c>
      <c r="S185" t="b">
        <f>OR(Tabla197[[#This Row],[Tiempo_lineal (ns)]]&gt;$C$508,Tabla197[[#This Row],[Tiempo_lineal (ns)]]&lt;$C$509)</f>
        <v>0</v>
      </c>
      <c r="T185" t="b">
        <f>OR(Tabla197[[#This Row],[Tiempo_normal (ns)]]&gt;$D$508,Tabla197[[#This Row],[Tiempo_normal (ns)]]&lt;$D$509)</f>
        <v>0</v>
      </c>
      <c r="U185" s="8">
        <v>182</v>
      </c>
      <c r="V185" t="b">
        <f>OR(Tabla3108[[#This Row],[Tiempo_lineal (ns)]]&gt;$F$508,Tabla3108[[#This Row],[Tiempo_lineal (ns)]]&lt;$F$509)</f>
        <v>0</v>
      </c>
      <c r="W185" t="b">
        <f>OR(Tabla3108[[#This Row],[Tiempo_normal (ns)]]&gt;$G$508,Tabla3108[[#This Row],[Tiempo_normal (ns)]]&lt;$G$509)</f>
        <v>0</v>
      </c>
      <c r="X185" s="8">
        <v>182</v>
      </c>
      <c r="Y185" t="b">
        <f>OR(Tabla4119[[#This Row],[Tiempo_lineal (ns)]]&gt;$I$508,Tabla4119[[#This Row],[Tiempo_lineal (ns)]]&lt;$I$509)</f>
        <v>0</v>
      </c>
      <c r="Z185" t="b">
        <f>OR(Tabla4119[[#This Row],[Tiempo_normal (ns)]]&gt;$J$508,Tabla4119[[#This Row],[Tiempo_normal (ns)]]&lt;$J$509)</f>
        <v>0</v>
      </c>
      <c r="AA185" s="8">
        <v>182</v>
      </c>
      <c r="AB185" t="b">
        <f>OR(Tabla51210[[#This Row],[Tiempo_lineal (ns)]]&gt;$L$508,Tabla51210[[#This Row],[Tiempo_lineal (ns)]]&lt;$L$509)</f>
        <v>0</v>
      </c>
      <c r="AC185" t="b">
        <f>OR(Tabla51210[[#This Row],[Tiempo_normal (ns)]]&gt;$M$508,Tabla51210[[#This Row],[Tiempo_normal (ns)]]&lt;$M$509)</f>
        <v>0</v>
      </c>
      <c r="AD185" s="8">
        <v>182</v>
      </c>
      <c r="AE185" t="b">
        <f>OR(Tabla61311[[#This Row],[Tiempo_lineal (ns)]]&gt;$O$508,Tabla61311[[#This Row],[Tiempo_lineal (ns)]]&lt;$O$509)</f>
        <v>0</v>
      </c>
      <c r="AF185" s="7" t="b">
        <f>OR(Tabla61311[[#This Row],[Tiempo_normal (ns)]]&gt;$P$508,Tabla61311[[#This Row],[Tiempo_normal (ns)]]&lt;$P$509)</f>
        <v>0</v>
      </c>
    </row>
    <row r="186" spans="2:32" x14ac:dyDescent="0.3">
      <c r="B186">
        <v>183</v>
      </c>
      <c r="C186">
        <v>56</v>
      </c>
      <c r="D186">
        <v>55</v>
      </c>
      <c r="E186">
        <v>183</v>
      </c>
      <c r="F186">
        <v>67</v>
      </c>
      <c r="G186">
        <v>50</v>
      </c>
      <c r="H186">
        <v>183</v>
      </c>
      <c r="I186">
        <v>189</v>
      </c>
      <c r="J186">
        <v>72</v>
      </c>
      <c r="K186">
        <v>183</v>
      </c>
      <c r="L186">
        <v>462</v>
      </c>
      <c r="M186">
        <v>57</v>
      </c>
      <c r="N186">
        <v>183</v>
      </c>
      <c r="O186">
        <v>1125</v>
      </c>
      <c r="P186">
        <v>39</v>
      </c>
      <c r="R186" s="6">
        <v>183</v>
      </c>
      <c r="S186" t="b">
        <f>OR(Tabla197[[#This Row],[Tiempo_lineal (ns)]]&gt;$C$508,Tabla197[[#This Row],[Tiempo_lineal (ns)]]&lt;$C$509)</f>
        <v>0</v>
      </c>
      <c r="T186" t="b">
        <f>OR(Tabla197[[#This Row],[Tiempo_normal (ns)]]&gt;$D$508,Tabla197[[#This Row],[Tiempo_normal (ns)]]&lt;$D$509)</f>
        <v>0</v>
      </c>
      <c r="U186" s="6">
        <v>183</v>
      </c>
      <c r="V186" t="b">
        <f>OR(Tabla3108[[#This Row],[Tiempo_lineal (ns)]]&gt;$F$508,Tabla3108[[#This Row],[Tiempo_lineal (ns)]]&lt;$F$509)</f>
        <v>0</v>
      </c>
      <c r="W186" t="b">
        <f>OR(Tabla3108[[#This Row],[Tiempo_normal (ns)]]&gt;$G$508,Tabla3108[[#This Row],[Tiempo_normal (ns)]]&lt;$G$509)</f>
        <v>0</v>
      </c>
      <c r="X186" s="6">
        <v>183</v>
      </c>
      <c r="Y186" t="b">
        <f>OR(Tabla4119[[#This Row],[Tiempo_lineal (ns)]]&gt;$I$508,Tabla4119[[#This Row],[Tiempo_lineal (ns)]]&lt;$I$509)</f>
        <v>0</v>
      </c>
      <c r="Z186" t="b">
        <f>OR(Tabla4119[[#This Row],[Tiempo_normal (ns)]]&gt;$J$508,Tabla4119[[#This Row],[Tiempo_normal (ns)]]&lt;$J$509)</f>
        <v>0</v>
      </c>
      <c r="AA186" s="6">
        <v>183</v>
      </c>
      <c r="AB186" t="b">
        <f>OR(Tabla51210[[#This Row],[Tiempo_lineal (ns)]]&gt;$L$508,Tabla51210[[#This Row],[Tiempo_lineal (ns)]]&lt;$L$509)</f>
        <v>0</v>
      </c>
      <c r="AC186" t="b">
        <f>OR(Tabla51210[[#This Row],[Tiempo_normal (ns)]]&gt;$M$508,Tabla51210[[#This Row],[Tiempo_normal (ns)]]&lt;$M$509)</f>
        <v>0</v>
      </c>
      <c r="AD186" s="6">
        <v>183</v>
      </c>
      <c r="AE186" t="b">
        <f>OR(Tabla61311[[#This Row],[Tiempo_lineal (ns)]]&gt;$O$508,Tabla61311[[#This Row],[Tiempo_lineal (ns)]]&lt;$O$509)</f>
        <v>0</v>
      </c>
      <c r="AF186" s="7" t="b">
        <f>OR(Tabla61311[[#This Row],[Tiempo_normal (ns)]]&gt;$P$508,Tabla61311[[#This Row],[Tiempo_normal (ns)]]&lt;$P$509)</f>
        <v>0</v>
      </c>
    </row>
    <row r="187" spans="2:32" x14ac:dyDescent="0.3">
      <c r="B187">
        <v>184</v>
      </c>
      <c r="C187">
        <v>82</v>
      </c>
      <c r="D187">
        <v>33</v>
      </c>
      <c r="E187">
        <v>184</v>
      </c>
      <c r="F187">
        <v>120</v>
      </c>
      <c r="G187">
        <v>39</v>
      </c>
      <c r="H187">
        <v>184</v>
      </c>
      <c r="I187">
        <v>231</v>
      </c>
      <c r="J187">
        <v>213</v>
      </c>
      <c r="K187">
        <v>184</v>
      </c>
      <c r="L187">
        <v>889</v>
      </c>
      <c r="M187">
        <v>64</v>
      </c>
      <c r="N187">
        <v>184</v>
      </c>
      <c r="O187">
        <v>5701</v>
      </c>
      <c r="P187">
        <v>772</v>
      </c>
      <c r="R187" s="8">
        <v>184</v>
      </c>
      <c r="S187" t="b">
        <f>OR(Tabla197[[#This Row],[Tiempo_lineal (ns)]]&gt;$C$508,Tabla197[[#This Row],[Tiempo_lineal (ns)]]&lt;$C$509)</f>
        <v>0</v>
      </c>
      <c r="T187" t="b">
        <f>OR(Tabla197[[#This Row],[Tiempo_normal (ns)]]&gt;$D$508,Tabla197[[#This Row],[Tiempo_normal (ns)]]&lt;$D$509)</f>
        <v>0</v>
      </c>
      <c r="U187" s="8">
        <v>184</v>
      </c>
      <c r="V187" t="b">
        <f>OR(Tabla3108[[#This Row],[Tiempo_lineal (ns)]]&gt;$F$508,Tabla3108[[#This Row],[Tiempo_lineal (ns)]]&lt;$F$509)</f>
        <v>0</v>
      </c>
      <c r="W187" t="b">
        <f>OR(Tabla3108[[#This Row],[Tiempo_normal (ns)]]&gt;$G$508,Tabla3108[[#This Row],[Tiempo_normal (ns)]]&lt;$G$509)</f>
        <v>0</v>
      </c>
      <c r="X187" s="8">
        <v>184</v>
      </c>
      <c r="Y187" t="b">
        <f>OR(Tabla4119[[#This Row],[Tiempo_lineal (ns)]]&gt;$I$508,Tabla4119[[#This Row],[Tiempo_lineal (ns)]]&lt;$I$509)</f>
        <v>0</v>
      </c>
      <c r="Z187" t="b">
        <f>OR(Tabla4119[[#This Row],[Tiempo_normal (ns)]]&gt;$J$508,Tabla4119[[#This Row],[Tiempo_normal (ns)]]&lt;$J$509)</f>
        <v>0</v>
      </c>
      <c r="AA187" s="8">
        <v>184</v>
      </c>
      <c r="AB187" t="b">
        <f>OR(Tabla51210[[#This Row],[Tiempo_lineal (ns)]]&gt;$L$508,Tabla51210[[#This Row],[Tiempo_lineal (ns)]]&lt;$L$509)</f>
        <v>0</v>
      </c>
      <c r="AC187" t="b">
        <f>OR(Tabla51210[[#This Row],[Tiempo_normal (ns)]]&gt;$M$508,Tabla51210[[#This Row],[Tiempo_normal (ns)]]&lt;$M$509)</f>
        <v>0</v>
      </c>
      <c r="AD187" s="8">
        <v>184</v>
      </c>
      <c r="AE187" t="b">
        <f>OR(Tabla61311[[#This Row],[Tiempo_lineal (ns)]]&gt;$O$508,Tabla61311[[#This Row],[Tiempo_lineal (ns)]]&lt;$O$509)</f>
        <v>1</v>
      </c>
      <c r="AF187" s="7" t="b">
        <f>OR(Tabla61311[[#This Row],[Tiempo_normal (ns)]]&gt;$P$508,Tabla61311[[#This Row],[Tiempo_normal (ns)]]&lt;$P$509)</f>
        <v>0</v>
      </c>
    </row>
    <row r="188" spans="2:32" x14ac:dyDescent="0.3">
      <c r="B188">
        <v>185</v>
      </c>
      <c r="C188">
        <v>50</v>
      </c>
      <c r="D188">
        <v>35</v>
      </c>
      <c r="E188">
        <v>185</v>
      </c>
      <c r="F188">
        <v>113</v>
      </c>
      <c r="G188">
        <v>26</v>
      </c>
      <c r="H188">
        <v>185</v>
      </c>
      <c r="I188">
        <v>183</v>
      </c>
      <c r="J188">
        <v>53</v>
      </c>
      <c r="K188">
        <v>185</v>
      </c>
      <c r="L188">
        <v>491</v>
      </c>
      <c r="M188">
        <v>51</v>
      </c>
      <c r="N188">
        <v>185</v>
      </c>
      <c r="O188">
        <v>1077</v>
      </c>
      <c r="P188">
        <v>48</v>
      </c>
      <c r="R188" s="6">
        <v>185</v>
      </c>
      <c r="S188" t="b">
        <f>OR(Tabla197[[#This Row],[Tiempo_lineal (ns)]]&gt;$C$508,Tabla197[[#This Row],[Tiempo_lineal (ns)]]&lt;$C$509)</f>
        <v>0</v>
      </c>
      <c r="T188" t="b">
        <f>OR(Tabla197[[#This Row],[Tiempo_normal (ns)]]&gt;$D$508,Tabla197[[#This Row],[Tiempo_normal (ns)]]&lt;$D$509)</f>
        <v>0</v>
      </c>
      <c r="U188" s="6">
        <v>185</v>
      </c>
      <c r="V188" t="b">
        <f>OR(Tabla3108[[#This Row],[Tiempo_lineal (ns)]]&gt;$F$508,Tabla3108[[#This Row],[Tiempo_lineal (ns)]]&lt;$F$509)</f>
        <v>0</v>
      </c>
      <c r="W188" t="b">
        <f>OR(Tabla3108[[#This Row],[Tiempo_normal (ns)]]&gt;$G$508,Tabla3108[[#This Row],[Tiempo_normal (ns)]]&lt;$G$509)</f>
        <v>0</v>
      </c>
      <c r="X188" s="6">
        <v>185</v>
      </c>
      <c r="Y188" t="b">
        <f>OR(Tabla4119[[#This Row],[Tiempo_lineal (ns)]]&gt;$I$508,Tabla4119[[#This Row],[Tiempo_lineal (ns)]]&lt;$I$509)</f>
        <v>0</v>
      </c>
      <c r="Z188" t="b">
        <f>OR(Tabla4119[[#This Row],[Tiempo_normal (ns)]]&gt;$J$508,Tabla4119[[#This Row],[Tiempo_normal (ns)]]&lt;$J$509)</f>
        <v>0</v>
      </c>
      <c r="AA188" s="6">
        <v>185</v>
      </c>
      <c r="AB188" t="b">
        <f>OR(Tabla51210[[#This Row],[Tiempo_lineal (ns)]]&gt;$L$508,Tabla51210[[#This Row],[Tiempo_lineal (ns)]]&lt;$L$509)</f>
        <v>0</v>
      </c>
      <c r="AC188" t="b">
        <f>OR(Tabla51210[[#This Row],[Tiempo_normal (ns)]]&gt;$M$508,Tabla51210[[#This Row],[Tiempo_normal (ns)]]&lt;$M$509)</f>
        <v>0</v>
      </c>
      <c r="AD188" s="6">
        <v>185</v>
      </c>
      <c r="AE188" t="b">
        <f>OR(Tabla61311[[#This Row],[Tiempo_lineal (ns)]]&gt;$O$508,Tabla61311[[#This Row],[Tiempo_lineal (ns)]]&lt;$O$509)</f>
        <v>0</v>
      </c>
      <c r="AF188" s="7" t="b">
        <f>OR(Tabla61311[[#This Row],[Tiempo_normal (ns)]]&gt;$P$508,Tabla61311[[#This Row],[Tiempo_normal (ns)]]&lt;$P$509)</f>
        <v>0</v>
      </c>
    </row>
    <row r="189" spans="2:32" x14ac:dyDescent="0.3">
      <c r="B189">
        <v>186</v>
      </c>
      <c r="C189">
        <v>60</v>
      </c>
      <c r="D189">
        <v>40</v>
      </c>
      <c r="E189">
        <v>186</v>
      </c>
      <c r="F189">
        <v>58</v>
      </c>
      <c r="G189">
        <v>25</v>
      </c>
      <c r="H189">
        <v>186</v>
      </c>
      <c r="I189">
        <v>226</v>
      </c>
      <c r="J189">
        <v>149</v>
      </c>
      <c r="K189">
        <v>186</v>
      </c>
      <c r="L189">
        <v>739</v>
      </c>
      <c r="M189">
        <v>50</v>
      </c>
      <c r="N189">
        <v>186</v>
      </c>
      <c r="O189">
        <v>1169</v>
      </c>
      <c r="P189">
        <v>66</v>
      </c>
      <c r="R189" s="8">
        <v>186</v>
      </c>
      <c r="S189" t="b">
        <f>OR(Tabla197[[#This Row],[Tiempo_lineal (ns)]]&gt;$C$508,Tabla197[[#This Row],[Tiempo_lineal (ns)]]&lt;$C$509)</f>
        <v>0</v>
      </c>
      <c r="T189" t="b">
        <f>OR(Tabla197[[#This Row],[Tiempo_normal (ns)]]&gt;$D$508,Tabla197[[#This Row],[Tiempo_normal (ns)]]&lt;$D$509)</f>
        <v>0</v>
      </c>
      <c r="U189" s="8">
        <v>186</v>
      </c>
      <c r="V189" t="b">
        <f>OR(Tabla3108[[#This Row],[Tiempo_lineal (ns)]]&gt;$F$508,Tabla3108[[#This Row],[Tiempo_lineal (ns)]]&lt;$F$509)</f>
        <v>0</v>
      </c>
      <c r="W189" t="b">
        <f>OR(Tabla3108[[#This Row],[Tiempo_normal (ns)]]&gt;$G$508,Tabla3108[[#This Row],[Tiempo_normal (ns)]]&lt;$G$509)</f>
        <v>0</v>
      </c>
      <c r="X189" s="8">
        <v>186</v>
      </c>
      <c r="Y189" t="b">
        <f>OR(Tabla4119[[#This Row],[Tiempo_lineal (ns)]]&gt;$I$508,Tabla4119[[#This Row],[Tiempo_lineal (ns)]]&lt;$I$509)</f>
        <v>0</v>
      </c>
      <c r="Z189" t="b">
        <f>OR(Tabla4119[[#This Row],[Tiempo_normal (ns)]]&gt;$J$508,Tabla4119[[#This Row],[Tiempo_normal (ns)]]&lt;$J$509)</f>
        <v>0</v>
      </c>
      <c r="AA189" s="8">
        <v>186</v>
      </c>
      <c r="AB189" t="b">
        <f>OR(Tabla51210[[#This Row],[Tiempo_lineal (ns)]]&gt;$L$508,Tabla51210[[#This Row],[Tiempo_lineal (ns)]]&lt;$L$509)</f>
        <v>0</v>
      </c>
      <c r="AC189" t="b">
        <f>OR(Tabla51210[[#This Row],[Tiempo_normal (ns)]]&gt;$M$508,Tabla51210[[#This Row],[Tiempo_normal (ns)]]&lt;$M$509)</f>
        <v>0</v>
      </c>
      <c r="AD189" s="8">
        <v>186</v>
      </c>
      <c r="AE189" t="b">
        <f>OR(Tabla61311[[#This Row],[Tiempo_lineal (ns)]]&gt;$O$508,Tabla61311[[#This Row],[Tiempo_lineal (ns)]]&lt;$O$509)</f>
        <v>0</v>
      </c>
      <c r="AF189" s="7" t="b">
        <f>OR(Tabla61311[[#This Row],[Tiempo_normal (ns)]]&gt;$P$508,Tabla61311[[#This Row],[Tiempo_normal (ns)]]&lt;$P$509)</f>
        <v>0</v>
      </c>
    </row>
    <row r="190" spans="2:32" x14ac:dyDescent="0.3">
      <c r="B190">
        <v>187</v>
      </c>
      <c r="C190">
        <v>51</v>
      </c>
      <c r="D190">
        <v>25</v>
      </c>
      <c r="E190">
        <v>187</v>
      </c>
      <c r="F190">
        <v>142</v>
      </c>
      <c r="G190">
        <v>47</v>
      </c>
      <c r="H190">
        <v>187</v>
      </c>
      <c r="I190">
        <v>252</v>
      </c>
      <c r="J190">
        <v>49</v>
      </c>
      <c r="K190">
        <v>187</v>
      </c>
      <c r="L190">
        <v>2106</v>
      </c>
      <c r="M190">
        <v>56</v>
      </c>
      <c r="N190">
        <v>187</v>
      </c>
      <c r="O190">
        <v>1068</v>
      </c>
      <c r="P190">
        <v>1012</v>
      </c>
      <c r="R190" s="6">
        <v>187</v>
      </c>
      <c r="S190" t="b">
        <f>OR(Tabla197[[#This Row],[Tiempo_lineal (ns)]]&gt;$C$508,Tabla197[[#This Row],[Tiempo_lineal (ns)]]&lt;$C$509)</f>
        <v>0</v>
      </c>
      <c r="T190" t="b">
        <f>OR(Tabla197[[#This Row],[Tiempo_normal (ns)]]&gt;$D$508,Tabla197[[#This Row],[Tiempo_normal (ns)]]&lt;$D$509)</f>
        <v>0</v>
      </c>
      <c r="U190" s="6">
        <v>187</v>
      </c>
      <c r="V190" t="b">
        <f>OR(Tabla3108[[#This Row],[Tiempo_lineal (ns)]]&gt;$F$508,Tabla3108[[#This Row],[Tiempo_lineal (ns)]]&lt;$F$509)</f>
        <v>0</v>
      </c>
      <c r="W190" t="b">
        <f>OR(Tabla3108[[#This Row],[Tiempo_normal (ns)]]&gt;$G$508,Tabla3108[[#This Row],[Tiempo_normal (ns)]]&lt;$G$509)</f>
        <v>0</v>
      </c>
      <c r="X190" s="6">
        <v>187</v>
      </c>
      <c r="Y190" t="b">
        <f>OR(Tabla4119[[#This Row],[Tiempo_lineal (ns)]]&gt;$I$508,Tabla4119[[#This Row],[Tiempo_lineal (ns)]]&lt;$I$509)</f>
        <v>0</v>
      </c>
      <c r="Z190" t="b">
        <f>OR(Tabla4119[[#This Row],[Tiempo_normal (ns)]]&gt;$J$508,Tabla4119[[#This Row],[Tiempo_normal (ns)]]&lt;$J$509)</f>
        <v>0</v>
      </c>
      <c r="AA190" s="6">
        <v>187</v>
      </c>
      <c r="AB190" t="b">
        <f>OR(Tabla51210[[#This Row],[Tiempo_lineal (ns)]]&gt;$L$508,Tabla51210[[#This Row],[Tiempo_lineal (ns)]]&lt;$L$509)</f>
        <v>1</v>
      </c>
      <c r="AC190" t="b">
        <f>OR(Tabla51210[[#This Row],[Tiempo_normal (ns)]]&gt;$M$508,Tabla51210[[#This Row],[Tiempo_normal (ns)]]&lt;$M$509)</f>
        <v>0</v>
      </c>
      <c r="AD190" s="6">
        <v>187</v>
      </c>
      <c r="AE190" t="b">
        <f>OR(Tabla61311[[#This Row],[Tiempo_lineal (ns)]]&gt;$O$508,Tabla61311[[#This Row],[Tiempo_lineal (ns)]]&lt;$O$509)</f>
        <v>0</v>
      </c>
      <c r="AF190" s="7" t="b">
        <f>OR(Tabla61311[[#This Row],[Tiempo_normal (ns)]]&gt;$P$508,Tabla61311[[#This Row],[Tiempo_normal (ns)]]&lt;$P$509)</f>
        <v>0</v>
      </c>
    </row>
    <row r="191" spans="2:32" x14ac:dyDescent="0.3">
      <c r="B191">
        <v>188</v>
      </c>
      <c r="C191">
        <v>27</v>
      </c>
      <c r="D191">
        <v>38</v>
      </c>
      <c r="E191">
        <v>188</v>
      </c>
      <c r="F191">
        <v>94</v>
      </c>
      <c r="G191">
        <v>47</v>
      </c>
      <c r="H191">
        <v>188</v>
      </c>
      <c r="I191">
        <v>270</v>
      </c>
      <c r="J191">
        <v>141</v>
      </c>
      <c r="K191">
        <v>188</v>
      </c>
      <c r="L191">
        <v>1909</v>
      </c>
      <c r="M191">
        <v>78</v>
      </c>
      <c r="N191">
        <v>188</v>
      </c>
      <c r="O191">
        <v>2116</v>
      </c>
      <c r="P191">
        <v>213</v>
      </c>
      <c r="R191" s="8">
        <v>188</v>
      </c>
      <c r="S191" t="b">
        <f>OR(Tabla197[[#This Row],[Tiempo_lineal (ns)]]&gt;$C$508,Tabla197[[#This Row],[Tiempo_lineal (ns)]]&lt;$C$509)</f>
        <v>0</v>
      </c>
      <c r="T191" t="b">
        <f>OR(Tabla197[[#This Row],[Tiempo_normal (ns)]]&gt;$D$508,Tabla197[[#This Row],[Tiempo_normal (ns)]]&lt;$D$509)</f>
        <v>0</v>
      </c>
      <c r="U191" s="8">
        <v>188</v>
      </c>
      <c r="V191" t="b">
        <f>OR(Tabla3108[[#This Row],[Tiempo_lineal (ns)]]&gt;$F$508,Tabla3108[[#This Row],[Tiempo_lineal (ns)]]&lt;$F$509)</f>
        <v>0</v>
      </c>
      <c r="W191" t="b">
        <f>OR(Tabla3108[[#This Row],[Tiempo_normal (ns)]]&gt;$G$508,Tabla3108[[#This Row],[Tiempo_normal (ns)]]&lt;$G$509)</f>
        <v>0</v>
      </c>
      <c r="X191" s="8">
        <v>188</v>
      </c>
      <c r="Y191" t="b">
        <f>OR(Tabla4119[[#This Row],[Tiempo_lineal (ns)]]&gt;$I$508,Tabla4119[[#This Row],[Tiempo_lineal (ns)]]&lt;$I$509)</f>
        <v>0</v>
      </c>
      <c r="Z191" t="b">
        <f>OR(Tabla4119[[#This Row],[Tiempo_normal (ns)]]&gt;$J$508,Tabla4119[[#This Row],[Tiempo_normal (ns)]]&lt;$J$509)</f>
        <v>0</v>
      </c>
      <c r="AA191" s="8">
        <v>188</v>
      </c>
      <c r="AB191" t="b">
        <f>OR(Tabla51210[[#This Row],[Tiempo_lineal (ns)]]&gt;$L$508,Tabla51210[[#This Row],[Tiempo_lineal (ns)]]&lt;$L$509)</f>
        <v>0</v>
      </c>
      <c r="AC191" t="b">
        <f>OR(Tabla51210[[#This Row],[Tiempo_normal (ns)]]&gt;$M$508,Tabla51210[[#This Row],[Tiempo_normal (ns)]]&lt;$M$509)</f>
        <v>0</v>
      </c>
      <c r="AD191" s="8">
        <v>188</v>
      </c>
      <c r="AE191" t="b">
        <f>OR(Tabla61311[[#This Row],[Tiempo_lineal (ns)]]&gt;$O$508,Tabla61311[[#This Row],[Tiempo_lineal (ns)]]&lt;$O$509)</f>
        <v>0</v>
      </c>
      <c r="AF191" s="7" t="b">
        <f>OR(Tabla61311[[#This Row],[Tiempo_normal (ns)]]&gt;$P$508,Tabla61311[[#This Row],[Tiempo_normal (ns)]]&lt;$P$509)</f>
        <v>0</v>
      </c>
    </row>
    <row r="192" spans="2:32" x14ac:dyDescent="0.3">
      <c r="B192">
        <v>189</v>
      </c>
      <c r="C192">
        <v>80</v>
      </c>
      <c r="D192">
        <v>25</v>
      </c>
      <c r="E192">
        <v>189</v>
      </c>
      <c r="F192">
        <v>97</v>
      </c>
      <c r="G192">
        <v>50</v>
      </c>
      <c r="H192">
        <v>189</v>
      </c>
      <c r="I192">
        <v>258</v>
      </c>
      <c r="J192">
        <v>50</v>
      </c>
      <c r="K192">
        <v>189</v>
      </c>
      <c r="L192">
        <v>223</v>
      </c>
      <c r="M192">
        <v>49</v>
      </c>
      <c r="N192">
        <v>189</v>
      </c>
      <c r="O192">
        <v>2781</v>
      </c>
      <c r="P192">
        <v>107</v>
      </c>
      <c r="R192" s="6">
        <v>189</v>
      </c>
      <c r="S192" t="b">
        <f>OR(Tabla197[[#This Row],[Tiempo_lineal (ns)]]&gt;$C$508,Tabla197[[#This Row],[Tiempo_lineal (ns)]]&lt;$C$509)</f>
        <v>0</v>
      </c>
      <c r="T192" t="b">
        <f>OR(Tabla197[[#This Row],[Tiempo_normal (ns)]]&gt;$D$508,Tabla197[[#This Row],[Tiempo_normal (ns)]]&lt;$D$509)</f>
        <v>0</v>
      </c>
      <c r="U192" s="6">
        <v>189</v>
      </c>
      <c r="V192" t="b">
        <f>OR(Tabla3108[[#This Row],[Tiempo_lineal (ns)]]&gt;$F$508,Tabla3108[[#This Row],[Tiempo_lineal (ns)]]&lt;$F$509)</f>
        <v>0</v>
      </c>
      <c r="W192" t="b">
        <f>OR(Tabla3108[[#This Row],[Tiempo_normal (ns)]]&gt;$G$508,Tabla3108[[#This Row],[Tiempo_normal (ns)]]&lt;$G$509)</f>
        <v>0</v>
      </c>
      <c r="X192" s="6">
        <v>189</v>
      </c>
      <c r="Y192" t="b">
        <f>OR(Tabla4119[[#This Row],[Tiempo_lineal (ns)]]&gt;$I$508,Tabla4119[[#This Row],[Tiempo_lineal (ns)]]&lt;$I$509)</f>
        <v>0</v>
      </c>
      <c r="Z192" t="b">
        <f>OR(Tabla4119[[#This Row],[Tiempo_normal (ns)]]&gt;$J$508,Tabla4119[[#This Row],[Tiempo_normal (ns)]]&lt;$J$509)</f>
        <v>0</v>
      </c>
      <c r="AA192" s="6">
        <v>189</v>
      </c>
      <c r="AB192" t="b">
        <f>OR(Tabla51210[[#This Row],[Tiempo_lineal (ns)]]&gt;$L$508,Tabla51210[[#This Row],[Tiempo_lineal (ns)]]&lt;$L$509)</f>
        <v>0</v>
      </c>
      <c r="AC192" t="b">
        <f>OR(Tabla51210[[#This Row],[Tiempo_normal (ns)]]&gt;$M$508,Tabla51210[[#This Row],[Tiempo_normal (ns)]]&lt;$M$509)</f>
        <v>0</v>
      </c>
      <c r="AD192" s="6">
        <v>189</v>
      </c>
      <c r="AE192" t="b">
        <f>OR(Tabla61311[[#This Row],[Tiempo_lineal (ns)]]&gt;$O$508,Tabla61311[[#This Row],[Tiempo_lineal (ns)]]&lt;$O$509)</f>
        <v>0</v>
      </c>
      <c r="AF192" s="7" t="b">
        <f>OR(Tabla61311[[#This Row],[Tiempo_normal (ns)]]&gt;$P$508,Tabla61311[[#This Row],[Tiempo_normal (ns)]]&lt;$P$509)</f>
        <v>0</v>
      </c>
    </row>
    <row r="193" spans="2:32" x14ac:dyDescent="0.3">
      <c r="B193">
        <v>190</v>
      </c>
      <c r="C193">
        <v>41</v>
      </c>
      <c r="D193">
        <v>53</v>
      </c>
      <c r="E193">
        <v>190</v>
      </c>
      <c r="F193">
        <v>66</v>
      </c>
      <c r="G193">
        <v>50</v>
      </c>
      <c r="H193">
        <v>190</v>
      </c>
      <c r="I193">
        <v>153</v>
      </c>
      <c r="J193">
        <v>50</v>
      </c>
      <c r="K193">
        <v>190</v>
      </c>
      <c r="L193">
        <v>1248</v>
      </c>
      <c r="M193">
        <v>450</v>
      </c>
      <c r="N193">
        <v>190</v>
      </c>
      <c r="O193">
        <v>1521</v>
      </c>
      <c r="P193">
        <v>126</v>
      </c>
      <c r="R193" s="8">
        <v>190</v>
      </c>
      <c r="S193" t="b">
        <f>OR(Tabla197[[#This Row],[Tiempo_lineal (ns)]]&gt;$C$508,Tabla197[[#This Row],[Tiempo_lineal (ns)]]&lt;$C$509)</f>
        <v>0</v>
      </c>
      <c r="T193" t="b">
        <f>OR(Tabla197[[#This Row],[Tiempo_normal (ns)]]&gt;$D$508,Tabla197[[#This Row],[Tiempo_normal (ns)]]&lt;$D$509)</f>
        <v>0</v>
      </c>
      <c r="U193" s="8">
        <v>190</v>
      </c>
      <c r="V193" t="b">
        <f>OR(Tabla3108[[#This Row],[Tiempo_lineal (ns)]]&gt;$F$508,Tabla3108[[#This Row],[Tiempo_lineal (ns)]]&lt;$F$509)</f>
        <v>0</v>
      </c>
      <c r="W193" t="b">
        <f>OR(Tabla3108[[#This Row],[Tiempo_normal (ns)]]&gt;$G$508,Tabla3108[[#This Row],[Tiempo_normal (ns)]]&lt;$G$509)</f>
        <v>0</v>
      </c>
      <c r="X193" s="8">
        <v>190</v>
      </c>
      <c r="Y193" t="b">
        <f>OR(Tabla4119[[#This Row],[Tiempo_lineal (ns)]]&gt;$I$508,Tabla4119[[#This Row],[Tiempo_lineal (ns)]]&lt;$I$509)</f>
        <v>0</v>
      </c>
      <c r="Z193" t="b">
        <f>OR(Tabla4119[[#This Row],[Tiempo_normal (ns)]]&gt;$J$508,Tabla4119[[#This Row],[Tiempo_normal (ns)]]&lt;$J$509)</f>
        <v>0</v>
      </c>
      <c r="AA193" s="8">
        <v>190</v>
      </c>
      <c r="AB193" t="b">
        <f>OR(Tabla51210[[#This Row],[Tiempo_lineal (ns)]]&gt;$L$508,Tabla51210[[#This Row],[Tiempo_lineal (ns)]]&lt;$L$509)</f>
        <v>0</v>
      </c>
      <c r="AC193" t="b">
        <f>OR(Tabla51210[[#This Row],[Tiempo_normal (ns)]]&gt;$M$508,Tabla51210[[#This Row],[Tiempo_normal (ns)]]&lt;$M$509)</f>
        <v>0</v>
      </c>
      <c r="AD193" s="8">
        <v>190</v>
      </c>
      <c r="AE193" t="b">
        <f>OR(Tabla61311[[#This Row],[Tiempo_lineal (ns)]]&gt;$O$508,Tabla61311[[#This Row],[Tiempo_lineal (ns)]]&lt;$O$509)</f>
        <v>0</v>
      </c>
      <c r="AF193" s="7" t="b">
        <f>OR(Tabla61311[[#This Row],[Tiempo_normal (ns)]]&gt;$P$508,Tabla61311[[#This Row],[Tiempo_normal (ns)]]&lt;$P$509)</f>
        <v>0</v>
      </c>
    </row>
    <row r="194" spans="2:32" x14ac:dyDescent="0.3">
      <c r="B194">
        <v>191</v>
      </c>
      <c r="C194">
        <v>50</v>
      </c>
      <c r="D194">
        <v>26</v>
      </c>
      <c r="E194">
        <v>191</v>
      </c>
      <c r="F194">
        <v>91</v>
      </c>
      <c r="G194">
        <v>106</v>
      </c>
      <c r="H194">
        <v>191</v>
      </c>
      <c r="I194">
        <v>53</v>
      </c>
      <c r="J194">
        <v>370</v>
      </c>
      <c r="K194">
        <v>191</v>
      </c>
      <c r="L194">
        <v>896</v>
      </c>
      <c r="M194">
        <v>61</v>
      </c>
      <c r="N194">
        <v>191</v>
      </c>
      <c r="O194">
        <v>2790</v>
      </c>
      <c r="P194">
        <v>128</v>
      </c>
      <c r="R194" s="6">
        <v>191</v>
      </c>
      <c r="S194" t="b">
        <f>OR(Tabla197[[#This Row],[Tiempo_lineal (ns)]]&gt;$C$508,Tabla197[[#This Row],[Tiempo_lineal (ns)]]&lt;$C$509)</f>
        <v>0</v>
      </c>
      <c r="T194" t="b">
        <f>OR(Tabla197[[#This Row],[Tiempo_normal (ns)]]&gt;$D$508,Tabla197[[#This Row],[Tiempo_normal (ns)]]&lt;$D$509)</f>
        <v>0</v>
      </c>
      <c r="U194" s="6">
        <v>191</v>
      </c>
      <c r="V194" t="b">
        <f>OR(Tabla3108[[#This Row],[Tiempo_lineal (ns)]]&gt;$F$508,Tabla3108[[#This Row],[Tiempo_lineal (ns)]]&lt;$F$509)</f>
        <v>0</v>
      </c>
      <c r="W194" t="b">
        <f>OR(Tabla3108[[#This Row],[Tiempo_normal (ns)]]&gt;$G$508,Tabla3108[[#This Row],[Tiempo_normal (ns)]]&lt;$G$509)</f>
        <v>0</v>
      </c>
      <c r="X194" s="6">
        <v>191</v>
      </c>
      <c r="Y194" t="b">
        <f>OR(Tabla4119[[#This Row],[Tiempo_lineal (ns)]]&gt;$I$508,Tabla4119[[#This Row],[Tiempo_lineal (ns)]]&lt;$I$509)</f>
        <v>0</v>
      </c>
      <c r="Z194" t="b">
        <f>OR(Tabla4119[[#This Row],[Tiempo_normal (ns)]]&gt;$J$508,Tabla4119[[#This Row],[Tiempo_normal (ns)]]&lt;$J$509)</f>
        <v>1</v>
      </c>
      <c r="AA194" s="6">
        <v>191</v>
      </c>
      <c r="AB194" t="b">
        <f>OR(Tabla51210[[#This Row],[Tiempo_lineal (ns)]]&gt;$L$508,Tabla51210[[#This Row],[Tiempo_lineal (ns)]]&lt;$L$509)</f>
        <v>0</v>
      </c>
      <c r="AC194" t="b">
        <f>OR(Tabla51210[[#This Row],[Tiempo_normal (ns)]]&gt;$M$508,Tabla51210[[#This Row],[Tiempo_normal (ns)]]&lt;$M$509)</f>
        <v>0</v>
      </c>
      <c r="AD194" s="6">
        <v>191</v>
      </c>
      <c r="AE194" t="b">
        <f>OR(Tabla61311[[#This Row],[Tiempo_lineal (ns)]]&gt;$O$508,Tabla61311[[#This Row],[Tiempo_lineal (ns)]]&lt;$O$509)</f>
        <v>0</v>
      </c>
      <c r="AF194" s="7" t="b">
        <f>OR(Tabla61311[[#This Row],[Tiempo_normal (ns)]]&gt;$P$508,Tabla61311[[#This Row],[Tiempo_normal (ns)]]&lt;$P$509)</f>
        <v>0</v>
      </c>
    </row>
    <row r="195" spans="2:32" x14ac:dyDescent="0.3">
      <c r="B195">
        <v>192</v>
      </c>
      <c r="C195">
        <v>58</v>
      </c>
      <c r="D195">
        <v>160</v>
      </c>
      <c r="E195">
        <v>192</v>
      </c>
      <c r="F195">
        <v>67</v>
      </c>
      <c r="G195">
        <v>58</v>
      </c>
      <c r="H195">
        <v>192</v>
      </c>
      <c r="I195">
        <v>231</v>
      </c>
      <c r="J195">
        <v>208</v>
      </c>
      <c r="K195">
        <v>192</v>
      </c>
      <c r="L195">
        <v>1066</v>
      </c>
      <c r="M195">
        <v>44</v>
      </c>
      <c r="N195">
        <v>192</v>
      </c>
      <c r="O195">
        <v>2048</v>
      </c>
      <c r="P195">
        <v>81</v>
      </c>
      <c r="R195" s="8">
        <v>192</v>
      </c>
      <c r="S195" t="b">
        <f>OR(Tabla197[[#This Row],[Tiempo_lineal (ns)]]&gt;$C$508,Tabla197[[#This Row],[Tiempo_lineal (ns)]]&lt;$C$509)</f>
        <v>0</v>
      </c>
      <c r="T195" t="b">
        <f>OR(Tabla197[[#This Row],[Tiempo_normal (ns)]]&gt;$D$508,Tabla197[[#This Row],[Tiempo_normal (ns)]]&lt;$D$509)</f>
        <v>1</v>
      </c>
      <c r="U195" s="8">
        <v>192</v>
      </c>
      <c r="V195" t="b">
        <f>OR(Tabla3108[[#This Row],[Tiempo_lineal (ns)]]&gt;$F$508,Tabla3108[[#This Row],[Tiempo_lineal (ns)]]&lt;$F$509)</f>
        <v>0</v>
      </c>
      <c r="W195" t="b">
        <f>OR(Tabla3108[[#This Row],[Tiempo_normal (ns)]]&gt;$G$508,Tabla3108[[#This Row],[Tiempo_normal (ns)]]&lt;$G$509)</f>
        <v>0</v>
      </c>
      <c r="X195" s="8">
        <v>192</v>
      </c>
      <c r="Y195" t="b">
        <f>OR(Tabla4119[[#This Row],[Tiempo_lineal (ns)]]&gt;$I$508,Tabla4119[[#This Row],[Tiempo_lineal (ns)]]&lt;$I$509)</f>
        <v>0</v>
      </c>
      <c r="Z195" t="b">
        <f>OR(Tabla4119[[#This Row],[Tiempo_normal (ns)]]&gt;$J$508,Tabla4119[[#This Row],[Tiempo_normal (ns)]]&lt;$J$509)</f>
        <v>0</v>
      </c>
      <c r="AA195" s="8">
        <v>192</v>
      </c>
      <c r="AB195" t="b">
        <f>OR(Tabla51210[[#This Row],[Tiempo_lineal (ns)]]&gt;$L$508,Tabla51210[[#This Row],[Tiempo_lineal (ns)]]&lt;$L$509)</f>
        <v>0</v>
      </c>
      <c r="AC195" t="b">
        <f>OR(Tabla51210[[#This Row],[Tiempo_normal (ns)]]&gt;$M$508,Tabla51210[[#This Row],[Tiempo_normal (ns)]]&lt;$M$509)</f>
        <v>0</v>
      </c>
      <c r="AD195" s="8">
        <v>192</v>
      </c>
      <c r="AE195" t="b">
        <f>OR(Tabla61311[[#This Row],[Tiempo_lineal (ns)]]&gt;$O$508,Tabla61311[[#This Row],[Tiempo_lineal (ns)]]&lt;$O$509)</f>
        <v>0</v>
      </c>
      <c r="AF195" s="7" t="b">
        <f>OR(Tabla61311[[#This Row],[Tiempo_normal (ns)]]&gt;$P$508,Tabla61311[[#This Row],[Tiempo_normal (ns)]]&lt;$P$509)</f>
        <v>0</v>
      </c>
    </row>
    <row r="196" spans="2:32" x14ac:dyDescent="0.3">
      <c r="B196">
        <v>193</v>
      </c>
      <c r="C196">
        <v>83</v>
      </c>
      <c r="D196">
        <v>62</v>
      </c>
      <c r="E196">
        <v>193</v>
      </c>
      <c r="F196">
        <v>63</v>
      </c>
      <c r="G196">
        <v>44</v>
      </c>
      <c r="H196">
        <v>193</v>
      </c>
      <c r="I196">
        <v>159</v>
      </c>
      <c r="J196">
        <v>63</v>
      </c>
      <c r="K196">
        <v>193</v>
      </c>
      <c r="L196">
        <v>258</v>
      </c>
      <c r="M196">
        <v>61</v>
      </c>
      <c r="N196">
        <v>193</v>
      </c>
      <c r="O196">
        <v>1652</v>
      </c>
      <c r="P196">
        <v>8918</v>
      </c>
      <c r="R196" s="6">
        <v>193</v>
      </c>
      <c r="S196" t="b">
        <f>OR(Tabla197[[#This Row],[Tiempo_lineal (ns)]]&gt;$C$508,Tabla197[[#This Row],[Tiempo_lineal (ns)]]&lt;$C$509)</f>
        <v>0</v>
      </c>
      <c r="T196" t="b">
        <f>OR(Tabla197[[#This Row],[Tiempo_normal (ns)]]&gt;$D$508,Tabla197[[#This Row],[Tiempo_normal (ns)]]&lt;$D$509)</f>
        <v>0</v>
      </c>
      <c r="U196" s="6">
        <v>193</v>
      </c>
      <c r="V196" t="b">
        <f>OR(Tabla3108[[#This Row],[Tiempo_lineal (ns)]]&gt;$F$508,Tabla3108[[#This Row],[Tiempo_lineal (ns)]]&lt;$F$509)</f>
        <v>0</v>
      </c>
      <c r="W196" t="b">
        <f>OR(Tabla3108[[#This Row],[Tiempo_normal (ns)]]&gt;$G$508,Tabla3108[[#This Row],[Tiempo_normal (ns)]]&lt;$G$509)</f>
        <v>0</v>
      </c>
      <c r="X196" s="6">
        <v>193</v>
      </c>
      <c r="Y196" t="b">
        <f>OR(Tabla4119[[#This Row],[Tiempo_lineal (ns)]]&gt;$I$508,Tabla4119[[#This Row],[Tiempo_lineal (ns)]]&lt;$I$509)</f>
        <v>0</v>
      </c>
      <c r="Z196" t="b">
        <f>OR(Tabla4119[[#This Row],[Tiempo_normal (ns)]]&gt;$J$508,Tabla4119[[#This Row],[Tiempo_normal (ns)]]&lt;$J$509)</f>
        <v>0</v>
      </c>
      <c r="AA196" s="6">
        <v>193</v>
      </c>
      <c r="AB196" t="b">
        <f>OR(Tabla51210[[#This Row],[Tiempo_lineal (ns)]]&gt;$L$508,Tabla51210[[#This Row],[Tiempo_lineal (ns)]]&lt;$L$509)</f>
        <v>0</v>
      </c>
      <c r="AC196" t="b">
        <f>OR(Tabla51210[[#This Row],[Tiempo_normal (ns)]]&gt;$M$508,Tabla51210[[#This Row],[Tiempo_normal (ns)]]&lt;$M$509)</f>
        <v>0</v>
      </c>
      <c r="AD196" s="6">
        <v>193</v>
      </c>
      <c r="AE196" t="b">
        <f>OR(Tabla61311[[#This Row],[Tiempo_lineal (ns)]]&gt;$O$508,Tabla61311[[#This Row],[Tiempo_lineal (ns)]]&lt;$O$509)</f>
        <v>0</v>
      </c>
      <c r="AF196" s="7" t="b">
        <f>OR(Tabla61311[[#This Row],[Tiempo_normal (ns)]]&gt;$P$508,Tabla61311[[#This Row],[Tiempo_normal (ns)]]&lt;$P$509)</f>
        <v>1</v>
      </c>
    </row>
    <row r="197" spans="2:32" x14ac:dyDescent="0.3">
      <c r="B197">
        <v>194</v>
      </c>
      <c r="C197">
        <v>64</v>
      </c>
      <c r="D197">
        <v>35</v>
      </c>
      <c r="E197">
        <v>194</v>
      </c>
      <c r="F197">
        <v>73</v>
      </c>
      <c r="G197">
        <v>36</v>
      </c>
      <c r="H197">
        <v>194</v>
      </c>
      <c r="I197">
        <v>225</v>
      </c>
      <c r="J197">
        <v>138</v>
      </c>
      <c r="K197">
        <v>194</v>
      </c>
      <c r="L197">
        <v>1743</v>
      </c>
      <c r="M197">
        <v>1062</v>
      </c>
      <c r="N197">
        <v>194</v>
      </c>
      <c r="O197">
        <v>1166</v>
      </c>
      <c r="P197">
        <v>189</v>
      </c>
      <c r="R197" s="8">
        <v>194</v>
      </c>
      <c r="S197" t="b">
        <f>OR(Tabla197[[#This Row],[Tiempo_lineal (ns)]]&gt;$C$508,Tabla197[[#This Row],[Tiempo_lineal (ns)]]&lt;$C$509)</f>
        <v>0</v>
      </c>
      <c r="T197" t="b">
        <f>OR(Tabla197[[#This Row],[Tiempo_normal (ns)]]&gt;$D$508,Tabla197[[#This Row],[Tiempo_normal (ns)]]&lt;$D$509)</f>
        <v>0</v>
      </c>
      <c r="U197" s="8">
        <v>194</v>
      </c>
      <c r="V197" t="b">
        <f>OR(Tabla3108[[#This Row],[Tiempo_lineal (ns)]]&gt;$F$508,Tabla3108[[#This Row],[Tiempo_lineal (ns)]]&lt;$F$509)</f>
        <v>0</v>
      </c>
      <c r="W197" t="b">
        <f>OR(Tabla3108[[#This Row],[Tiempo_normal (ns)]]&gt;$G$508,Tabla3108[[#This Row],[Tiempo_normal (ns)]]&lt;$G$509)</f>
        <v>0</v>
      </c>
      <c r="X197" s="8">
        <v>194</v>
      </c>
      <c r="Y197" t="b">
        <f>OR(Tabla4119[[#This Row],[Tiempo_lineal (ns)]]&gt;$I$508,Tabla4119[[#This Row],[Tiempo_lineal (ns)]]&lt;$I$509)</f>
        <v>0</v>
      </c>
      <c r="Z197" t="b">
        <f>OR(Tabla4119[[#This Row],[Tiempo_normal (ns)]]&gt;$J$508,Tabla4119[[#This Row],[Tiempo_normal (ns)]]&lt;$J$509)</f>
        <v>0</v>
      </c>
      <c r="AA197" s="8">
        <v>194</v>
      </c>
      <c r="AB197" t="b">
        <f>OR(Tabla51210[[#This Row],[Tiempo_lineal (ns)]]&gt;$L$508,Tabla51210[[#This Row],[Tiempo_lineal (ns)]]&lt;$L$509)</f>
        <v>0</v>
      </c>
      <c r="AC197" t="b">
        <f>OR(Tabla51210[[#This Row],[Tiempo_normal (ns)]]&gt;$M$508,Tabla51210[[#This Row],[Tiempo_normal (ns)]]&lt;$M$509)</f>
        <v>1</v>
      </c>
      <c r="AD197" s="8">
        <v>194</v>
      </c>
      <c r="AE197" t="b">
        <f>OR(Tabla61311[[#This Row],[Tiempo_lineal (ns)]]&gt;$O$508,Tabla61311[[#This Row],[Tiempo_lineal (ns)]]&lt;$O$509)</f>
        <v>0</v>
      </c>
      <c r="AF197" s="7" t="b">
        <f>OR(Tabla61311[[#This Row],[Tiempo_normal (ns)]]&gt;$P$508,Tabla61311[[#This Row],[Tiempo_normal (ns)]]&lt;$P$509)</f>
        <v>0</v>
      </c>
    </row>
    <row r="198" spans="2:32" x14ac:dyDescent="0.3">
      <c r="B198">
        <v>195</v>
      </c>
      <c r="C198">
        <v>57</v>
      </c>
      <c r="D198">
        <v>50</v>
      </c>
      <c r="E198">
        <v>195</v>
      </c>
      <c r="F198">
        <v>76</v>
      </c>
      <c r="G198">
        <v>37</v>
      </c>
      <c r="H198">
        <v>195</v>
      </c>
      <c r="I198">
        <v>106</v>
      </c>
      <c r="J198">
        <v>58</v>
      </c>
      <c r="K198">
        <v>195</v>
      </c>
      <c r="L198">
        <v>396</v>
      </c>
      <c r="M198">
        <v>74</v>
      </c>
      <c r="N198">
        <v>195</v>
      </c>
      <c r="O198">
        <v>536</v>
      </c>
      <c r="P198">
        <v>887</v>
      </c>
      <c r="R198" s="6">
        <v>195</v>
      </c>
      <c r="S198" t="b">
        <f>OR(Tabla197[[#This Row],[Tiempo_lineal (ns)]]&gt;$C$508,Tabla197[[#This Row],[Tiempo_lineal (ns)]]&lt;$C$509)</f>
        <v>0</v>
      </c>
      <c r="T198" t="b">
        <f>OR(Tabla197[[#This Row],[Tiempo_normal (ns)]]&gt;$D$508,Tabla197[[#This Row],[Tiempo_normal (ns)]]&lt;$D$509)</f>
        <v>0</v>
      </c>
      <c r="U198" s="6">
        <v>195</v>
      </c>
      <c r="V198" t="b">
        <f>OR(Tabla3108[[#This Row],[Tiempo_lineal (ns)]]&gt;$F$508,Tabla3108[[#This Row],[Tiempo_lineal (ns)]]&lt;$F$509)</f>
        <v>0</v>
      </c>
      <c r="W198" t="b">
        <f>OR(Tabla3108[[#This Row],[Tiempo_normal (ns)]]&gt;$G$508,Tabla3108[[#This Row],[Tiempo_normal (ns)]]&lt;$G$509)</f>
        <v>0</v>
      </c>
      <c r="X198" s="6">
        <v>195</v>
      </c>
      <c r="Y198" t="b">
        <f>OR(Tabla4119[[#This Row],[Tiempo_lineal (ns)]]&gt;$I$508,Tabla4119[[#This Row],[Tiempo_lineal (ns)]]&lt;$I$509)</f>
        <v>0</v>
      </c>
      <c r="Z198" t="b">
        <f>OR(Tabla4119[[#This Row],[Tiempo_normal (ns)]]&gt;$J$508,Tabla4119[[#This Row],[Tiempo_normal (ns)]]&lt;$J$509)</f>
        <v>0</v>
      </c>
      <c r="AA198" s="6">
        <v>195</v>
      </c>
      <c r="AB198" t="b">
        <f>OR(Tabla51210[[#This Row],[Tiempo_lineal (ns)]]&gt;$L$508,Tabla51210[[#This Row],[Tiempo_lineal (ns)]]&lt;$L$509)</f>
        <v>0</v>
      </c>
      <c r="AC198" t="b">
        <f>OR(Tabla51210[[#This Row],[Tiempo_normal (ns)]]&gt;$M$508,Tabla51210[[#This Row],[Tiempo_normal (ns)]]&lt;$M$509)</f>
        <v>0</v>
      </c>
      <c r="AD198" s="6">
        <v>195</v>
      </c>
      <c r="AE198" t="b">
        <f>OR(Tabla61311[[#This Row],[Tiempo_lineal (ns)]]&gt;$O$508,Tabla61311[[#This Row],[Tiempo_lineal (ns)]]&lt;$O$509)</f>
        <v>0</v>
      </c>
      <c r="AF198" s="7" t="b">
        <f>OR(Tabla61311[[#This Row],[Tiempo_normal (ns)]]&gt;$P$508,Tabla61311[[#This Row],[Tiempo_normal (ns)]]&lt;$P$509)</f>
        <v>0</v>
      </c>
    </row>
    <row r="199" spans="2:32" x14ac:dyDescent="0.3">
      <c r="B199">
        <v>196</v>
      </c>
      <c r="C199">
        <v>65</v>
      </c>
      <c r="D199">
        <v>35</v>
      </c>
      <c r="E199">
        <v>196</v>
      </c>
      <c r="F199">
        <v>61</v>
      </c>
      <c r="G199">
        <v>37</v>
      </c>
      <c r="H199">
        <v>196</v>
      </c>
      <c r="I199">
        <v>102</v>
      </c>
      <c r="J199">
        <v>52</v>
      </c>
      <c r="K199">
        <v>196</v>
      </c>
      <c r="L199">
        <v>426</v>
      </c>
      <c r="M199">
        <v>49</v>
      </c>
      <c r="N199">
        <v>196</v>
      </c>
      <c r="O199">
        <v>2282</v>
      </c>
      <c r="P199">
        <v>4787</v>
      </c>
      <c r="R199" s="8">
        <v>196</v>
      </c>
      <c r="S199" t="b">
        <f>OR(Tabla197[[#This Row],[Tiempo_lineal (ns)]]&gt;$C$508,Tabla197[[#This Row],[Tiempo_lineal (ns)]]&lt;$C$509)</f>
        <v>0</v>
      </c>
      <c r="T199" t="b">
        <f>OR(Tabla197[[#This Row],[Tiempo_normal (ns)]]&gt;$D$508,Tabla197[[#This Row],[Tiempo_normal (ns)]]&lt;$D$509)</f>
        <v>0</v>
      </c>
      <c r="U199" s="8">
        <v>196</v>
      </c>
      <c r="V199" t="b">
        <f>OR(Tabla3108[[#This Row],[Tiempo_lineal (ns)]]&gt;$F$508,Tabla3108[[#This Row],[Tiempo_lineal (ns)]]&lt;$F$509)</f>
        <v>0</v>
      </c>
      <c r="W199" t="b">
        <f>OR(Tabla3108[[#This Row],[Tiempo_normal (ns)]]&gt;$G$508,Tabla3108[[#This Row],[Tiempo_normal (ns)]]&lt;$G$509)</f>
        <v>0</v>
      </c>
      <c r="X199" s="8">
        <v>196</v>
      </c>
      <c r="Y199" t="b">
        <f>OR(Tabla4119[[#This Row],[Tiempo_lineal (ns)]]&gt;$I$508,Tabla4119[[#This Row],[Tiempo_lineal (ns)]]&lt;$I$509)</f>
        <v>0</v>
      </c>
      <c r="Z199" t="b">
        <f>OR(Tabla4119[[#This Row],[Tiempo_normal (ns)]]&gt;$J$508,Tabla4119[[#This Row],[Tiempo_normal (ns)]]&lt;$J$509)</f>
        <v>0</v>
      </c>
      <c r="AA199" s="8">
        <v>196</v>
      </c>
      <c r="AB199" t="b">
        <f>OR(Tabla51210[[#This Row],[Tiempo_lineal (ns)]]&gt;$L$508,Tabla51210[[#This Row],[Tiempo_lineal (ns)]]&lt;$L$509)</f>
        <v>0</v>
      </c>
      <c r="AC199" t="b">
        <f>OR(Tabla51210[[#This Row],[Tiempo_normal (ns)]]&gt;$M$508,Tabla51210[[#This Row],[Tiempo_normal (ns)]]&lt;$M$509)</f>
        <v>0</v>
      </c>
      <c r="AD199" s="8">
        <v>196</v>
      </c>
      <c r="AE199" t="b">
        <f>OR(Tabla61311[[#This Row],[Tiempo_lineal (ns)]]&gt;$O$508,Tabla61311[[#This Row],[Tiempo_lineal (ns)]]&lt;$O$509)</f>
        <v>0</v>
      </c>
      <c r="AF199" s="7" t="b">
        <f>OR(Tabla61311[[#This Row],[Tiempo_normal (ns)]]&gt;$P$508,Tabla61311[[#This Row],[Tiempo_normal (ns)]]&lt;$P$509)</f>
        <v>1</v>
      </c>
    </row>
    <row r="200" spans="2:32" x14ac:dyDescent="0.3">
      <c r="B200">
        <v>197</v>
      </c>
      <c r="C200">
        <v>59</v>
      </c>
      <c r="D200">
        <v>25</v>
      </c>
      <c r="E200">
        <v>197</v>
      </c>
      <c r="F200">
        <v>114</v>
      </c>
      <c r="G200">
        <v>51</v>
      </c>
      <c r="H200">
        <v>197</v>
      </c>
      <c r="I200">
        <v>209</v>
      </c>
      <c r="J200">
        <v>168</v>
      </c>
      <c r="K200">
        <v>197</v>
      </c>
      <c r="L200">
        <v>1413</v>
      </c>
      <c r="M200">
        <v>49</v>
      </c>
      <c r="N200">
        <v>197</v>
      </c>
      <c r="O200">
        <v>1231</v>
      </c>
      <c r="P200">
        <v>225</v>
      </c>
      <c r="R200" s="6">
        <v>197</v>
      </c>
      <c r="S200" t="b">
        <f>OR(Tabla197[[#This Row],[Tiempo_lineal (ns)]]&gt;$C$508,Tabla197[[#This Row],[Tiempo_lineal (ns)]]&lt;$C$509)</f>
        <v>0</v>
      </c>
      <c r="T200" t="b">
        <f>OR(Tabla197[[#This Row],[Tiempo_normal (ns)]]&gt;$D$508,Tabla197[[#This Row],[Tiempo_normal (ns)]]&lt;$D$509)</f>
        <v>0</v>
      </c>
      <c r="U200" s="6">
        <v>197</v>
      </c>
      <c r="V200" t="b">
        <f>OR(Tabla3108[[#This Row],[Tiempo_lineal (ns)]]&gt;$F$508,Tabla3108[[#This Row],[Tiempo_lineal (ns)]]&lt;$F$509)</f>
        <v>0</v>
      </c>
      <c r="W200" t="b">
        <f>OR(Tabla3108[[#This Row],[Tiempo_normal (ns)]]&gt;$G$508,Tabla3108[[#This Row],[Tiempo_normal (ns)]]&lt;$G$509)</f>
        <v>0</v>
      </c>
      <c r="X200" s="6">
        <v>197</v>
      </c>
      <c r="Y200" t="b">
        <f>OR(Tabla4119[[#This Row],[Tiempo_lineal (ns)]]&gt;$I$508,Tabla4119[[#This Row],[Tiempo_lineal (ns)]]&lt;$I$509)</f>
        <v>0</v>
      </c>
      <c r="Z200" t="b">
        <f>OR(Tabla4119[[#This Row],[Tiempo_normal (ns)]]&gt;$J$508,Tabla4119[[#This Row],[Tiempo_normal (ns)]]&lt;$J$509)</f>
        <v>0</v>
      </c>
      <c r="AA200" s="6">
        <v>197</v>
      </c>
      <c r="AB200" t="b">
        <f>OR(Tabla51210[[#This Row],[Tiempo_lineal (ns)]]&gt;$L$508,Tabla51210[[#This Row],[Tiempo_lineal (ns)]]&lt;$L$509)</f>
        <v>0</v>
      </c>
      <c r="AC200" t="b">
        <f>OR(Tabla51210[[#This Row],[Tiempo_normal (ns)]]&gt;$M$508,Tabla51210[[#This Row],[Tiempo_normal (ns)]]&lt;$M$509)</f>
        <v>0</v>
      </c>
      <c r="AD200" s="6">
        <v>197</v>
      </c>
      <c r="AE200" t="b">
        <f>OR(Tabla61311[[#This Row],[Tiempo_lineal (ns)]]&gt;$O$508,Tabla61311[[#This Row],[Tiempo_lineal (ns)]]&lt;$O$509)</f>
        <v>0</v>
      </c>
      <c r="AF200" s="7" t="b">
        <f>OR(Tabla61311[[#This Row],[Tiempo_normal (ns)]]&gt;$P$508,Tabla61311[[#This Row],[Tiempo_normal (ns)]]&lt;$P$509)</f>
        <v>0</v>
      </c>
    </row>
    <row r="201" spans="2:32" x14ac:dyDescent="0.3">
      <c r="B201">
        <v>198</v>
      </c>
      <c r="C201">
        <v>53</v>
      </c>
      <c r="D201">
        <v>37</v>
      </c>
      <c r="E201">
        <v>198</v>
      </c>
      <c r="F201">
        <v>112</v>
      </c>
      <c r="G201">
        <v>25</v>
      </c>
      <c r="H201">
        <v>198</v>
      </c>
      <c r="I201">
        <v>192</v>
      </c>
      <c r="J201">
        <v>50</v>
      </c>
      <c r="K201">
        <v>198</v>
      </c>
      <c r="L201">
        <v>887</v>
      </c>
      <c r="M201">
        <v>55</v>
      </c>
      <c r="N201">
        <v>198</v>
      </c>
      <c r="O201">
        <v>1719</v>
      </c>
      <c r="P201">
        <v>184</v>
      </c>
      <c r="R201" s="8">
        <v>198</v>
      </c>
      <c r="S201" t="b">
        <f>OR(Tabla197[[#This Row],[Tiempo_lineal (ns)]]&gt;$C$508,Tabla197[[#This Row],[Tiempo_lineal (ns)]]&lt;$C$509)</f>
        <v>0</v>
      </c>
      <c r="T201" t="b">
        <f>OR(Tabla197[[#This Row],[Tiempo_normal (ns)]]&gt;$D$508,Tabla197[[#This Row],[Tiempo_normal (ns)]]&lt;$D$509)</f>
        <v>0</v>
      </c>
      <c r="U201" s="8">
        <v>198</v>
      </c>
      <c r="V201" t="b">
        <f>OR(Tabla3108[[#This Row],[Tiempo_lineal (ns)]]&gt;$F$508,Tabla3108[[#This Row],[Tiempo_lineal (ns)]]&lt;$F$509)</f>
        <v>0</v>
      </c>
      <c r="W201" t="b">
        <f>OR(Tabla3108[[#This Row],[Tiempo_normal (ns)]]&gt;$G$508,Tabla3108[[#This Row],[Tiempo_normal (ns)]]&lt;$G$509)</f>
        <v>0</v>
      </c>
      <c r="X201" s="8">
        <v>198</v>
      </c>
      <c r="Y201" t="b">
        <f>OR(Tabla4119[[#This Row],[Tiempo_lineal (ns)]]&gt;$I$508,Tabla4119[[#This Row],[Tiempo_lineal (ns)]]&lt;$I$509)</f>
        <v>0</v>
      </c>
      <c r="Z201" t="b">
        <f>OR(Tabla4119[[#This Row],[Tiempo_normal (ns)]]&gt;$J$508,Tabla4119[[#This Row],[Tiempo_normal (ns)]]&lt;$J$509)</f>
        <v>0</v>
      </c>
      <c r="AA201" s="8">
        <v>198</v>
      </c>
      <c r="AB201" t="b">
        <f>OR(Tabla51210[[#This Row],[Tiempo_lineal (ns)]]&gt;$L$508,Tabla51210[[#This Row],[Tiempo_lineal (ns)]]&lt;$L$509)</f>
        <v>0</v>
      </c>
      <c r="AC201" t="b">
        <f>OR(Tabla51210[[#This Row],[Tiempo_normal (ns)]]&gt;$M$508,Tabla51210[[#This Row],[Tiempo_normal (ns)]]&lt;$M$509)</f>
        <v>0</v>
      </c>
      <c r="AD201" s="8">
        <v>198</v>
      </c>
      <c r="AE201" t="b">
        <f>OR(Tabla61311[[#This Row],[Tiempo_lineal (ns)]]&gt;$O$508,Tabla61311[[#This Row],[Tiempo_lineal (ns)]]&lt;$O$509)</f>
        <v>0</v>
      </c>
      <c r="AF201" s="7" t="b">
        <f>OR(Tabla61311[[#This Row],[Tiempo_normal (ns)]]&gt;$P$508,Tabla61311[[#This Row],[Tiempo_normal (ns)]]&lt;$P$509)</f>
        <v>0</v>
      </c>
    </row>
    <row r="202" spans="2:32" x14ac:dyDescent="0.3">
      <c r="B202">
        <v>199</v>
      </c>
      <c r="C202">
        <v>60</v>
      </c>
      <c r="D202">
        <v>36</v>
      </c>
      <c r="E202">
        <v>199</v>
      </c>
      <c r="F202">
        <v>70</v>
      </c>
      <c r="G202">
        <v>26</v>
      </c>
      <c r="H202">
        <v>199</v>
      </c>
      <c r="I202">
        <v>66</v>
      </c>
      <c r="J202">
        <v>183</v>
      </c>
      <c r="K202">
        <v>199</v>
      </c>
      <c r="L202">
        <v>521</v>
      </c>
      <c r="M202">
        <v>48</v>
      </c>
      <c r="N202">
        <v>199</v>
      </c>
      <c r="O202">
        <v>264</v>
      </c>
      <c r="P202">
        <v>117</v>
      </c>
      <c r="R202" s="6">
        <v>199</v>
      </c>
      <c r="S202" t="b">
        <f>OR(Tabla197[[#This Row],[Tiempo_lineal (ns)]]&gt;$C$508,Tabla197[[#This Row],[Tiempo_lineal (ns)]]&lt;$C$509)</f>
        <v>0</v>
      </c>
      <c r="T202" t="b">
        <f>OR(Tabla197[[#This Row],[Tiempo_normal (ns)]]&gt;$D$508,Tabla197[[#This Row],[Tiempo_normal (ns)]]&lt;$D$509)</f>
        <v>0</v>
      </c>
      <c r="U202" s="6">
        <v>199</v>
      </c>
      <c r="V202" t="b">
        <f>OR(Tabla3108[[#This Row],[Tiempo_lineal (ns)]]&gt;$F$508,Tabla3108[[#This Row],[Tiempo_lineal (ns)]]&lt;$F$509)</f>
        <v>0</v>
      </c>
      <c r="W202" t="b">
        <f>OR(Tabla3108[[#This Row],[Tiempo_normal (ns)]]&gt;$G$508,Tabla3108[[#This Row],[Tiempo_normal (ns)]]&lt;$G$509)</f>
        <v>0</v>
      </c>
      <c r="X202" s="6">
        <v>199</v>
      </c>
      <c r="Y202" t="b">
        <f>OR(Tabla4119[[#This Row],[Tiempo_lineal (ns)]]&gt;$I$508,Tabla4119[[#This Row],[Tiempo_lineal (ns)]]&lt;$I$509)</f>
        <v>0</v>
      </c>
      <c r="Z202" t="b">
        <f>OR(Tabla4119[[#This Row],[Tiempo_normal (ns)]]&gt;$J$508,Tabla4119[[#This Row],[Tiempo_normal (ns)]]&lt;$J$509)</f>
        <v>0</v>
      </c>
      <c r="AA202" s="6">
        <v>199</v>
      </c>
      <c r="AB202" t="b">
        <f>OR(Tabla51210[[#This Row],[Tiempo_lineal (ns)]]&gt;$L$508,Tabla51210[[#This Row],[Tiempo_lineal (ns)]]&lt;$L$509)</f>
        <v>0</v>
      </c>
      <c r="AC202" t="b">
        <f>OR(Tabla51210[[#This Row],[Tiempo_normal (ns)]]&gt;$M$508,Tabla51210[[#This Row],[Tiempo_normal (ns)]]&lt;$M$509)</f>
        <v>0</v>
      </c>
      <c r="AD202" s="6">
        <v>199</v>
      </c>
      <c r="AE202" t="b">
        <f>OR(Tabla61311[[#This Row],[Tiempo_lineal (ns)]]&gt;$O$508,Tabla61311[[#This Row],[Tiempo_lineal (ns)]]&lt;$O$509)</f>
        <v>0</v>
      </c>
      <c r="AF202" s="7" t="b">
        <f>OR(Tabla61311[[#This Row],[Tiempo_normal (ns)]]&gt;$P$508,Tabla61311[[#This Row],[Tiempo_normal (ns)]]&lt;$P$509)</f>
        <v>0</v>
      </c>
    </row>
    <row r="203" spans="2:32" x14ac:dyDescent="0.3">
      <c r="B203">
        <v>200</v>
      </c>
      <c r="C203">
        <v>37</v>
      </c>
      <c r="D203">
        <v>37</v>
      </c>
      <c r="E203">
        <v>200</v>
      </c>
      <c r="F203">
        <v>115</v>
      </c>
      <c r="G203">
        <v>67</v>
      </c>
      <c r="H203">
        <v>200</v>
      </c>
      <c r="I203">
        <v>145</v>
      </c>
      <c r="J203">
        <v>166</v>
      </c>
      <c r="K203">
        <v>200</v>
      </c>
      <c r="L203">
        <v>746</v>
      </c>
      <c r="M203">
        <v>49</v>
      </c>
      <c r="N203">
        <v>200</v>
      </c>
      <c r="O203">
        <v>1185</v>
      </c>
      <c r="P203">
        <v>217</v>
      </c>
      <c r="R203" s="8">
        <v>200</v>
      </c>
      <c r="S203" t="b">
        <f>OR(Tabla197[[#This Row],[Tiempo_lineal (ns)]]&gt;$C$508,Tabla197[[#This Row],[Tiempo_lineal (ns)]]&lt;$C$509)</f>
        <v>0</v>
      </c>
      <c r="T203" t="b">
        <f>OR(Tabla197[[#This Row],[Tiempo_normal (ns)]]&gt;$D$508,Tabla197[[#This Row],[Tiempo_normal (ns)]]&lt;$D$509)</f>
        <v>0</v>
      </c>
      <c r="U203" s="8">
        <v>200</v>
      </c>
      <c r="V203" t="b">
        <f>OR(Tabla3108[[#This Row],[Tiempo_lineal (ns)]]&gt;$F$508,Tabla3108[[#This Row],[Tiempo_lineal (ns)]]&lt;$F$509)</f>
        <v>0</v>
      </c>
      <c r="W203" t="b">
        <f>OR(Tabla3108[[#This Row],[Tiempo_normal (ns)]]&gt;$G$508,Tabla3108[[#This Row],[Tiempo_normal (ns)]]&lt;$G$509)</f>
        <v>0</v>
      </c>
      <c r="X203" s="8">
        <v>200</v>
      </c>
      <c r="Y203" t="b">
        <f>OR(Tabla4119[[#This Row],[Tiempo_lineal (ns)]]&gt;$I$508,Tabla4119[[#This Row],[Tiempo_lineal (ns)]]&lt;$I$509)</f>
        <v>0</v>
      </c>
      <c r="Z203" t="b">
        <f>OR(Tabla4119[[#This Row],[Tiempo_normal (ns)]]&gt;$J$508,Tabla4119[[#This Row],[Tiempo_normal (ns)]]&lt;$J$509)</f>
        <v>0</v>
      </c>
      <c r="AA203" s="8">
        <v>200</v>
      </c>
      <c r="AB203" t="b">
        <f>OR(Tabla51210[[#This Row],[Tiempo_lineal (ns)]]&gt;$L$508,Tabla51210[[#This Row],[Tiempo_lineal (ns)]]&lt;$L$509)</f>
        <v>0</v>
      </c>
      <c r="AC203" t="b">
        <f>OR(Tabla51210[[#This Row],[Tiempo_normal (ns)]]&gt;$M$508,Tabla51210[[#This Row],[Tiempo_normal (ns)]]&lt;$M$509)</f>
        <v>0</v>
      </c>
      <c r="AD203" s="8">
        <v>200</v>
      </c>
      <c r="AE203" t="b">
        <f>OR(Tabla61311[[#This Row],[Tiempo_lineal (ns)]]&gt;$O$508,Tabla61311[[#This Row],[Tiempo_lineal (ns)]]&lt;$O$509)</f>
        <v>0</v>
      </c>
      <c r="AF203" s="7" t="b">
        <f>OR(Tabla61311[[#This Row],[Tiempo_normal (ns)]]&gt;$P$508,Tabla61311[[#This Row],[Tiempo_normal (ns)]]&lt;$P$509)</f>
        <v>0</v>
      </c>
    </row>
    <row r="204" spans="2:32" x14ac:dyDescent="0.3">
      <c r="B204">
        <v>201</v>
      </c>
      <c r="C204">
        <v>47</v>
      </c>
      <c r="D204">
        <v>74</v>
      </c>
      <c r="E204">
        <v>201</v>
      </c>
      <c r="F204">
        <v>78</v>
      </c>
      <c r="G204">
        <v>59</v>
      </c>
      <c r="H204">
        <v>201</v>
      </c>
      <c r="I204">
        <v>161</v>
      </c>
      <c r="J204">
        <v>54</v>
      </c>
      <c r="K204">
        <v>201</v>
      </c>
      <c r="L204">
        <v>702</v>
      </c>
      <c r="M204">
        <v>49</v>
      </c>
      <c r="N204">
        <v>201</v>
      </c>
      <c r="O204">
        <v>2791</v>
      </c>
      <c r="P204">
        <v>134</v>
      </c>
      <c r="R204" s="6">
        <v>201</v>
      </c>
      <c r="S204" t="b">
        <f>OR(Tabla197[[#This Row],[Tiempo_lineal (ns)]]&gt;$C$508,Tabla197[[#This Row],[Tiempo_lineal (ns)]]&lt;$C$509)</f>
        <v>0</v>
      </c>
      <c r="T204" t="b">
        <f>OR(Tabla197[[#This Row],[Tiempo_normal (ns)]]&gt;$D$508,Tabla197[[#This Row],[Tiempo_normal (ns)]]&lt;$D$509)</f>
        <v>0</v>
      </c>
      <c r="U204" s="6">
        <v>201</v>
      </c>
      <c r="V204" t="b">
        <f>OR(Tabla3108[[#This Row],[Tiempo_lineal (ns)]]&gt;$F$508,Tabla3108[[#This Row],[Tiempo_lineal (ns)]]&lt;$F$509)</f>
        <v>0</v>
      </c>
      <c r="W204" t="b">
        <f>OR(Tabla3108[[#This Row],[Tiempo_normal (ns)]]&gt;$G$508,Tabla3108[[#This Row],[Tiempo_normal (ns)]]&lt;$G$509)</f>
        <v>0</v>
      </c>
      <c r="X204" s="6">
        <v>201</v>
      </c>
      <c r="Y204" t="b">
        <f>OR(Tabla4119[[#This Row],[Tiempo_lineal (ns)]]&gt;$I$508,Tabla4119[[#This Row],[Tiempo_lineal (ns)]]&lt;$I$509)</f>
        <v>0</v>
      </c>
      <c r="Z204" t="b">
        <f>OR(Tabla4119[[#This Row],[Tiempo_normal (ns)]]&gt;$J$508,Tabla4119[[#This Row],[Tiempo_normal (ns)]]&lt;$J$509)</f>
        <v>0</v>
      </c>
      <c r="AA204" s="6">
        <v>201</v>
      </c>
      <c r="AB204" t="b">
        <f>OR(Tabla51210[[#This Row],[Tiempo_lineal (ns)]]&gt;$L$508,Tabla51210[[#This Row],[Tiempo_lineal (ns)]]&lt;$L$509)</f>
        <v>0</v>
      </c>
      <c r="AC204" t="b">
        <f>OR(Tabla51210[[#This Row],[Tiempo_normal (ns)]]&gt;$M$508,Tabla51210[[#This Row],[Tiempo_normal (ns)]]&lt;$M$509)</f>
        <v>0</v>
      </c>
      <c r="AD204" s="6">
        <v>201</v>
      </c>
      <c r="AE204" t="b">
        <f>OR(Tabla61311[[#This Row],[Tiempo_lineal (ns)]]&gt;$O$508,Tabla61311[[#This Row],[Tiempo_lineal (ns)]]&lt;$O$509)</f>
        <v>0</v>
      </c>
      <c r="AF204" s="7" t="b">
        <f>OR(Tabla61311[[#This Row],[Tiempo_normal (ns)]]&gt;$P$508,Tabla61311[[#This Row],[Tiempo_normal (ns)]]&lt;$P$509)</f>
        <v>0</v>
      </c>
    </row>
    <row r="205" spans="2:32" x14ac:dyDescent="0.3">
      <c r="B205">
        <v>202</v>
      </c>
      <c r="C205">
        <v>55</v>
      </c>
      <c r="D205">
        <v>38</v>
      </c>
      <c r="E205">
        <v>202</v>
      </c>
      <c r="F205">
        <v>126</v>
      </c>
      <c r="G205">
        <v>50</v>
      </c>
      <c r="H205">
        <v>202</v>
      </c>
      <c r="I205">
        <v>135</v>
      </c>
      <c r="J205">
        <v>62</v>
      </c>
      <c r="K205">
        <v>202</v>
      </c>
      <c r="L205">
        <v>841</v>
      </c>
      <c r="M205">
        <v>57</v>
      </c>
      <c r="N205">
        <v>202</v>
      </c>
      <c r="O205">
        <v>1221</v>
      </c>
      <c r="P205">
        <v>77</v>
      </c>
      <c r="R205" s="8">
        <v>202</v>
      </c>
      <c r="S205" t="b">
        <f>OR(Tabla197[[#This Row],[Tiempo_lineal (ns)]]&gt;$C$508,Tabla197[[#This Row],[Tiempo_lineal (ns)]]&lt;$C$509)</f>
        <v>0</v>
      </c>
      <c r="T205" t="b">
        <f>OR(Tabla197[[#This Row],[Tiempo_normal (ns)]]&gt;$D$508,Tabla197[[#This Row],[Tiempo_normal (ns)]]&lt;$D$509)</f>
        <v>0</v>
      </c>
      <c r="U205" s="8">
        <v>202</v>
      </c>
      <c r="V205" t="b">
        <f>OR(Tabla3108[[#This Row],[Tiempo_lineal (ns)]]&gt;$F$508,Tabla3108[[#This Row],[Tiempo_lineal (ns)]]&lt;$F$509)</f>
        <v>0</v>
      </c>
      <c r="W205" t="b">
        <f>OR(Tabla3108[[#This Row],[Tiempo_normal (ns)]]&gt;$G$508,Tabla3108[[#This Row],[Tiempo_normal (ns)]]&lt;$G$509)</f>
        <v>0</v>
      </c>
      <c r="X205" s="8">
        <v>202</v>
      </c>
      <c r="Y205" t="b">
        <f>OR(Tabla4119[[#This Row],[Tiempo_lineal (ns)]]&gt;$I$508,Tabla4119[[#This Row],[Tiempo_lineal (ns)]]&lt;$I$509)</f>
        <v>0</v>
      </c>
      <c r="Z205" t="b">
        <f>OR(Tabla4119[[#This Row],[Tiempo_normal (ns)]]&gt;$J$508,Tabla4119[[#This Row],[Tiempo_normal (ns)]]&lt;$J$509)</f>
        <v>0</v>
      </c>
      <c r="AA205" s="8">
        <v>202</v>
      </c>
      <c r="AB205" t="b">
        <f>OR(Tabla51210[[#This Row],[Tiempo_lineal (ns)]]&gt;$L$508,Tabla51210[[#This Row],[Tiempo_lineal (ns)]]&lt;$L$509)</f>
        <v>0</v>
      </c>
      <c r="AC205" t="b">
        <f>OR(Tabla51210[[#This Row],[Tiempo_normal (ns)]]&gt;$M$508,Tabla51210[[#This Row],[Tiempo_normal (ns)]]&lt;$M$509)</f>
        <v>0</v>
      </c>
      <c r="AD205" s="8">
        <v>202</v>
      </c>
      <c r="AE205" t="b">
        <f>OR(Tabla61311[[#This Row],[Tiempo_lineal (ns)]]&gt;$O$508,Tabla61311[[#This Row],[Tiempo_lineal (ns)]]&lt;$O$509)</f>
        <v>0</v>
      </c>
      <c r="AF205" s="7" t="b">
        <f>OR(Tabla61311[[#This Row],[Tiempo_normal (ns)]]&gt;$P$508,Tabla61311[[#This Row],[Tiempo_normal (ns)]]&lt;$P$509)</f>
        <v>0</v>
      </c>
    </row>
    <row r="206" spans="2:32" x14ac:dyDescent="0.3">
      <c r="B206">
        <v>203</v>
      </c>
      <c r="C206">
        <v>50</v>
      </c>
      <c r="D206">
        <v>26</v>
      </c>
      <c r="E206">
        <v>203</v>
      </c>
      <c r="F206">
        <v>108</v>
      </c>
      <c r="G206">
        <v>37</v>
      </c>
      <c r="H206">
        <v>203</v>
      </c>
      <c r="I206">
        <v>152</v>
      </c>
      <c r="J206">
        <v>53</v>
      </c>
      <c r="K206">
        <v>203</v>
      </c>
      <c r="L206">
        <v>1518</v>
      </c>
      <c r="M206">
        <v>465</v>
      </c>
      <c r="N206">
        <v>203</v>
      </c>
      <c r="O206">
        <v>624</v>
      </c>
      <c r="P206">
        <v>131</v>
      </c>
      <c r="R206" s="6">
        <v>203</v>
      </c>
      <c r="S206" t="b">
        <f>OR(Tabla197[[#This Row],[Tiempo_lineal (ns)]]&gt;$C$508,Tabla197[[#This Row],[Tiempo_lineal (ns)]]&lt;$C$509)</f>
        <v>0</v>
      </c>
      <c r="T206" t="b">
        <f>OR(Tabla197[[#This Row],[Tiempo_normal (ns)]]&gt;$D$508,Tabla197[[#This Row],[Tiempo_normal (ns)]]&lt;$D$509)</f>
        <v>0</v>
      </c>
      <c r="U206" s="6">
        <v>203</v>
      </c>
      <c r="V206" t="b">
        <f>OR(Tabla3108[[#This Row],[Tiempo_lineal (ns)]]&gt;$F$508,Tabla3108[[#This Row],[Tiempo_lineal (ns)]]&lt;$F$509)</f>
        <v>0</v>
      </c>
      <c r="W206" t="b">
        <f>OR(Tabla3108[[#This Row],[Tiempo_normal (ns)]]&gt;$G$508,Tabla3108[[#This Row],[Tiempo_normal (ns)]]&lt;$G$509)</f>
        <v>0</v>
      </c>
      <c r="X206" s="6">
        <v>203</v>
      </c>
      <c r="Y206" t="b">
        <f>OR(Tabla4119[[#This Row],[Tiempo_lineal (ns)]]&gt;$I$508,Tabla4119[[#This Row],[Tiempo_lineal (ns)]]&lt;$I$509)</f>
        <v>0</v>
      </c>
      <c r="Z206" t="b">
        <f>OR(Tabla4119[[#This Row],[Tiempo_normal (ns)]]&gt;$J$508,Tabla4119[[#This Row],[Tiempo_normal (ns)]]&lt;$J$509)</f>
        <v>0</v>
      </c>
      <c r="AA206" s="6">
        <v>203</v>
      </c>
      <c r="AB206" t="b">
        <f>OR(Tabla51210[[#This Row],[Tiempo_lineal (ns)]]&gt;$L$508,Tabla51210[[#This Row],[Tiempo_lineal (ns)]]&lt;$L$509)</f>
        <v>0</v>
      </c>
      <c r="AC206" t="b">
        <f>OR(Tabla51210[[#This Row],[Tiempo_normal (ns)]]&gt;$M$508,Tabla51210[[#This Row],[Tiempo_normal (ns)]]&lt;$M$509)</f>
        <v>0</v>
      </c>
      <c r="AD206" s="6">
        <v>203</v>
      </c>
      <c r="AE206" t="b">
        <f>OR(Tabla61311[[#This Row],[Tiempo_lineal (ns)]]&gt;$O$508,Tabla61311[[#This Row],[Tiempo_lineal (ns)]]&lt;$O$509)</f>
        <v>0</v>
      </c>
      <c r="AF206" s="7" t="b">
        <f>OR(Tabla61311[[#This Row],[Tiempo_normal (ns)]]&gt;$P$508,Tabla61311[[#This Row],[Tiempo_normal (ns)]]&lt;$P$509)</f>
        <v>0</v>
      </c>
    </row>
    <row r="207" spans="2:32" x14ac:dyDescent="0.3">
      <c r="B207">
        <v>204</v>
      </c>
      <c r="C207">
        <v>42</v>
      </c>
      <c r="D207">
        <v>39</v>
      </c>
      <c r="E207">
        <v>204</v>
      </c>
      <c r="F207">
        <v>83</v>
      </c>
      <c r="G207">
        <v>36</v>
      </c>
      <c r="H207">
        <v>204</v>
      </c>
      <c r="I207">
        <v>151</v>
      </c>
      <c r="J207">
        <v>39</v>
      </c>
      <c r="K207">
        <v>204</v>
      </c>
      <c r="L207">
        <v>876</v>
      </c>
      <c r="M207">
        <v>49</v>
      </c>
      <c r="N207">
        <v>204</v>
      </c>
      <c r="O207">
        <v>2369</v>
      </c>
      <c r="P207">
        <v>318</v>
      </c>
      <c r="R207" s="8">
        <v>204</v>
      </c>
      <c r="S207" t="b">
        <f>OR(Tabla197[[#This Row],[Tiempo_lineal (ns)]]&gt;$C$508,Tabla197[[#This Row],[Tiempo_lineal (ns)]]&lt;$C$509)</f>
        <v>0</v>
      </c>
      <c r="T207" t="b">
        <f>OR(Tabla197[[#This Row],[Tiempo_normal (ns)]]&gt;$D$508,Tabla197[[#This Row],[Tiempo_normal (ns)]]&lt;$D$509)</f>
        <v>0</v>
      </c>
      <c r="U207" s="8">
        <v>204</v>
      </c>
      <c r="V207" t="b">
        <f>OR(Tabla3108[[#This Row],[Tiempo_lineal (ns)]]&gt;$F$508,Tabla3108[[#This Row],[Tiempo_lineal (ns)]]&lt;$F$509)</f>
        <v>0</v>
      </c>
      <c r="W207" t="b">
        <f>OR(Tabla3108[[#This Row],[Tiempo_normal (ns)]]&gt;$G$508,Tabla3108[[#This Row],[Tiempo_normal (ns)]]&lt;$G$509)</f>
        <v>0</v>
      </c>
      <c r="X207" s="8">
        <v>204</v>
      </c>
      <c r="Y207" t="b">
        <f>OR(Tabla4119[[#This Row],[Tiempo_lineal (ns)]]&gt;$I$508,Tabla4119[[#This Row],[Tiempo_lineal (ns)]]&lt;$I$509)</f>
        <v>0</v>
      </c>
      <c r="Z207" t="b">
        <f>OR(Tabla4119[[#This Row],[Tiempo_normal (ns)]]&gt;$J$508,Tabla4119[[#This Row],[Tiempo_normal (ns)]]&lt;$J$509)</f>
        <v>0</v>
      </c>
      <c r="AA207" s="8">
        <v>204</v>
      </c>
      <c r="AB207" t="b">
        <f>OR(Tabla51210[[#This Row],[Tiempo_lineal (ns)]]&gt;$L$508,Tabla51210[[#This Row],[Tiempo_lineal (ns)]]&lt;$L$509)</f>
        <v>0</v>
      </c>
      <c r="AC207" t="b">
        <f>OR(Tabla51210[[#This Row],[Tiempo_normal (ns)]]&gt;$M$508,Tabla51210[[#This Row],[Tiempo_normal (ns)]]&lt;$M$509)</f>
        <v>0</v>
      </c>
      <c r="AD207" s="8">
        <v>204</v>
      </c>
      <c r="AE207" t="b">
        <f>OR(Tabla61311[[#This Row],[Tiempo_lineal (ns)]]&gt;$O$508,Tabla61311[[#This Row],[Tiempo_lineal (ns)]]&lt;$O$509)</f>
        <v>0</v>
      </c>
      <c r="AF207" s="7" t="b">
        <f>OR(Tabla61311[[#This Row],[Tiempo_normal (ns)]]&gt;$P$508,Tabla61311[[#This Row],[Tiempo_normal (ns)]]&lt;$P$509)</f>
        <v>0</v>
      </c>
    </row>
    <row r="208" spans="2:32" x14ac:dyDescent="0.3">
      <c r="B208">
        <v>205</v>
      </c>
      <c r="C208">
        <v>100</v>
      </c>
      <c r="D208">
        <v>45</v>
      </c>
      <c r="E208">
        <v>205</v>
      </c>
      <c r="F208">
        <v>180</v>
      </c>
      <c r="G208">
        <v>37</v>
      </c>
      <c r="H208">
        <v>205</v>
      </c>
      <c r="I208">
        <v>325</v>
      </c>
      <c r="J208">
        <v>84</v>
      </c>
      <c r="K208">
        <v>205</v>
      </c>
      <c r="L208">
        <v>1108</v>
      </c>
      <c r="M208">
        <v>34</v>
      </c>
      <c r="N208">
        <v>205</v>
      </c>
      <c r="O208">
        <v>1724</v>
      </c>
      <c r="P208">
        <v>884</v>
      </c>
      <c r="R208" s="6">
        <v>205</v>
      </c>
      <c r="S208" t="b">
        <f>OR(Tabla197[[#This Row],[Tiempo_lineal (ns)]]&gt;$C$508,Tabla197[[#This Row],[Tiempo_lineal (ns)]]&lt;$C$509)</f>
        <v>0</v>
      </c>
      <c r="T208" t="b">
        <f>OR(Tabla197[[#This Row],[Tiempo_normal (ns)]]&gt;$D$508,Tabla197[[#This Row],[Tiempo_normal (ns)]]&lt;$D$509)</f>
        <v>0</v>
      </c>
      <c r="U208" s="6">
        <v>205</v>
      </c>
      <c r="V208" t="b">
        <f>OR(Tabla3108[[#This Row],[Tiempo_lineal (ns)]]&gt;$F$508,Tabla3108[[#This Row],[Tiempo_lineal (ns)]]&lt;$F$509)</f>
        <v>0</v>
      </c>
      <c r="W208" t="b">
        <f>OR(Tabla3108[[#This Row],[Tiempo_normal (ns)]]&gt;$G$508,Tabla3108[[#This Row],[Tiempo_normal (ns)]]&lt;$G$509)</f>
        <v>0</v>
      </c>
      <c r="X208" s="6">
        <v>205</v>
      </c>
      <c r="Y208" t="b">
        <f>OR(Tabla4119[[#This Row],[Tiempo_lineal (ns)]]&gt;$I$508,Tabla4119[[#This Row],[Tiempo_lineal (ns)]]&lt;$I$509)</f>
        <v>0</v>
      </c>
      <c r="Z208" t="b">
        <f>OR(Tabla4119[[#This Row],[Tiempo_normal (ns)]]&gt;$J$508,Tabla4119[[#This Row],[Tiempo_normal (ns)]]&lt;$J$509)</f>
        <v>0</v>
      </c>
      <c r="AA208" s="6">
        <v>205</v>
      </c>
      <c r="AB208" t="b">
        <f>OR(Tabla51210[[#This Row],[Tiempo_lineal (ns)]]&gt;$L$508,Tabla51210[[#This Row],[Tiempo_lineal (ns)]]&lt;$L$509)</f>
        <v>0</v>
      </c>
      <c r="AC208" t="b">
        <f>OR(Tabla51210[[#This Row],[Tiempo_normal (ns)]]&gt;$M$508,Tabla51210[[#This Row],[Tiempo_normal (ns)]]&lt;$M$509)</f>
        <v>0</v>
      </c>
      <c r="AD208" s="6">
        <v>205</v>
      </c>
      <c r="AE208" t="b">
        <f>OR(Tabla61311[[#This Row],[Tiempo_lineal (ns)]]&gt;$O$508,Tabla61311[[#This Row],[Tiempo_lineal (ns)]]&lt;$O$509)</f>
        <v>0</v>
      </c>
      <c r="AF208" s="7" t="b">
        <f>OR(Tabla61311[[#This Row],[Tiempo_normal (ns)]]&gt;$P$508,Tabla61311[[#This Row],[Tiempo_normal (ns)]]&lt;$P$509)</f>
        <v>0</v>
      </c>
    </row>
    <row r="209" spans="2:32" x14ac:dyDescent="0.3">
      <c r="B209">
        <v>206</v>
      </c>
      <c r="C209">
        <v>49</v>
      </c>
      <c r="D209">
        <v>61</v>
      </c>
      <c r="E209">
        <v>206</v>
      </c>
      <c r="F209">
        <v>95</v>
      </c>
      <c r="G209">
        <v>26</v>
      </c>
      <c r="H209">
        <v>206</v>
      </c>
      <c r="I209">
        <v>194</v>
      </c>
      <c r="J209">
        <v>57</v>
      </c>
      <c r="K209">
        <v>206</v>
      </c>
      <c r="L209">
        <v>629</v>
      </c>
      <c r="M209">
        <v>47</v>
      </c>
      <c r="N209">
        <v>206</v>
      </c>
      <c r="O209">
        <v>2083</v>
      </c>
      <c r="P209">
        <v>197</v>
      </c>
      <c r="R209" s="8">
        <v>206</v>
      </c>
      <c r="S209" t="b">
        <f>OR(Tabla197[[#This Row],[Tiempo_lineal (ns)]]&gt;$C$508,Tabla197[[#This Row],[Tiempo_lineal (ns)]]&lt;$C$509)</f>
        <v>0</v>
      </c>
      <c r="T209" t="b">
        <f>OR(Tabla197[[#This Row],[Tiempo_normal (ns)]]&gt;$D$508,Tabla197[[#This Row],[Tiempo_normal (ns)]]&lt;$D$509)</f>
        <v>0</v>
      </c>
      <c r="U209" s="8">
        <v>206</v>
      </c>
      <c r="V209" t="b">
        <f>OR(Tabla3108[[#This Row],[Tiempo_lineal (ns)]]&gt;$F$508,Tabla3108[[#This Row],[Tiempo_lineal (ns)]]&lt;$F$509)</f>
        <v>0</v>
      </c>
      <c r="W209" t="b">
        <f>OR(Tabla3108[[#This Row],[Tiempo_normal (ns)]]&gt;$G$508,Tabla3108[[#This Row],[Tiempo_normal (ns)]]&lt;$G$509)</f>
        <v>0</v>
      </c>
      <c r="X209" s="8">
        <v>206</v>
      </c>
      <c r="Y209" t="b">
        <f>OR(Tabla4119[[#This Row],[Tiempo_lineal (ns)]]&gt;$I$508,Tabla4119[[#This Row],[Tiempo_lineal (ns)]]&lt;$I$509)</f>
        <v>0</v>
      </c>
      <c r="Z209" t="b">
        <f>OR(Tabla4119[[#This Row],[Tiempo_normal (ns)]]&gt;$J$508,Tabla4119[[#This Row],[Tiempo_normal (ns)]]&lt;$J$509)</f>
        <v>0</v>
      </c>
      <c r="AA209" s="8">
        <v>206</v>
      </c>
      <c r="AB209" t="b">
        <f>OR(Tabla51210[[#This Row],[Tiempo_lineal (ns)]]&gt;$L$508,Tabla51210[[#This Row],[Tiempo_lineal (ns)]]&lt;$L$509)</f>
        <v>0</v>
      </c>
      <c r="AC209" t="b">
        <f>OR(Tabla51210[[#This Row],[Tiempo_normal (ns)]]&gt;$M$508,Tabla51210[[#This Row],[Tiempo_normal (ns)]]&lt;$M$509)</f>
        <v>0</v>
      </c>
      <c r="AD209" s="8">
        <v>206</v>
      </c>
      <c r="AE209" t="b">
        <f>OR(Tabla61311[[#This Row],[Tiempo_lineal (ns)]]&gt;$O$508,Tabla61311[[#This Row],[Tiempo_lineal (ns)]]&lt;$O$509)</f>
        <v>0</v>
      </c>
      <c r="AF209" s="7" t="b">
        <f>OR(Tabla61311[[#This Row],[Tiempo_normal (ns)]]&gt;$P$508,Tabla61311[[#This Row],[Tiempo_normal (ns)]]&lt;$P$509)</f>
        <v>0</v>
      </c>
    </row>
    <row r="210" spans="2:32" x14ac:dyDescent="0.3">
      <c r="B210">
        <v>207</v>
      </c>
      <c r="C210">
        <v>50</v>
      </c>
      <c r="D210">
        <v>60</v>
      </c>
      <c r="E210">
        <v>207</v>
      </c>
      <c r="F210">
        <v>95</v>
      </c>
      <c r="G210">
        <v>36</v>
      </c>
      <c r="H210">
        <v>207</v>
      </c>
      <c r="I210">
        <v>241</v>
      </c>
      <c r="J210">
        <v>51</v>
      </c>
      <c r="K210">
        <v>207</v>
      </c>
      <c r="L210">
        <v>723</v>
      </c>
      <c r="M210">
        <v>1015</v>
      </c>
      <c r="N210">
        <v>207</v>
      </c>
      <c r="O210">
        <v>2672</v>
      </c>
      <c r="P210">
        <v>77</v>
      </c>
      <c r="R210" s="6">
        <v>207</v>
      </c>
      <c r="S210" t="b">
        <f>OR(Tabla197[[#This Row],[Tiempo_lineal (ns)]]&gt;$C$508,Tabla197[[#This Row],[Tiempo_lineal (ns)]]&lt;$C$509)</f>
        <v>0</v>
      </c>
      <c r="T210" t="b">
        <f>OR(Tabla197[[#This Row],[Tiempo_normal (ns)]]&gt;$D$508,Tabla197[[#This Row],[Tiempo_normal (ns)]]&lt;$D$509)</f>
        <v>0</v>
      </c>
      <c r="U210" s="6">
        <v>207</v>
      </c>
      <c r="V210" t="b">
        <f>OR(Tabla3108[[#This Row],[Tiempo_lineal (ns)]]&gt;$F$508,Tabla3108[[#This Row],[Tiempo_lineal (ns)]]&lt;$F$509)</f>
        <v>0</v>
      </c>
      <c r="W210" t="b">
        <f>OR(Tabla3108[[#This Row],[Tiempo_normal (ns)]]&gt;$G$508,Tabla3108[[#This Row],[Tiempo_normal (ns)]]&lt;$G$509)</f>
        <v>0</v>
      </c>
      <c r="X210" s="6">
        <v>207</v>
      </c>
      <c r="Y210" t="b">
        <f>OR(Tabla4119[[#This Row],[Tiempo_lineal (ns)]]&gt;$I$508,Tabla4119[[#This Row],[Tiempo_lineal (ns)]]&lt;$I$509)</f>
        <v>0</v>
      </c>
      <c r="Z210" t="b">
        <f>OR(Tabla4119[[#This Row],[Tiempo_normal (ns)]]&gt;$J$508,Tabla4119[[#This Row],[Tiempo_normal (ns)]]&lt;$J$509)</f>
        <v>0</v>
      </c>
      <c r="AA210" s="6">
        <v>207</v>
      </c>
      <c r="AB210" t="b">
        <f>OR(Tabla51210[[#This Row],[Tiempo_lineal (ns)]]&gt;$L$508,Tabla51210[[#This Row],[Tiempo_lineal (ns)]]&lt;$L$509)</f>
        <v>0</v>
      </c>
      <c r="AC210" t="b">
        <f>OR(Tabla51210[[#This Row],[Tiempo_normal (ns)]]&gt;$M$508,Tabla51210[[#This Row],[Tiempo_normal (ns)]]&lt;$M$509)</f>
        <v>0</v>
      </c>
      <c r="AD210" s="6">
        <v>207</v>
      </c>
      <c r="AE210" t="b">
        <f>OR(Tabla61311[[#This Row],[Tiempo_lineal (ns)]]&gt;$O$508,Tabla61311[[#This Row],[Tiempo_lineal (ns)]]&lt;$O$509)</f>
        <v>0</v>
      </c>
      <c r="AF210" s="7" t="b">
        <f>OR(Tabla61311[[#This Row],[Tiempo_normal (ns)]]&gt;$P$508,Tabla61311[[#This Row],[Tiempo_normal (ns)]]&lt;$P$509)</f>
        <v>0</v>
      </c>
    </row>
    <row r="211" spans="2:32" x14ac:dyDescent="0.3">
      <c r="B211">
        <v>208</v>
      </c>
      <c r="C211">
        <v>52</v>
      </c>
      <c r="D211">
        <v>35</v>
      </c>
      <c r="E211">
        <v>208</v>
      </c>
      <c r="F211">
        <v>64</v>
      </c>
      <c r="G211">
        <v>38</v>
      </c>
      <c r="H211">
        <v>208</v>
      </c>
      <c r="I211">
        <v>299</v>
      </c>
      <c r="J211">
        <v>64</v>
      </c>
      <c r="K211">
        <v>208</v>
      </c>
      <c r="L211">
        <v>787</v>
      </c>
      <c r="M211">
        <v>77</v>
      </c>
      <c r="N211">
        <v>208</v>
      </c>
      <c r="O211">
        <v>2064</v>
      </c>
      <c r="P211">
        <v>173</v>
      </c>
      <c r="R211" s="8">
        <v>208</v>
      </c>
      <c r="S211" t="b">
        <f>OR(Tabla197[[#This Row],[Tiempo_lineal (ns)]]&gt;$C$508,Tabla197[[#This Row],[Tiempo_lineal (ns)]]&lt;$C$509)</f>
        <v>0</v>
      </c>
      <c r="T211" t="b">
        <f>OR(Tabla197[[#This Row],[Tiempo_normal (ns)]]&gt;$D$508,Tabla197[[#This Row],[Tiempo_normal (ns)]]&lt;$D$509)</f>
        <v>0</v>
      </c>
      <c r="U211" s="8">
        <v>208</v>
      </c>
      <c r="V211" t="b">
        <f>OR(Tabla3108[[#This Row],[Tiempo_lineal (ns)]]&gt;$F$508,Tabla3108[[#This Row],[Tiempo_lineal (ns)]]&lt;$F$509)</f>
        <v>0</v>
      </c>
      <c r="W211" t="b">
        <f>OR(Tabla3108[[#This Row],[Tiempo_normal (ns)]]&gt;$G$508,Tabla3108[[#This Row],[Tiempo_normal (ns)]]&lt;$G$509)</f>
        <v>0</v>
      </c>
      <c r="X211" s="8">
        <v>208</v>
      </c>
      <c r="Y211" t="b">
        <f>OR(Tabla4119[[#This Row],[Tiempo_lineal (ns)]]&gt;$I$508,Tabla4119[[#This Row],[Tiempo_lineal (ns)]]&lt;$I$509)</f>
        <v>0</v>
      </c>
      <c r="Z211" t="b">
        <f>OR(Tabla4119[[#This Row],[Tiempo_normal (ns)]]&gt;$J$508,Tabla4119[[#This Row],[Tiempo_normal (ns)]]&lt;$J$509)</f>
        <v>0</v>
      </c>
      <c r="AA211" s="8">
        <v>208</v>
      </c>
      <c r="AB211" t="b">
        <f>OR(Tabla51210[[#This Row],[Tiempo_lineal (ns)]]&gt;$L$508,Tabla51210[[#This Row],[Tiempo_lineal (ns)]]&lt;$L$509)</f>
        <v>0</v>
      </c>
      <c r="AC211" t="b">
        <f>OR(Tabla51210[[#This Row],[Tiempo_normal (ns)]]&gt;$M$508,Tabla51210[[#This Row],[Tiempo_normal (ns)]]&lt;$M$509)</f>
        <v>0</v>
      </c>
      <c r="AD211" s="8">
        <v>208</v>
      </c>
      <c r="AE211" t="b">
        <f>OR(Tabla61311[[#This Row],[Tiempo_lineal (ns)]]&gt;$O$508,Tabla61311[[#This Row],[Tiempo_lineal (ns)]]&lt;$O$509)</f>
        <v>0</v>
      </c>
      <c r="AF211" s="7" t="b">
        <f>OR(Tabla61311[[#This Row],[Tiempo_normal (ns)]]&gt;$P$508,Tabla61311[[#This Row],[Tiempo_normal (ns)]]&lt;$P$509)</f>
        <v>0</v>
      </c>
    </row>
    <row r="212" spans="2:32" x14ac:dyDescent="0.3">
      <c r="B212">
        <v>209</v>
      </c>
      <c r="C212">
        <v>61</v>
      </c>
      <c r="D212">
        <v>41</v>
      </c>
      <c r="E212">
        <v>209</v>
      </c>
      <c r="F212">
        <v>111</v>
      </c>
      <c r="G212">
        <v>144</v>
      </c>
      <c r="H212">
        <v>209</v>
      </c>
      <c r="I212">
        <v>105</v>
      </c>
      <c r="J212">
        <v>57</v>
      </c>
      <c r="K212">
        <v>209</v>
      </c>
      <c r="L212">
        <v>373</v>
      </c>
      <c r="M212">
        <v>1054</v>
      </c>
      <c r="N212">
        <v>209</v>
      </c>
      <c r="O212">
        <v>614</v>
      </c>
      <c r="P212">
        <v>206</v>
      </c>
      <c r="R212" s="6">
        <v>209</v>
      </c>
      <c r="S212" t="b">
        <f>OR(Tabla197[[#This Row],[Tiempo_lineal (ns)]]&gt;$C$508,Tabla197[[#This Row],[Tiempo_lineal (ns)]]&lt;$C$509)</f>
        <v>0</v>
      </c>
      <c r="T212" t="b">
        <f>OR(Tabla197[[#This Row],[Tiempo_normal (ns)]]&gt;$D$508,Tabla197[[#This Row],[Tiempo_normal (ns)]]&lt;$D$509)</f>
        <v>0</v>
      </c>
      <c r="U212" s="6">
        <v>209</v>
      </c>
      <c r="V212" t="b">
        <f>OR(Tabla3108[[#This Row],[Tiempo_lineal (ns)]]&gt;$F$508,Tabla3108[[#This Row],[Tiempo_lineal (ns)]]&lt;$F$509)</f>
        <v>0</v>
      </c>
      <c r="W212" t="b">
        <f>OR(Tabla3108[[#This Row],[Tiempo_normal (ns)]]&gt;$G$508,Tabla3108[[#This Row],[Tiempo_normal (ns)]]&lt;$G$509)</f>
        <v>1</v>
      </c>
      <c r="X212" s="6">
        <v>209</v>
      </c>
      <c r="Y212" t="b">
        <f>OR(Tabla4119[[#This Row],[Tiempo_lineal (ns)]]&gt;$I$508,Tabla4119[[#This Row],[Tiempo_lineal (ns)]]&lt;$I$509)</f>
        <v>0</v>
      </c>
      <c r="Z212" t="b">
        <f>OR(Tabla4119[[#This Row],[Tiempo_normal (ns)]]&gt;$J$508,Tabla4119[[#This Row],[Tiempo_normal (ns)]]&lt;$J$509)</f>
        <v>0</v>
      </c>
      <c r="AA212" s="6">
        <v>209</v>
      </c>
      <c r="AB212" t="b">
        <f>OR(Tabla51210[[#This Row],[Tiempo_lineal (ns)]]&gt;$L$508,Tabla51210[[#This Row],[Tiempo_lineal (ns)]]&lt;$L$509)</f>
        <v>0</v>
      </c>
      <c r="AC212" t="b">
        <f>OR(Tabla51210[[#This Row],[Tiempo_normal (ns)]]&gt;$M$508,Tabla51210[[#This Row],[Tiempo_normal (ns)]]&lt;$M$509)</f>
        <v>1</v>
      </c>
      <c r="AD212" s="6">
        <v>209</v>
      </c>
      <c r="AE212" t="b">
        <f>OR(Tabla61311[[#This Row],[Tiempo_lineal (ns)]]&gt;$O$508,Tabla61311[[#This Row],[Tiempo_lineal (ns)]]&lt;$O$509)</f>
        <v>0</v>
      </c>
      <c r="AF212" s="7" t="b">
        <f>OR(Tabla61311[[#This Row],[Tiempo_normal (ns)]]&gt;$P$508,Tabla61311[[#This Row],[Tiempo_normal (ns)]]&lt;$P$509)</f>
        <v>0</v>
      </c>
    </row>
    <row r="213" spans="2:32" x14ac:dyDescent="0.3">
      <c r="B213">
        <v>210</v>
      </c>
      <c r="C213">
        <v>66</v>
      </c>
      <c r="D213">
        <v>25</v>
      </c>
      <c r="E213">
        <v>210</v>
      </c>
      <c r="F213">
        <v>98</v>
      </c>
      <c r="G213">
        <v>89</v>
      </c>
      <c r="H213">
        <v>210</v>
      </c>
      <c r="I213">
        <v>262</v>
      </c>
      <c r="J213">
        <v>133</v>
      </c>
      <c r="K213">
        <v>210</v>
      </c>
      <c r="L213">
        <v>1123</v>
      </c>
      <c r="M213">
        <v>53</v>
      </c>
      <c r="N213">
        <v>210</v>
      </c>
      <c r="O213">
        <v>6743</v>
      </c>
      <c r="P213">
        <v>3646</v>
      </c>
      <c r="R213" s="8">
        <v>210</v>
      </c>
      <c r="S213" t="b">
        <f>OR(Tabla197[[#This Row],[Tiempo_lineal (ns)]]&gt;$C$508,Tabla197[[#This Row],[Tiempo_lineal (ns)]]&lt;$C$509)</f>
        <v>0</v>
      </c>
      <c r="T213" t="b">
        <f>OR(Tabla197[[#This Row],[Tiempo_normal (ns)]]&gt;$D$508,Tabla197[[#This Row],[Tiempo_normal (ns)]]&lt;$D$509)</f>
        <v>0</v>
      </c>
      <c r="U213" s="8">
        <v>210</v>
      </c>
      <c r="V213" t="b">
        <f>OR(Tabla3108[[#This Row],[Tiempo_lineal (ns)]]&gt;$F$508,Tabla3108[[#This Row],[Tiempo_lineal (ns)]]&lt;$F$509)</f>
        <v>0</v>
      </c>
      <c r="W213" t="b">
        <f>OR(Tabla3108[[#This Row],[Tiempo_normal (ns)]]&gt;$G$508,Tabla3108[[#This Row],[Tiempo_normal (ns)]]&lt;$G$509)</f>
        <v>0</v>
      </c>
      <c r="X213" s="8">
        <v>210</v>
      </c>
      <c r="Y213" t="b">
        <f>OR(Tabla4119[[#This Row],[Tiempo_lineal (ns)]]&gt;$I$508,Tabla4119[[#This Row],[Tiempo_lineal (ns)]]&lt;$I$509)</f>
        <v>0</v>
      </c>
      <c r="Z213" t="b">
        <f>OR(Tabla4119[[#This Row],[Tiempo_normal (ns)]]&gt;$J$508,Tabla4119[[#This Row],[Tiempo_normal (ns)]]&lt;$J$509)</f>
        <v>0</v>
      </c>
      <c r="AA213" s="8">
        <v>210</v>
      </c>
      <c r="AB213" t="b">
        <f>OR(Tabla51210[[#This Row],[Tiempo_lineal (ns)]]&gt;$L$508,Tabla51210[[#This Row],[Tiempo_lineal (ns)]]&lt;$L$509)</f>
        <v>0</v>
      </c>
      <c r="AC213" t="b">
        <f>OR(Tabla51210[[#This Row],[Tiempo_normal (ns)]]&gt;$M$508,Tabla51210[[#This Row],[Tiempo_normal (ns)]]&lt;$M$509)</f>
        <v>0</v>
      </c>
      <c r="AD213" s="8">
        <v>210</v>
      </c>
      <c r="AE213" t="b">
        <f>OR(Tabla61311[[#This Row],[Tiempo_lineal (ns)]]&gt;$O$508,Tabla61311[[#This Row],[Tiempo_lineal (ns)]]&lt;$O$509)</f>
        <v>1</v>
      </c>
      <c r="AF213" s="7" t="b">
        <f>OR(Tabla61311[[#This Row],[Tiempo_normal (ns)]]&gt;$P$508,Tabla61311[[#This Row],[Tiempo_normal (ns)]]&lt;$P$509)</f>
        <v>1</v>
      </c>
    </row>
    <row r="214" spans="2:32" x14ac:dyDescent="0.3">
      <c r="B214">
        <v>211</v>
      </c>
      <c r="C214">
        <v>48</v>
      </c>
      <c r="D214">
        <v>26</v>
      </c>
      <c r="E214">
        <v>211</v>
      </c>
      <c r="F214">
        <v>44</v>
      </c>
      <c r="G214">
        <v>58</v>
      </c>
      <c r="H214">
        <v>211</v>
      </c>
      <c r="I214">
        <v>201</v>
      </c>
      <c r="J214">
        <v>142</v>
      </c>
      <c r="K214">
        <v>211</v>
      </c>
      <c r="L214">
        <v>898</v>
      </c>
      <c r="M214">
        <v>43</v>
      </c>
      <c r="N214">
        <v>211</v>
      </c>
      <c r="O214">
        <v>594</v>
      </c>
      <c r="P214">
        <v>238</v>
      </c>
      <c r="R214" s="6">
        <v>211</v>
      </c>
      <c r="S214" t="b">
        <f>OR(Tabla197[[#This Row],[Tiempo_lineal (ns)]]&gt;$C$508,Tabla197[[#This Row],[Tiempo_lineal (ns)]]&lt;$C$509)</f>
        <v>0</v>
      </c>
      <c r="T214" t="b">
        <f>OR(Tabla197[[#This Row],[Tiempo_normal (ns)]]&gt;$D$508,Tabla197[[#This Row],[Tiempo_normal (ns)]]&lt;$D$509)</f>
        <v>0</v>
      </c>
      <c r="U214" s="6">
        <v>211</v>
      </c>
      <c r="V214" t="b">
        <f>OR(Tabla3108[[#This Row],[Tiempo_lineal (ns)]]&gt;$F$508,Tabla3108[[#This Row],[Tiempo_lineal (ns)]]&lt;$F$509)</f>
        <v>0</v>
      </c>
      <c r="W214" t="b">
        <f>OR(Tabla3108[[#This Row],[Tiempo_normal (ns)]]&gt;$G$508,Tabla3108[[#This Row],[Tiempo_normal (ns)]]&lt;$G$509)</f>
        <v>0</v>
      </c>
      <c r="X214" s="6">
        <v>211</v>
      </c>
      <c r="Y214" t="b">
        <f>OR(Tabla4119[[#This Row],[Tiempo_lineal (ns)]]&gt;$I$508,Tabla4119[[#This Row],[Tiempo_lineal (ns)]]&lt;$I$509)</f>
        <v>0</v>
      </c>
      <c r="Z214" t="b">
        <f>OR(Tabla4119[[#This Row],[Tiempo_normal (ns)]]&gt;$J$508,Tabla4119[[#This Row],[Tiempo_normal (ns)]]&lt;$J$509)</f>
        <v>0</v>
      </c>
      <c r="AA214" s="6">
        <v>211</v>
      </c>
      <c r="AB214" t="b">
        <f>OR(Tabla51210[[#This Row],[Tiempo_lineal (ns)]]&gt;$L$508,Tabla51210[[#This Row],[Tiempo_lineal (ns)]]&lt;$L$509)</f>
        <v>0</v>
      </c>
      <c r="AC214" t="b">
        <f>OR(Tabla51210[[#This Row],[Tiempo_normal (ns)]]&gt;$M$508,Tabla51210[[#This Row],[Tiempo_normal (ns)]]&lt;$M$509)</f>
        <v>0</v>
      </c>
      <c r="AD214" s="6">
        <v>211</v>
      </c>
      <c r="AE214" t="b">
        <f>OR(Tabla61311[[#This Row],[Tiempo_lineal (ns)]]&gt;$O$508,Tabla61311[[#This Row],[Tiempo_lineal (ns)]]&lt;$O$509)</f>
        <v>0</v>
      </c>
      <c r="AF214" s="7" t="b">
        <f>OR(Tabla61311[[#This Row],[Tiempo_normal (ns)]]&gt;$P$508,Tabla61311[[#This Row],[Tiempo_normal (ns)]]&lt;$P$509)</f>
        <v>0</v>
      </c>
    </row>
    <row r="215" spans="2:32" x14ac:dyDescent="0.3">
      <c r="B215">
        <v>212</v>
      </c>
      <c r="C215">
        <v>41</v>
      </c>
      <c r="D215">
        <v>72</v>
      </c>
      <c r="E215">
        <v>212</v>
      </c>
      <c r="F215">
        <v>89</v>
      </c>
      <c r="G215">
        <v>36</v>
      </c>
      <c r="H215">
        <v>212</v>
      </c>
      <c r="I215">
        <v>197</v>
      </c>
      <c r="J215">
        <v>66</v>
      </c>
      <c r="K215">
        <v>212</v>
      </c>
      <c r="L215">
        <v>1563</v>
      </c>
      <c r="M215">
        <v>684</v>
      </c>
      <c r="N215">
        <v>212</v>
      </c>
      <c r="O215">
        <v>1776</v>
      </c>
      <c r="P215">
        <v>183</v>
      </c>
      <c r="R215" s="8">
        <v>212</v>
      </c>
      <c r="S215" t="b">
        <f>OR(Tabla197[[#This Row],[Tiempo_lineal (ns)]]&gt;$C$508,Tabla197[[#This Row],[Tiempo_lineal (ns)]]&lt;$C$509)</f>
        <v>0</v>
      </c>
      <c r="T215" t="b">
        <f>OR(Tabla197[[#This Row],[Tiempo_normal (ns)]]&gt;$D$508,Tabla197[[#This Row],[Tiempo_normal (ns)]]&lt;$D$509)</f>
        <v>0</v>
      </c>
      <c r="U215" s="8">
        <v>212</v>
      </c>
      <c r="V215" t="b">
        <f>OR(Tabla3108[[#This Row],[Tiempo_lineal (ns)]]&gt;$F$508,Tabla3108[[#This Row],[Tiempo_lineal (ns)]]&lt;$F$509)</f>
        <v>0</v>
      </c>
      <c r="W215" t="b">
        <f>OR(Tabla3108[[#This Row],[Tiempo_normal (ns)]]&gt;$G$508,Tabla3108[[#This Row],[Tiempo_normal (ns)]]&lt;$G$509)</f>
        <v>0</v>
      </c>
      <c r="X215" s="8">
        <v>212</v>
      </c>
      <c r="Y215" t="b">
        <f>OR(Tabla4119[[#This Row],[Tiempo_lineal (ns)]]&gt;$I$508,Tabla4119[[#This Row],[Tiempo_lineal (ns)]]&lt;$I$509)</f>
        <v>0</v>
      </c>
      <c r="Z215" t="b">
        <f>OR(Tabla4119[[#This Row],[Tiempo_normal (ns)]]&gt;$J$508,Tabla4119[[#This Row],[Tiempo_normal (ns)]]&lt;$J$509)</f>
        <v>0</v>
      </c>
      <c r="AA215" s="8">
        <v>212</v>
      </c>
      <c r="AB215" t="b">
        <f>OR(Tabla51210[[#This Row],[Tiempo_lineal (ns)]]&gt;$L$508,Tabla51210[[#This Row],[Tiempo_lineal (ns)]]&lt;$L$509)</f>
        <v>0</v>
      </c>
      <c r="AC215" t="b">
        <f>OR(Tabla51210[[#This Row],[Tiempo_normal (ns)]]&gt;$M$508,Tabla51210[[#This Row],[Tiempo_normal (ns)]]&lt;$M$509)</f>
        <v>0</v>
      </c>
      <c r="AD215" s="8">
        <v>212</v>
      </c>
      <c r="AE215" t="b">
        <f>OR(Tabla61311[[#This Row],[Tiempo_lineal (ns)]]&gt;$O$508,Tabla61311[[#This Row],[Tiempo_lineal (ns)]]&lt;$O$509)</f>
        <v>0</v>
      </c>
      <c r="AF215" s="7" t="b">
        <f>OR(Tabla61311[[#This Row],[Tiempo_normal (ns)]]&gt;$P$508,Tabla61311[[#This Row],[Tiempo_normal (ns)]]&lt;$P$509)</f>
        <v>0</v>
      </c>
    </row>
    <row r="216" spans="2:32" x14ac:dyDescent="0.3">
      <c r="B216">
        <v>213</v>
      </c>
      <c r="C216">
        <v>58</v>
      </c>
      <c r="D216">
        <v>26</v>
      </c>
      <c r="E216">
        <v>213</v>
      </c>
      <c r="F216">
        <v>110</v>
      </c>
      <c r="G216">
        <v>126</v>
      </c>
      <c r="H216">
        <v>213</v>
      </c>
      <c r="I216">
        <v>155</v>
      </c>
      <c r="J216">
        <v>75</v>
      </c>
      <c r="K216">
        <v>213</v>
      </c>
      <c r="L216">
        <v>221</v>
      </c>
      <c r="M216">
        <v>51</v>
      </c>
      <c r="N216">
        <v>213</v>
      </c>
      <c r="O216">
        <v>2116</v>
      </c>
      <c r="P216">
        <v>204</v>
      </c>
      <c r="R216" s="6">
        <v>213</v>
      </c>
      <c r="S216" t="b">
        <f>OR(Tabla197[[#This Row],[Tiempo_lineal (ns)]]&gt;$C$508,Tabla197[[#This Row],[Tiempo_lineal (ns)]]&lt;$C$509)</f>
        <v>0</v>
      </c>
      <c r="T216" t="b">
        <f>OR(Tabla197[[#This Row],[Tiempo_normal (ns)]]&gt;$D$508,Tabla197[[#This Row],[Tiempo_normal (ns)]]&lt;$D$509)</f>
        <v>0</v>
      </c>
      <c r="U216" s="6">
        <v>213</v>
      </c>
      <c r="V216" t="b">
        <f>OR(Tabla3108[[#This Row],[Tiempo_lineal (ns)]]&gt;$F$508,Tabla3108[[#This Row],[Tiempo_lineal (ns)]]&lt;$F$509)</f>
        <v>0</v>
      </c>
      <c r="W216" t="b">
        <f>OR(Tabla3108[[#This Row],[Tiempo_normal (ns)]]&gt;$G$508,Tabla3108[[#This Row],[Tiempo_normal (ns)]]&lt;$G$509)</f>
        <v>0</v>
      </c>
      <c r="X216" s="6">
        <v>213</v>
      </c>
      <c r="Y216" t="b">
        <f>OR(Tabla4119[[#This Row],[Tiempo_lineal (ns)]]&gt;$I$508,Tabla4119[[#This Row],[Tiempo_lineal (ns)]]&lt;$I$509)</f>
        <v>0</v>
      </c>
      <c r="Z216" t="b">
        <f>OR(Tabla4119[[#This Row],[Tiempo_normal (ns)]]&gt;$J$508,Tabla4119[[#This Row],[Tiempo_normal (ns)]]&lt;$J$509)</f>
        <v>0</v>
      </c>
      <c r="AA216" s="6">
        <v>213</v>
      </c>
      <c r="AB216" t="b">
        <f>OR(Tabla51210[[#This Row],[Tiempo_lineal (ns)]]&gt;$L$508,Tabla51210[[#This Row],[Tiempo_lineal (ns)]]&lt;$L$509)</f>
        <v>0</v>
      </c>
      <c r="AC216" t="b">
        <f>OR(Tabla51210[[#This Row],[Tiempo_normal (ns)]]&gt;$M$508,Tabla51210[[#This Row],[Tiempo_normal (ns)]]&lt;$M$509)</f>
        <v>0</v>
      </c>
      <c r="AD216" s="6">
        <v>213</v>
      </c>
      <c r="AE216" t="b">
        <f>OR(Tabla61311[[#This Row],[Tiempo_lineal (ns)]]&gt;$O$508,Tabla61311[[#This Row],[Tiempo_lineal (ns)]]&lt;$O$509)</f>
        <v>0</v>
      </c>
      <c r="AF216" s="7" t="b">
        <f>OR(Tabla61311[[#This Row],[Tiempo_normal (ns)]]&gt;$P$508,Tabla61311[[#This Row],[Tiempo_normal (ns)]]&lt;$P$509)</f>
        <v>0</v>
      </c>
    </row>
    <row r="217" spans="2:32" x14ac:dyDescent="0.3">
      <c r="B217">
        <v>214</v>
      </c>
      <c r="C217">
        <v>46</v>
      </c>
      <c r="D217">
        <v>34</v>
      </c>
      <c r="E217">
        <v>214</v>
      </c>
      <c r="F217">
        <v>109</v>
      </c>
      <c r="G217">
        <v>55</v>
      </c>
      <c r="H217">
        <v>214</v>
      </c>
      <c r="I217">
        <v>290</v>
      </c>
      <c r="J217">
        <v>78</v>
      </c>
      <c r="K217">
        <v>214</v>
      </c>
      <c r="L217">
        <v>737</v>
      </c>
      <c r="M217">
        <v>34</v>
      </c>
      <c r="N217">
        <v>214</v>
      </c>
      <c r="O217">
        <v>426</v>
      </c>
      <c r="P217">
        <v>206</v>
      </c>
      <c r="R217" s="8">
        <v>214</v>
      </c>
      <c r="S217" t="b">
        <f>OR(Tabla197[[#This Row],[Tiempo_lineal (ns)]]&gt;$C$508,Tabla197[[#This Row],[Tiempo_lineal (ns)]]&lt;$C$509)</f>
        <v>0</v>
      </c>
      <c r="T217" t="b">
        <f>OR(Tabla197[[#This Row],[Tiempo_normal (ns)]]&gt;$D$508,Tabla197[[#This Row],[Tiempo_normal (ns)]]&lt;$D$509)</f>
        <v>0</v>
      </c>
      <c r="U217" s="8">
        <v>214</v>
      </c>
      <c r="V217" t="b">
        <f>OR(Tabla3108[[#This Row],[Tiempo_lineal (ns)]]&gt;$F$508,Tabla3108[[#This Row],[Tiempo_lineal (ns)]]&lt;$F$509)</f>
        <v>0</v>
      </c>
      <c r="W217" t="b">
        <f>OR(Tabla3108[[#This Row],[Tiempo_normal (ns)]]&gt;$G$508,Tabla3108[[#This Row],[Tiempo_normal (ns)]]&lt;$G$509)</f>
        <v>0</v>
      </c>
      <c r="X217" s="8">
        <v>214</v>
      </c>
      <c r="Y217" t="b">
        <f>OR(Tabla4119[[#This Row],[Tiempo_lineal (ns)]]&gt;$I$508,Tabla4119[[#This Row],[Tiempo_lineal (ns)]]&lt;$I$509)</f>
        <v>0</v>
      </c>
      <c r="Z217" t="b">
        <f>OR(Tabla4119[[#This Row],[Tiempo_normal (ns)]]&gt;$J$508,Tabla4119[[#This Row],[Tiempo_normal (ns)]]&lt;$J$509)</f>
        <v>0</v>
      </c>
      <c r="AA217" s="8">
        <v>214</v>
      </c>
      <c r="AB217" t="b">
        <f>OR(Tabla51210[[#This Row],[Tiempo_lineal (ns)]]&gt;$L$508,Tabla51210[[#This Row],[Tiempo_lineal (ns)]]&lt;$L$509)</f>
        <v>0</v>
      </c>
      <c r="AC217" t="b">
        <f>OR(Tabla51210[[#This Row],[Tiempo_normal (ns)]]&gt;$M$508,Tabla51210[[#This Row],[Tiempo_normal (ns)]]&lt;$M$509)</f>
        <v>0</v>
      </c>
      <c r="AD217" s="8">
        <v>214</v>
      </c>
      <c r="AE217" t="b">
        <f>OR(Tabla61311[[#This Row],[Tiempo_lineal (ns)]]&gt;$O$508,Tabla61311[[#This Row],[Tiempo_lineal (ns)]]&lt;$O$509)</f>
        <v>0</v>
      </c>
      <c r="AF217" s="7" t="b">
        <f>OR(Tabla61311[[#This Row],[Tiempo_normal (ns)]]&gt;$P$508,Tabla61311[[#This Row],[Tiempo_normal (ns)]]&lt;$P$509)</f>
        <v>0</v>
      </c>
    </row>
    <row r="218" spans="2:32" x14ac:dyDescent="0.3">
      <c r="B218">
        <v>215</v>
      </c>
      <c r="C218">
        <v>54</v>
      </c>
      <c r="D218">
        <v>52</v>
      </c>
      <c r="E218">
        <v>215</v>
      </c>
      <c r="F218">
        <v>79</v>
      </c>
      <c r="G218">
        <v>38</v>
      </c>
      <c r="H218">
        <v>215</v>
      </c>
      <c r="I218">
        <v>216</v>
      </c>
      <c r="J218">
        <v>56</v>
      </c>
      <c r="K218">
        <v>215</v>
      </c>
      <c r="L218">
        <v>488</v>
      </c>
      <c r="M218">
        <v>57</v>
      </c>
      <c r="N218">
        <v>215</v>
      </c>
      <c r="O218">
        <v>1548</v>
      </c>
      <c r="P218">
        <v>212</v>
      </c>
      <c r="R218" s="6">
        <v>215</v>
      </c>
      <c r="S218" t="b">
        <f>OR(Tabla197[[#This Row],[Tiempo_lineal (ns)]]&gt;$C$508,Tabla197[[#This Row],[Tiempo_lineal (ns)]]&lt;$C$509)</f>
        <v>0</v>
      </c>
      <c r="T218" t="b">
        <f>OR(Tabla197[[#This Row],[Tiempo_normal (ns)]]&gt;$D$508,Tabla197[[#This Row],[Tiempo_normal (ns)]]&lt;$D$509)</f>
        <v>0</v>
      </c>
      <c r="U218" s="6">
        <v>215</v>
      </c>
      <c r="V218" t="b">
        <f>OR(Tabla3108[[#This Row],[Tiempo_lineal (ns)]]&gt;$F$508,Tabla3108[[#This Row],[Tiempo_lineal (ns)]]&lt;$F$509)</f>
        <v>0</v>
      </c>
      <c r="W218" t="b">
        <f>OR(Tabla3108[[#This Row],[Tiempo_normal (ns)]]&gt;$G$508,Tabla3108[[#This Row],[Tiempo_normal (ns)]]&lt;$G$509)</f>
        <v>0</v>
      </c>
      <c r="X218" s="6">
        <v>215</v>
      </c>
      <c r="Y218" t="b">
        <f>OR(Tabla4119[[#This Row],[Tiempo_lineal (ns)]]&gt;$I$508,Tabla4119[[#This Row],[Tiempo_lineal (ns)]]&lt;$I$509)</f>
        <v>0</v>
      </c>
      <c r="Z218" t="b">
        <f>OR(Tabla4119[[#This Row],[Tiempo_normal (ns)]]&gt;$J$508,Tabla4119[[#This Row],[Tiempo_normal (ns)]]&lt;$J$509)</f>
        <v>0</v>
      </c>
      <c r="AA218" s="6">
        <v>215</v>
      </c>
      <c r="AB218" t="b">
        <f>OR(Tabla51210[[#This Row],[Tiempo_lineal (ns)]]&gt;$L$508,Tabla51210[[#This Row],[Tiempo_lineal (ns)]]&lt;$L$509)</f>
        <v>0</v>
      </c>
      <c r="AC218" t="b">
        <f>OR(Tabla51210[[#This Row],[Tiempo_normal (ns)]]&gt;$M$508,Tabla51210[[#This Row],[Tiempo_normal (ns)]]&lt;$M$509)</f>
        <v>0</v>
      </c>
      <c r="AD218" s="6">
        <v>215</v>
      </c>
      <c r="AE218" t="b">
        <f>OR(Tabla61311[[#This Row],[Tiempo_lineal (ns)]]&gt;$O$508,Tabla61311[[#This Row],[Tiempo_lineal (ns)]]&lt;$O$509)</f>
        <v>0</v>
      </c>
      <c r="AF218" s="7" t="b">
        <f>OR(Tabla61311[[#This Row],[Tiempo_normal (ns)]]&gt;$P$508,Tabla61311[[#This Row],[Tiempo_normal (ns)]]&lt;$P$509)</f>
        <v>0</v>
      </c>
    </row>
    <row r="219" spans="2:32" x14ac:dyDescent="0.3">
      <c r="B219">
        <v>216</v>
      </c>
      <c r="C219">
        <v>55</v>
      </c>
      <c r="D219">
        <v>35</v>
      </c>
      <c r="E219">
        <v>216</v>
      </c>
      <c r="F219">
        <v>78</v>
      </c>
      <c r="G219">
        <v>37</v>
      </c>
      <c r="H219">
        <v>216</v>
      </c>
      <c r="I219">
        <v>146</v>
      </c>
      <c r="J219">
        <v>499</v>
      </c>
      <c r="K219">
        <v>216</v>
      </c>
      <c r="L219">
        <v>729</v>
      </c>
      <c r="M219">
        <v>57</v>
      </c>
      <c r="N219">
        <v>216</v>
      </c>
      <c r="O219">
        <v>6460</v>
      </c>
      <c r="P219">
        <v>98</v>
      </c>
      <c r="R219" s="8">
        <v>216</v>
      </c>
      <c r="S219" t="b">
        <f>OR(Tabla197[[#This Row],[Tiempo_lineal (ns)]]&gt;$C$508,Tabla197[[#This Row],[Tiempo_lineal (ns)]]&lt;$C$509)</f>
        <v>0</v>
      </c>
      <c r="T219" t="b">
        <f>OR(Tabla197[[#This Row],[Tiempo_normal (ns)]]&gt;$D$508,Tabla197[[#This Row],[Tiempo_normal (ns)]]&lt;$D$509)</f>
        <v>0</v>
      </c>
      <c r="U219" s="8">
        <v>216</v>
      </c>
      <c r="V219" t="b">
        <f>OR(Tabla3108[[#This Row],[Tiempo_lineal (ns)]]&gt;$F$508,Tabla3108[[#This Row],[Tiempo_lineal (ns)]]&lt;$F$509)</f>
        <v>0</v>
      </c>
      <c r="W219" t="b">
        <f>OR(Tabla3108[[#This Row],[Tiempo_normal (ns)]]&gt;$G$508,Tabla3108[[#This Row],[Tiempo_normal (ns)]]&lt;$G$509)</f>
        <v>0</v>
      </c>
      <c r="X219" s="8">
        <v>216</v>
      </c>
      <c r="Y219" t="b">
        <f>OR(Tabla4119[[#This Row],[Tiempo_lineal (ns)]]&gt;$I$508,Tabla4119[[#This Row],[Tiempo_lineal (ns)]]&lt;$I$509)</f>
        <v>0</v>
      </c>
      <c r="Z219" t="b">
        <f>OR(Tabla4119[[#This Row],[Tiempo_normal (ns)]]&gt;$J$508,Tabla4119[[#This Row],[Tiempo_normal (ns)]]&lt;$J$509)</f>
        <v>1</v>
      </c>
      <c r="AA219" s="8">
        <v>216</v>
      </c>
      <c r="AB219" t="b">
        <f>OR(Tabla51210[[#This Row],[Tiempo_lineal (ns)]]&gt;$L$508,Tabla51210[[#This Row],[Tiempo_lineal (ns)]]&lt;$L$509)</f>
        <v>0</v>
      </c>
      <c r="AC219" t="b">
        <f>OR(Tabla51210[[#This Row],[Tiempo_normal (ns)]]&gt;$M$508,Tabla51210[[#This Row],[Tiempo_normal (ns)]]&lt;$M$509)</f>
        <v>0</v>
      </c>
      <c r="AD219" s="8">
        <v>216</v>
      </c>
      <c r="AE219" t="b">
        <f>OR(Tabla61311[[#This Row],[Tiempo_lineal (ns)]]&gt;$O$508,Tabla61311[[#This Row],[Tiempo_lineal (ns)]]&lt;$O$509)</f>
        <v>1</v>
      </c>
      <c r="AF219" s="7" t="b">
        <f>OR(Tabla61311[[#This Row],[Tiempo_normal (ns)]]&gt;$P$508,Tabla61311[[#This Row],[Tiempo_normal (ns)]]&lt;$P$509)</f>
        <v>0</v>
      </c>
    </row>
    <row r="220" spans="2:32" x14ac:dyDescent="0.3">
      <c r="B220">
        <v>217</v>
      </c>
      <c r="C220">
        <v>50</v>
      </c>
      <c r="D220">
        <v>43</v>
      </c>
      <c r="E220">
        <v>217</v>
      </c>
      <c r="F220">
        <v>62</v>
      </c>
      <c r="G220">
        <v>128</v>
      </c>
      <c r="H220">
        <v>217</v>
      </c>
      <c r="I220">
        <v>185</v>
      </c>
      <c r="J220">
        <v>440</v>
      </c>
      <c r="K220">
        <v>217</v>
      </c>
      <c r="L220">
        <v>1132</v>
      </c>
      <c r="M220">
        <v>651</v>
      </c>
      <c r="N220">
        <v>217</v>
      </c>
      <c r="O220">
        <v>635</v>
      </c>
      <c r="P220">
        <v>154</v>
      </c>
      <c r="R220" s="6">
        <v>217</v>
      </c>
      <c r="S220" t="b">
        <f>OR(Tabla197[[#This Row],[Tiempo_lineal (ns)]]&gt;$C$508,Tabla197[[#This Row],[Tiempo_lineal (ns)]]&lt;$C$509)</f>
        <v>0</v>
      </c>
      <c r="T220" t="b">
        <f>OR(Tabla197[[#This Row],[Tiempo_normal (ns)]]&gt;$D$508,Tabla197[[#This Row],[Tiempo_normal (ns)]]&lt;$D$509)</f>
        <v>0</v>
      </c>
      <c r="U220" s="6">
        <v>217</v>
      </c>
      <c r="V220" t="b">
        <f>OR(Tabla3108[[#This Row],[Tiempo_lineal (ns)]]&gt;$F$508,Tabla3108[[#This Row],[Tiempo_lineal (ns)]]&lt;$F$509)</f>
        <v>0</v>
      </c>
      <c r="W220" t="b">
        <f>OR(Tabla3108[[#This Row],[Tiempo_normal (ns)]]&gt;$G$508,Tabla3108[[#This Row],[Tiempo_normal (ns)]]&lt;$G$509)</f>
        <v>0</v>
      </c>
      <c r="X220" s="6">
        <v>217</v>
      </c>
      <c r="Y220" t="b">
        <f>OR(Tabla4119[[#This Row],[Tiempo_lineal (ns)]]&gt;$I$508,Tabla4119[[#This Row],[Tiempo_lineal (ns)]]&lt;$I$509)</f>
        <v>0</v>
      </c>
      <c r="Z220" t="b">
        <f>OR(Tabla4119[[#This Row],[Tiempo_normal (ns)]]&gt;$J$508,Tabla4119[[#This Row],[Tiempo_normal (ns)]]&lt;$J$509)</f>
        <v>1</v>
      </c>
      <c r="AA220" s="6">
        <v>217</v>
      </c>
      <c r="AB220" t="b">
        <f>OR(Tabla51210[[#This Row],[Tiempo_lineal (ns)]]&gt;$L$508,Tabla51210[[#This Row],[Tiempo_lineal (ns)]]&lt;$L$509)</f>
        <v>0</v>
      </c>
      <c r="AC220" t="b">
        <f>OR(Tabla51210[[#This Row],[Tiempo_normal (ns)]]&gt;$M$508,Tabla51210[[#This Row],[Tiempo_normal (ns)]]&lt;$M$509)</f>
        <v>0</v>
      </c>
      <c r="AD220" s="6">
        <v>217</v>
      </c>
      <c r="AE220" t="b">
        <f>OR(Tabla61311[[#This Row],[Tiempo_lineal (ns)]]&gt;$O$508,Tabla61311[[#This Row],[Tiempo_lineal (ns)]]&lt;$O$509)</f>
        <v>0</v>
      </c>
      <c r="AF220" s="7" t="b">
        <f>OR(Tabla61311[[#This Row],[Tiempo_normal (ns)]]&gt;$P$508,Tabla61311[[#This Row],[Tiempo_normal (ns)]]&lt;$P$509)</f>
        <v>0</v>
      </c>
    </row>
    <row r="221" spans="2:32" x14ac:dyDescent="0.3">
      <c r="B221">
        <v>218</v>
      </c>
      <c r="C221">
        <v>55</v>
      </c>
      <c r="D221">
        <v>37</v>
      </c>
      <c r="E221">
        <v>218</v>
      </c>
      <c r="F221">
        <v>43</v>
      </c>
      <c r="G221">
        <v>93</v>
      </c>
      <c r="H221">
        <v>218</v>
      </c>
      <c r="I221">
        <v>113</v>
      </c>
      <c r="J221">
        <v>230</v>
      </c>
      <c r="K221">
        <v>218</v>
      </c>
      <c r="L221">
        <v>264</v>
      </c>
      <c r="M221">
        <v>49</v>
      </c>
      <c r="N221">
        <v>218</v>
      </c>
      <c r="O221">
        <v>4787</v>
      </c>
      <c r="P221">
        <v>676</v>
      </c>
      <c r="R221" s="8">
        <v>218</v>
      </c>
      <c r="S221" t="b">
        <f>OR(Tabla197[[#This Row],[Tiempo_lineal (ns)]]&gt;$C$508,Tabla197[[#This Row],[Tiempo_lineal (ns)]]&lt;$C$509)</f>
        <v>0</v>
      </c>
      <c r="T221" t="b">
        <f>OR(Tabla197[[#This Row],[Tiempo_normal (ns)]]&gt;$D$508,Tabla197[[#This Row],[Tiempo_normal (ns)]]&lt;$D$509)</f>
        <v>0</v>
      </c>
      <c r="U221" s="8">
        <v>218</v>
      </c>
      <c r="V221" t="b">
        <f>OR(Tabla3108[[#This Row],[Tiempo_lineal (ns)]]&gt;$F$508,Tabla3108[[#This Row],[Tiempo_lineal (ns)]]&lt;$F$509)</f>
        <v>0</v>
      </c>
      <c r="W221" t="b">
        <f>OR(Tabla3108[[#This Row],[Tiempo_normal (ns)]]&gt;$G$508,Tabla3108[[#This Row],[Tiempo_normal (ns)]]&lt;$G$509)</f>
        <v>0</v>
      </c>
      <c r="X221" s="8">
        <v>218</v>
      </c>
      <c r="Y221" t="b">
        <f>OR(Tabla4119[[#This Row],[Tiempo_lineal (ns)]]&gt;$I$508,Tabla4119[[#This Row],[Tiempo_lineal (ns)]]&lt;$I$509)</f>
        <v>0</v>
      </c>
      <c r="Z221" t="b">
        <f>OR(Tabla4119[[#This Row],[Tiempo_normal (ns)]]&gt;$J$508,Tabla4119[[#This Row],[Tiempo_normal (ns)]]&lt;$J$509)</f>
        <v>0</v>
      </c>
      <c r="AA221" s="8">
        <v>218</v>
      </c>
      <c r="AB221" t="b">
        <f>OR(Tabla51210[[#This Row],[Tiempo_lineal (ns)]]&gt;$L$508,Tabla51210[[#This Row],[Tiempo_lineal (ns)]]&lt;$L$509)</f>
        <v>0</v>
      </c>
      <c r="AC221" t="b">
        <f>OR(Tabla51210[[#This Row],[Tiempo_normal (ns)]]&gt;$M$508,Tabla51210[[#This Row],[Tiempo_normal (ns)]]&lt;$M$509)</f>
        <v>0</v>
      </c>
      <c r="AD221" s="8">
        <v>218</v>
      </c>
      <c r="AE221" t="b">
        <f>OR(Tabla61311[[#This Row],[Tiempo_lineal (ns)]]&gt;$O$508,Tabla61311[[#This Row],[Tiempo_lineal (ns)]]&lt;$O$509)</f>
        <v>1</v>
      </c>
      <c r="AF221" s="7" t="b">
        <f>OR(Tabla61311[[#This Row],[Tiempo_normal (ns)]]&gt;$P$508,Tabla61311[[#This Row],[Tiempo_normal (ns)]]&lt;$P$509)</f>
        <v>0</v>
      </c>
    </row>
    <row r="222" spans="2:32" x14ac:dyDescent="0.3">
      <c r="B222">
        <v>219</v>
      </c>
      <c r="C222">
        <v>40</v>
      </c>
      <c r="D222">
        <v>25</v>
      </c>
      <c r="E222">
        <v>219</v>
      </c>
      <c r="F222">
        <v>70</v>
      </c>
      <c r="G222">
        <v>219</v>
      </c>
      <c r="H222">
        <v>219</v>
      </c>
      <c r="I222">
        <v>97</v>
      </c>
      <c r="J222">
        <v>48</v>
      </c>
      <c r="K222">
        <v>219</v>
      </c>
      <c r="L222">
        <v>1054</v>
      </c>
      <c r="M222">
        <v>57</v>
      </c>
      <c r="N222">
        <v>219</v>
      </c>
      <c r="O222">
        <v>928</v>
      </c>
      <c r="P222">
        <v>115</v>
      </c>
      <c r="R222" s="6">
        <v>219</v>
      </c>
      <c r="S222" t="b">
        <f>OR(Tabla197[[#This Row],[Tiempo_lineal (ns)]]&gt;$C$508,Tabla197[[#This Row],[Tiempo_lineal (ns)]]&lt;$C$509)</f>
        <v>0</v>
      </c>
      <c r="T222" t="b">
        <f>OR(Tabla197[[#This Row],[Tiempo_normal (ns)]]&gt;$D$508,Tabla197[[#This Row],[Tiempo_normal (ns)]]&lt;$D$509)</f>
        <v>0</v>
      </c>
      <c r="U222" s="6">
        <v>219</v>
      </c>
      <c r="V222" t="b">
        <f>OR(Tabla3108[[#This Row],[Tiempo_lineal (ns)]]&gt;$F$508,Tabla3108[[#This Row],[Tiempo_lineal (ns)]]&lt;$F$509)</f>
        <v>0</v>
      </c>
      <c r="W222" t="b">
        <f>OR(Tabla3108[[#This Row],[Tiempo_normal (ns)]]&gt;$G$508,Tabla3108[[#This Row],[Tiempo_normal (ns)]]&lt;$G$509)</f>
        <v>1</v>
      </c>
      <c r="X222" s="6">
        <v>219</v>
      </c>
      <c r="Y222" t="b">
        <f>OR(Tabla4119[[#This Row],[Tiempo_lineal (ns)]]&gt;$I$508,Tabla4119[[#This Row],[Tiempo_lineal (ns)]]&lt;$I$509)</f>
        <v>0</v>
      </c>
      <c r="Z222" t="b">
        <f>OR(Tabla4119[[#This Row],[Tiempo_normal (ns)]]&gt;$J$508,Tabla4119[[#This Row],[Tiempo_normal (ns)]]&lt;$J$509)</f>
        <v>0</v>
      </c>
      <c r="AA222" s="6">
        <v>219</v>
      </c>
      <c r="AB222" t="b">
        <f>OR(Tabla51210[[#This Row],[Tiempo_lineal (ns)]]&gt;$L$508,Tabla51210[[#This Row],[Tiempo_lineal (ns)]]&lt;$L$509)</f>
        <v>0</v>
      </c>
      <c r="AC222" t="b">
        <f>OR(Tabla51210[[#This Row],[Tiempo_normal (ns)]]&gt;$M$508,Tabla51210[[#This Row],[Tiempo_normal (ns)]]&lt;$M$509)</f>
        <v>0</v>
      </c>
      <c r="AD222" s="6">
        <v>219</v>
      </c>
      <c r="AE222" t="b">
        <f>OR(Tabla61311[[#This Row],[Tiempo_lineal (ns)]]&gt;$O$508,Tabla61311[[#This Row],[Tiempo_lineal (ns)]]&lt;$O$509)</f>
        <v>0</v>
      </c>
      <c r="AF222" s="7" t="b">
        <f>OR(Tabla61311[[#This Row],[Tiempo_normal (ns)]]&gt;$P$508,Tabla61311[[#This Row],[Tiempo_normal (ns)]]&lt;$P$509)</f>
        <v>0</v>
      </c>
    </row>
    <row r="223" spans="2:32" x14ac:dyDescent="0.3">
      <c r="B223">
        <v>220</v>
      </c>
      <c r="C223">
        <v>63</v>
      </c>
      <c r="D223">
        <v>39</v>
      </c>
      <c r="E223">
        <v>220</v>
      </c>
      <c r="F223">
        <v>180</v>
      </c>
      <c r="G223">
        <v>43</v>
      </c>
      <c r="H223">
        <v>220</v>
      </c>
      <c r="I223">
        <v>93</v>
      </c>
      <c r="J223">
        <v>71</v>
      </c>
      <c r="K223">
        <v>220</v>
      </c>
      <c r="L223">
        <v>473</v>
      </c>
      <c r="M223">
        <v>658</v>
      </c>
      <c r="N223">
        <v>220</v>
      </c>
      <c r="O223">
        <v>3531</v>
      </c>
      <c r="P223">
        <v>107</v>
      </c>
      <c r="R223" s="8">
        <v>220</v>
      </c>
      <c r="S223" t="b">
        <f>OR(Tabla197[[#This Row],[Tiempo_lineal (ns)]]&gt;$C$508,Tabla197[[#This Row],[Tiempo_lineal (ns)]]&lt;$C$509)</f>
        <v>0</v>
      </c>
      <c r="T223" t="b">
        <f>OR(Tabla197[[#This Row],[Tiempo_normal (ns)]]&gt;$D$508,Tabla197[[#This Row],[Tiempo_normal (ns)]]&lt;$D$509)</f>
        <v>0</v>
      </c>
      <c r="U223" s="8">
        <v>220</v>
      </c>
      <c r="V223" t="b">
        <f>OR(Tabla3108[[#This Row],[Tiempo_lineal (ns)]]&gt;$F$508,Tabla3108[[#This Row],[Tiempo_lineal (ns)]]&lt;$F$509)</f>
        <v>0</v>
      </c>
      <c r="W223" t="b">
        <f>OR(Tabla3108[[#This Row],[Tiempo_normal (ns)]]&gt;$G$508,Tabla3108[[#This Row],[Tiempo_normal (ns)]]&lt;$G$509)</f>
        <v>0</v>
      </c>
      <c r="X223" s="8">
        <v>220</v>
      </c>
      <c r="Y223" t="b">
        <f>OR(Tabla4119[[#This Row],[Tiempo_lineal (ns)]]&gt;$I$508,Tabla4119[[#This Row],[Tiempo_lineal (ns)]]&lt;$I$509)</f>
        <v>0</v>
      </c>
      <c r="Z223" t="b">
        <f>OR(Tabla4119[[#This Row],[Tiempo_normal (ns)]]&gt;$J$508,Tabla4119[[#This Row],[Tiempo_normal (ns)]]&lt;$J$509)</f>
        <v>0</v>
      </c>
      <c r="AA223" s="8">
        <v>220</v>
      </c>
      <c r="AB223" t="b">
        <f>OR(Tabla51210[[#This Row],[Tiempo_lineal (ns)]]&gt;$L$508,Tabla51210[[#This Row],[Tiempo_lineal (ns)]]&lt;$L$509)</f>
        <v>0</v>
      </c>
      <c r="AC223" t="b">
        <f>OR(Tabla51210[[#This Row],[Tiempo_normal (ns)]]&gt;$M$508,Tabla51210[[#This Row],[Tiempo_normal (ns)]]&lt;$M$509)</f>
        <v>0</v>
      </c>
      <c r="AD223" s="8">
        <v>220</v>
      </c>
      <c r="AE223" t="b">
        <f>OR(Tabla61311[[#This Row],[Tiempo_lineal (ns)]]&gt;$O$508,Tabla61311[[#This Row],[Tiempo_lineal (ns)]]&lt;$O$509)</f>
        <v>0</v>
      </c>
      <c r="AF223" s="7" t="b">
        <f>OR(Tabla61311[[#This Row],[Tiempo_normal (ns)]]&gt;$P$508,Tabla61311[[#This Row],[Tiempo_normal (ns)]]&lt;$P$509)</f>
        <v>0</v>
      </c>
    </row>
    <row r="224" spans="2:32" x14ac:dyDescent="0.3">
      <c r="B224">
        <v>221</v>
      </c>
      <c r="C224">
        <v>122</v>
      </c>
      <c r="D224">
        <v>64</v>
      </c>
      <c r="E224">
        <v>221</v>
      </c>
      <c r="F224">
        <v>105</v>
      </c>
      <c r="G224">
        <v>37</v>
      </c>
      <c r="H224">
        <v>221</v>
      </c>
      <c r="I224">
        <v>445</v>
      </c>
      <c r="J224">
        <v>626</v>
      </c>
      <c r="K224">
        <v>221</v>
      </c>
      <c r="L224">
        <v>447</v>
      </c>
      <c r="M224">
        <v>553</v>
      </c>
      <c r="N224">
        <v>221</v>
      </c>
      <c r="O224">
        <v>1409</v>
      </c>
      <c r="P224">
        <v>5948</v>
      </c>
      <c r="R224" s="6">
        <v>221</v>
      </c>
      <c r="S224" t="b">
        <f>OR(Tabla197[[#This Row],[Tiempo_lineal (ns)]]&gt;$C$508,Tabla197[[#This Row],[Tiempo_lineal (ns)]]&lt;$C$509)</f>
        <v>1</v>
      </c>
      <c r="T224" t="b">
        <f>OR(Tabla197[[#This Row],[Tiempo_normal (ns)]]&gt;$D$508,Tabla197[[#This Row],[Tiempo_normal (ns)]]&lt;$D$509)</f>
        <v>0</v>
      </c>
      <c r="U224" s="6">
        <v>221</v>
      </c>
      <c r="V224" t="b">
        <f>OR(Tabla3108[[#This Row],[Tiempo_lineal (ns)]]&gt;$F$508,Tabla3108[[#This Row],[Tiempo_lineal (ns)]]&lt;$F$509)</f>
        <v>0</v>
      </c>
      <c r="W224" t="b">
        <f>OR(Tabla3108[[#This Row],[Tiempo_normal (ns)]]&gt;$G$508,Tabla3108[[#This Row],[Tiempo_normal (ns)]]&lt;$G$509)</f>
        <v>0</v>
      </c>
      <c r="X224" s="6">
        <v>221</v>
      </c>
      <c r="Y224" t="b">
        <f>OR(Tabla4119[[#This Row],[Tiempo_lineal (ns)]]&gt;$I$508,Tabla4119[[#This Row],[Tiempo_lineal (ns)]]&lt;$I$509)</f>
        <v>1</v>
      </c>
      <c r="Z224" t="b">
        <f>OR(Tabla4119[[#This Row],[Tiempo_normal (ns)]]&gt;$J$508,Tabla4119[[#This Row],[Tiempo_normal (ns)]]&lt;$J$509)</f>
        <v>1</v>
      </c>
      <c r="AA224" s="6">
        <v>221</v>
      </c>
      <c r="AB224" t="b">
        <f>OR(Tabla51210[[#This Row],[Tiempo_lineal (ns)]]&gt;$L$508,Tabla51210[[#This Row],[Tiempo_lineal (ns)]]&lt;$L$509)</f>
        <v>0</v>
      </c>
      <c r="AC224" t="b">
        <f>OR(Tabla51210[[#This Row],[Tiempo_normal (ns)]]&gt;$M$508,Tabla51210[[#This Row],[Tiempo_normal (ns)]]&lt;$M$509)</f>
        <v>0</v>
      </c>
      <c r="AD224" s="6">
        <v>221</v>
      </c>
      <c r="AE224" t="b">
        <f>OR(Tabla61311[[#This Row],[Tiempo_lineal (ns)]]&gt;$O$508,Tabla61311[[#This Row],[Tiempo_lineal (ns)]]&lt;$O$509)</f>
        <v>0</v>
      </c>
      <c r="AF224" s="7" t="b">
        <f>OR(Tabla61311[[#This Row],[Tiempo_normal (ns)]]&gt;$P$508,Tabla61311[[#This Row],[Tiempo_normal (ns)]]&lt;$P$509)</f>
        <v>1</v>
      </c>
    </row>
    <row r="225" spans="2:32" x14ac:dyDescent="0.3">
      <c r="B225">
        <v>222</v>
      </c>
      <c r="C225">
        <v>89</v>
      </c>
      <c r="D225">
        <v>72</v>
      </c>
      <c r="E225">
        <v>222</v>
      </c>
      <c r="F225">
        <v>104</v>
      </c>
      <c r="G225">
        <v>63</v>
      </c>
      <c r="H225">
        <v>222</v>
      </c>
      <c r="I225">
        <v>271</v>
      </c>
      <c r="J225">
        <v>52</v>
      </c>
      <c r="K225">
        <v>222</v>
      </c>
      <c r="L225">
        <v>1168</v>
      </c>
      <c r="M225">
        <v>474</v>
      </c>
      <c r="N225">
        <v>222</v>
      </c>
      <c r="O225">
        <v>1235</v>
      </c>
      <c r="P225">
        <v>111</v>
      </c>
      <c r="R225" s="8">
        <v>222</v>
      </c>
      <c r="S225" t="b">
        <f>OR(Tabla197[[#This Row],[Tiempo_lineal (ns)]]&gt;$C$508,Tabla197[[#This Row],[Tiempo_lineal (ns)]]&lt;$C$509)</f>
        <v>0</v>
      </c>
      <c r="T225" t="b">
        <f>OR(Tabla197[[#This Row],[Tiempo_normal (ns)]]&gt;$D$508,Tabla197[[#This Row],[Tiempo_normal (ns)]]&lt;$D$509)</f>
        <v>0</v>
      </c>
      <c r="U225" s="8">
        <v>222</v>
      </c>
      <c r="V225" t="b">
        <f>OR(Tabla3108[[#This Row],[Tiempo_lineal (ns)]]&gt;$F$508,Tabla3108[[#This Row],[Tiempo_lineal (ns)]]&lt;$F$509)</f>
        <v>0</v>
      </c>
      <c r="W225" t="b">
        <f>OR(Tabla3108[[#This Row],[Tiempo_normal (ns)]]&gt;$G$508,Tabla3108[[#This Row],[Tiempo_normal (ns)]]&lt;$G$509)</f>
        <v>0</v>
      </c>
      <c r="X225" s="8">
        <v>222</v>
      </c>
      <c r="Y225" t="b">
        <f>OR(Tabla4119[[#This Row],[Tiempo_lineal (ns)]]&gt;$I$508,Tabla4119[[#This Row],[Tiempo_lineal (ns)]]&lt;$I$509)</f>
        <v>0</v>
      </c>
      <c r="Z225" t="b">
        <f>OR(Tabla4119[[#This Row],[Tiempo_normal (ns)]]&gt;$J$508,Tabla4119[[#This Row],[Tiempo_normal (ns)]]&lt;$J$509)</f>
        <v>0</v>
      </c>
      <c r="AA225" s="8">
        <v>222</v>
      </c>
      <c r="AB225" t="b">
        <f>OR(Tabla51210[[#This Row],[Tiempo_lineal (ns)]]&gt;$L$508,Tabla51210[[#This Row],[Tiempo_lineal (ns)]]&lt;$L$509)</f>
        <v>0</v>
      </c>
      <c r="AC225" t="b">
        <f>OR(Tabla51210[[#This Row],[Tiempo_normal (ns)]]&gt;$M$508,Tabla51210[[#This Row],[Tiempo_normal (ns)]]&lt;$M$509)</f>
        <v>0</v>
      </c>
      <c r="AD225" s="8">
        <v>222</v>
      </c>
      <c r="AE225" t="b">
        <f>OR(Tabla61311[[#This Row],[Tiempo_lineal (ns)]]&gt;$O$508,Tabla61311[[#This Row],[Tiempo_lineal (ns)]]&lt;$O$509)</f>
        <v>0</v>
      </c>
      <c r="AF225" s="7" t="b">
        <f>OR(Tabla61311[[#This Row],[Tiempo_normal (ns)]]&gt;$P$508,Tabla61311[[#This Row],[Tiempo_normal (ns)]]&lt;$P$509)</f>
        <v>0</v>
      </c>
    </row>
    <row r="226" spans="2:32" x14ac:dyDescent="0.3">
      <c r="B226">
        <v>223</v>
      </c>
      <c r="C226">
        <v>56</v>
      </c>
      <c r="D226">
        <v>60</v>
      </c>
      <c r="E226">
        <v>223</v>
      </c>
      <c r="F226">
        <v>136</v>
      </c>
      <c r="G226">
        <v>86</v>
      </c>
      <c r="H226">
        <v>223</v>
      </c>
      <c r="I226">
        <v>139</v>
      </c>
      <c r="J226">
        <v>51</v>
      </c>
      <c r="K226">
        <v>223</v>
      </c>
      <c r="L226">
        <v>377</v>
      </c>
      <c r="M226">
        <v>452</v>
      </c>
      <c r="N226">
        <v>223</v>
      </c>
      <c r="O226">
        <v>1567</v>
      </c>
      <c r="P226">
        <v>320</v>
      </c>
      <c r="R226" s="6">
        <v>223</v>
      </c>
      <c r="S226" t="b">
        <f>OR(Tabla197[[#This Row],[Tiempo_lineal (ns)]]&gt;$C$508,Tabla197[[#This Row],[Tiempo_lineal (ns)]]&lt;$C$509)</f>
        <v>0</v>
      </c>
      <c r="T226" t="b">
        <f>OR(Tabla197[[#This Row],[Tiempo_normal (ns)]]&gt;$D$508,Tabla197[[#This Row],[Tiempo_normal (ns)]]&lt;$D$509)</f>
        <v>0</v>
      </c>
      <c r="U226" s="6">
        <v>223</v>
      </c>
      <c r="V226" t="b">
        <f>OR(Tabla3108[[#This Row],[Tiempo_lineal (ns)]]&gt;$F$508,Tabla3108[[#This Row],[Tiempo_lineal (ns)]]&lt;$F$509)</f>
        <v>0</v>
      </c>
      <c r="W226" t="b">
        <f>OR(Tabla3108[[#This Row],[Tiempo_normal (ns)]]&gt;$G$508,Tabla3108[[#This Row],[Tiempo_normal (ns)]]&lt;$G$509)</f>
        <v>0</v>
      </c>
      <c r="X226" s="6">
        <v>223</v>
      </c>
      <c r="Y226" t="b">
        <f>OR(Tabla4119[[#This Row],[Tiempo_lineal (ns)]]&gt;$I$508,Tabla4119[[#This Row],[Tiempo_lineal (ns)]]&lt;$I$509)</f>
        <v>0</v>
      </c>
      <c r="Z226" t="b">
        <f>OR(Tabla4119[[#This Row],[Tiempo_normal (ns)]]&gt;$J$508,Tabla4119[[#This Row],[Tiempo_normal (ns)]]&lt;$J$509)</f>
        <v>0</v>
      </c>
      <c r="AA226" s="6">
        <v>223</v>
      </c>
      <c r="AB226" t="b">
        <f>OR(Tabla51210[[#This Row],[Tiempo_lineal (ns)]]&gt;$L$508,Tabla51210[[#This Row],[Tiempo_lineal (ns)]]&lt;$L$509)</f>
        <v>0</v>
      </c>
      <c r="AC226" t="b">
        <f>OR(Tabla51210[[#This Row],[Tiempo_normal (ns)]]&gt;$M$508,Tabla51210[[#This Row],[Tiempo_normal (ns)]]&lt;$M$509)</f>
        <v>0</v>
      </c>
      <c r="AD226" s="6">
        <v>223</v>
      </c>
      <c r="AE226" t="b">
        <f>OR(Tabla61311[[#This Row],[Tiempo_lineal (ns)]]&gt;$O$508,Tabla61311[[#This Row],[Tiempo_lineal (ns)]]&lt;$O$509)</f>
        <v>0</v>
      </c>
      <c r="AF226" s="7" t="b">
        <f>OR(Tabla61311[[#This Row],[Tiempo_normal (ns)]]&gt;$P$508,Tabla61311[[#This Row],[Tiempo_normal (ns)]]&lt;$P$509)</f>
        <v>0</v>
      </c>
    </row>
    <row r="227" spans="2:32" x14ac:dyDescent="0.3">
      <c r="B227">
        <v>224</v>
      </c>
      <c r="C227">
        <v>90</v>
      </c>
      <c r="D227">
        <v>44</v>
      </c>
      <c r="E227">
        <v>224</v>
      </c>
      <c r="F227">
        <v>114</v>
      </c>
      <c r="G227">
        <v>91</v>
      </c>
      <c r="H227">
        <v>224</v>
      </c>
      <c r="I227">
        <v>195</v>
      </c>
      <c r="J227">
        <v>44</v>
      </c>
      <c r="K227">
        <v>224</v>
      </c>
      <c r="L227">
        <v>616</v>
      </c>
      <c r="M227">
        <v>49</v>
      </c>
      <c r="N227">
        <v>224</v>
      </c>
      <c r="O227">
        <v>893</v>
      </c>
      <c r="P227">
        <v>227</v>
      </c>
      <c r="R227" s="8">
        <v>224</v>
      </c>
      <c r="S227" t="b">
        <f>OR(Tabla197[[#This Row],[Tiempo_lineal (ns)]]&gt;$C$508,Tabla197[[#This Row],[Tiempo_lineal (ns)]]&lt;$C$509)</f>
        <v>0</v>
      </c>
      <c r="T227" t="b">
        <f>OR(Tabla197[[#This Row],[Tiempo_normal (ns)]]&gt;$D$508,Tabla197[[#This Row],[Tiempo_normal (ns)]]&lt;$D$509)</f>
        <v>0</v>
      </c>
      <c r="U227" s="8">
        <v>224</v>
      </c>
      <c r="V227" t="b">
        <f>OR(Tabla3108[[#This Row],[Tiempo_lineal (ns)]]&gt;$F$508,Tabla3108[[#This Row],[Tiempo_lineal (ns)]]&lt;$F$509)</f>
        <v>0</v>
      </c>
      <c r="W227" t="b">
        <f>OR(Tabla3108[[#This Row],[Tiempo_normal (ns)]]&gt;$G$508,Tabla3108[[#This Row],[Tiempo_normal (ns)]]&lt;$G$509)</f>
        <v>0</v>
      </c>
      <c r="X227" s="8">
        <v>224</v>
      </c>
      <c r="Y227" t="b">
        <f>OR(Tabla4119[[#This Row],[Tiempo_lineal (ns)]]&gt;$I$508,Tabla4119[[#This Row],[Tiempo_lineal (ns)]]&lt;$I$509)</f>
        <v>0</v>
      </c>
      <c r="Z227" t="b">
        <f>OR(Tabla4119[[#This Row],[Tiempo_normal (ns)]]&gt;$J$508,Tabla4119[[#This Row],[Tiempo_normal (ns)]]&lt;$J$509)</f>
        <v>0</v>
      </c>
      <c r="AA227" s="8">
        <v>224</v>
      </c>
      <c r="AB227" t="b">
        <f>OR(Tabla51210[[#This Row],[Tiempo_lineal (ns)]]&gt;$L$508,Tabla51210[[#This Row],[Tiempo_lineal (ns)]]&lt;$L$509)</f>
        <v>0</v>
      </c>
      <c r="AC227" t="b">
        <f>OR(Tabla51210[[#This Row],[Tiempo_normal (ns)]]&gt;$M$508,Tabla51210[[#This Row],[Tiempo_normal (ns)]]&lt;$M$509)</f>
        <v>0</v>
      </c>
      <c r="AD227" s="8">
        <v>224</v>
      </c>
      <c r="AE227" t="b">
        <f>OR(Tabla61311[[#This Row],[Tiempo_lineal (ns)]]&gt;$O$508,Tabla61311[[#This Row],[Tiempo_lineal (ns)]]&lt;$O$509)</f>
        <v>0</v>
      </c>
      <c r="AF227" s="7" t="b">
        <f>OR(Tabla61311[[#This Row],[Tiempo_normal (ns)]]&gt;$P$508,Tabla61311[[#This Row],[Tiempo_normal (ns)]]&lt;$P$509)</f>
        <v>0</v>
      </c>
    </row>
    <row r="228" spans="2:32" x14ac:dyDescent="0.3">
      <c r="B228">
        <v>225</v>
      </c>
      <c r="C228">
        <v>63</v>
      </c>
      <c r="D228">
        <v>62</v>
      </c>
      <c r="E228">
        <v>225</v>
      </c>
      <c r="F228">
        <v>79</v>
      </c>
      <c r="G228">
        <v>142</v>
      </c>
      <c r="H228">
        <v>225</v>
      </c>
      <c r="I228">
        <v>179</v>
      </c>
      <c r="J228">
        <v>44</v>
      </c>
      <c r="K228">
        <v>225</v>
      </c>
      <c r="L228">
        <v>373</v>
      </c>
      <c r="M228">
        <v>476</v>
      </c>
      <c r="N228">
        <v>225</v>
      </c>
      <c r="O228">
        <v>2500</v>
      </c>
      <c r="P228">
        <v>249</v>
      </c>
      <c r="R228" s="6">
        <v>225</v>
      </c>
      <c r="S228" t="b">
        <f>OR(Tabla197[[#This Row],[Tiempo_lineal (ns)]]&gt;$C$508,Tabla197[[#This Row],[Tiempo_lineal (ns)]]&lt;$C$509)</f>
        <v>0</v>
      </c>
      <c r="T228" t="b">
        <f>OR(Tabla197[[#This Row],[Tiempo_normal (ns)]]&gt;$D$508,Tabla197[[#This Row],[Tiempo_normal (ns)]]&lt;$D$509)</f>
        <v>0</v>
      </c>
      <c r="U228" s="6">
        <v>225</v>
      </c>
      <c r="V228" t="b">
        <f>OR(Tabla3108[[#This Row],[Tiempo_lineal (ns)]]&gt;$F$508,Tabla3108[[#This Row],[Tiempo_lineal (ns)]]&lt;$F$509)</f>
        <v>0</v>
      </c>
      <c r="W228" t="b">
        <f>OR(Tabla3108[[#This Row],[Tiempo_normal (ns)]]&gt;$G$508,Tabla3108[[#This Row],[Tiempo_normal (ns)]]&lt;$G$509)</f>
        <v>1</v>
      </c>
      <c r="X228" s="6">
        <v>225</v>
      </c>
      <c r="Y228" t="b">
        <f>OR(Tabla4119[[#This Row],[Tiempo_lineal (ns)]]&gt;$I$508,Tabla4119[[#This Row],[Tiempo_lineal (ns)]]&lt;$I$509)</f>
        <v>0</v>
      </c>
      <c r="Z228" t="b">
        <f>OR(Tabla4119[[#This Row],[Tiempo_normal (ns)]]&gt;$J$508,Tabla4119[[#This Row],[Tiempo_normal (ns)]]&lt;$J$509)</f>
        <v>0</v>
      </c>
      <c r="AA228" s="6">
        <v>225</v>
      </c>
      <c r="AB228" t="b">
        <f>OR(Tabla51210[[#This Row],[Tiempo_lineal (ns)]]&gt;$L$508,Tabla51210[[#This Row],[Tiempo_lineal (ns)]]&lt;$L$509)</f>
        <v>0</v>
      </c>
      <c r="AC228" t="b">
        <f>OR(Tabla51210[[#This Row],[Tiempo_normal (ns)]]&gt;$M$508,Tabla51210[[#This Row],[Tiempo_normal (ns)]]&lt;$M$509)</f>
        <v>0</v>
      </c>
      <c r="AD228" s="6">
        <v>225</v>
      </c>
      <c r="AE228" t="b">
        <f>OR(Tabla61311[[#This Row],[Tiempo_lineal (ns)]]&gt;$O$508,Tabla61311[[#This Row],[Tiempo_lineal (ns)]]&lt;$O$509)</f>
        <v>0</v>
      </c>
      <c r="AF228" s="7" t="b">
        <f>OR(Tabla61311[[#This Row],[Tiempo_normal (ns)]]&gt;$P$508,Tabla61311[[#This Row],[Tiempo_normal (ns)]]&lt;$P$509)</f>
        <v>0</v>
      </c>
    </row>
    <row r="229" spans="2:32" x14ac:dyDescent="0.3">
      <c r="B229">
        <v>226</v>
      </c>
      <c r="C229">
        <v>59</v>
      </c>
      <c r="D229">
        <v>41</v>
      </c>
      <c r="E229">
        <v>226</v>
      </c>
      <c r="F229">
        <v>98</v>
      </c>
      <c r="G229">
        <v>25</v>
      </c>
      <c r="H229">
        <v>226</v>
      </c>
      <c r="I229">
        <v>292</v>
      </c>
      <c r="J229">
        <v>52</v>
      </c>
      <c r="K229">
        <v>226</v>
      </c>
      <c r="L229">
        <v>1640</v>
      </c>
      <c r="M229">
        <v>459</v>
      </c>
      <c r="N229">
        <v>226</v>
      </c>
      <c r="O229">
        <v>2615</v>
      </c>
      <c r="P229">
        <v>217</v>
      </c>
      <c r="R229" s="8">
        <v>226</v>
      </c>
      <c r="S229" t="b">
        <f>OR(Tabla197[[#This Row],[Tiempo_lineal (ns)]]&gt;$C$508,Tabla197[[#This Row],[Tiempo_lineal (ns)]]&lt;$C$509)</f>
        <v>0</v>
      </c>
      <c r="T229" t="b">
        <f>OR(Tabla197[[#This Row],[Tiempo_normal (ns)]]&gt;$D$508,Tabla197[[#This Row],[Tiempo_normal (ns)]]&lt;$D$509)</f>
        <v>0</v>
      </c>
      <c r="U229" s="8">
        <v>226</v>
      </c>
      <c r="V229" t="b">
        <f>OR(Tabla3108[[#This Row],[Tiempo_lineal (ns)]]&gt;$F$508,Tabla3108[[#This Row],[Tiempo_lineal (ns)]]&lt;$F$509)</f>
        <v>0</v>
      </c>
      <c r="W229" t="b">
        <f>OR(Tabla3108[[#This Row],[Tiempo_normal (ns)]]&gt;$G$508,Tabla3108[[#This Row],[Tiempo_normal (ns)]]&lt;$G$509)</f>
        <v>0</v>
      </c>
      <c r="X229" s="8">
        <v>226</v>
      </c>
      <c r="Y229" t="b">
        <f>OR(Tabla4119[[#This Row],[Tiempo_lineal (ns)]]&gt;$I$508,Tabla4119[[#This Row],[Tiempo_lineal (ns)]]&lt;$I$509)</f>
        <v>0</v>
      </c>
      <c r="Z229" t="b">
        <f>OR(Tabla4119[[#This Row],[Tiempo_normal (ns)]]&gt;$J$508,Tabla4119[[#This Row],[Tiempo_normal (ns)]]&lt;$J$509)</f>
        <v>0</v>
      </c>
      <c r="AA229" s="8">
        <v>226</v>
      </c>
      <c r="AB229" t="b">
        <f>OR(Tabla51210[[#This Row],[Tiempo_lineal (ns)]]&gt;$L$508,Tabla51210[[#This Row],[Tiempo_lineal (ns)]]&lt;$L$509)</f>
        <v>0</v>
      </c>
      <c r="AC229" t="b">
        <f>OR(Tabla51210[[#This Row],[Tiempo_normal (ns)]]&gt;$M$508,Tabla51210[[#This Row],[Tiempo_normal (ns)]]&lt;$M$509)</f>
        <v>0</v>
      </c>
      <c r="AD229" s="8">
        <v>226</v>
      </c>
      <c r="AE229" t="b">
        <f>OR(Tabla61311[[#This Row],[Tiempo_lineal (ns)]]&gt;$O$508,Tabla61311[[#This Row],[Tiempo_lineal (ns)]]&lt;$O$509)</f>
        <v>0</v>
      </c>
      <c r="AF229" s="7" t="b">
        <f>OR(Tabla61311[[#This Row],[Tiempo_normal (ns)]]&gt;$P$508,Tabla61311[[#This Row],[Tiempo_normal (ns)]]&lt;$P$509)</f>
        <v>0</v>
      </c>
    </row>
    <row r="230" spans="2:32" x14ac:dyDescent="0.3">
      <c r="B230">
        <v>227</v>
      </c>
      <c r="C230">
        <v>32</v>
      </c>
      <c r="D230">
        <v>66</v>
      </c>
      <c r="E230">
        <v>227</v>
      </c>
      <c r="F230">
        <v>98</v>
      </c>
      <c r="G230">
        <v>30</v>
      </c>
      <c r="H230">
        <v>227</v>
      </c>
      <c r="I230">
        <v>135</v>
      </c>
      <c r="J230">
        <v>327</v>
      </c>
      <c r="K230">
        <v>227</v>
      </c>
      <c r="L230">
        <v>150</v>
      </c>
      <c r="M230">
        <v>162</v>
      </c>
      <c r="N230">
        <v>227</v>
      </c>
      <c r="O230">
        <v>2662</v>
      </c>
      <c r="P230">
        <v>118</v>
      </c>
      <c r="R230" s="6">
        <v>227</v>
      </c>
      <c r="S230" t="b">
        <f>OR(Tabla197[[#This Row],[Tiempo_lineal (ns)]]&gt;$C$508,Tabla197[[#This Row],[Tiempo_lineal (ns)]]&lt;$C$509)</f>
        <v>0</v>
      </c>
      <c r="T230" t="b">
        <f>OR(Tabla197[[#This Row],[Tiempo_normal (ns)]]&gt;$D$508,Tabla197[[#This Row],[Tiempo_normal (ns)]]&lt;$D$509)</f>
        <v>0</v>
      </c>
      <c r="U230" s="6">
        <v>227</v>
      </c>
      <c r="V230" t="b">
        <f>OR(Tabla3108[[#This Row],[Tiempo_lineal (ns)]]&gt;$F$508,Tabla3108[[#This Row],[Tiempo_lineal (ns)]]&lt;$F$509)</f>
        <v>0</v>
      </c>
      <c r="W230" t="b">
        <f>OR(Tabla3108[[#This Row],[Tiempo_normal (ns)]]&gt;$G$508,Tabla3108[[#This Row],[Tiempo_normal (ns)]]&lt;$G$509)</f>
        <v>0</v>
      </c>
      <c r="X230" s="6">
        <v>227</v>
      </c>
      <c r="Y230" t="b">
        <f>OR(Tabla4119[[#This Row],[Tiempo_lineal (ns)]]&gt;$I$508,Tabla4119[[#This Row],[Tiempo_lineal (ns)]]&lt;$I$509)</f>
        <v>0</v>
      </c>
      <c r="Z230" t="b">
        <f>OR(Tabla4119[[#This Row],[Tiempo_normal (ns)]]&gt;$J$508,Tabla4119[[#This Row],[Tiempo_normal (ns)]]&lt;$J$509)</f>
        <v>0</v>
      </c>
      <c r="AA230" s="6">
        <v>227</v>
      </c>
      <c r="AB230" t="b">
        <f>OR(Tabla51210[[#This Row],[Tiempo_lineal (ns)]]&gt;$L$508,Tabla51210[[#This Row],[Tiempo_lineal (ns)]]&lt;$L$509)</f>
        <v>0</v>
      </c>
      <c r="AC230" t="b">
        <f>OR(Tabla51210[[#This Row],[Tiempo_normal (ns)]]&gt;$M$508,Tabla51210[[#This Row],[Tiempo_normal (ns)]]&lt;$M$509)</f>
        <v>0</v>
      </c>
      <c r="AD230" s="6">
        <v>227</v>
      </c>
      <c r="AE230" t="b">
        <f>OR(Tabla61311[[#This Row],[Tiempo_lineal (ns)]]&gt;$O$508,Tabla61311[[#This Row],[Tiempo_lineal (ns)]]&lt;$O$509)</f>
        <v>0</v>
      </c>
      <c r="AF230" s="7" t="b">
        <f>OR(Tabla61311[[#This Row],[Tiempo_normal (ns)]]&gt;$P$508,Tabla61311[[#This Row],[Tiempo_normal (ns)]]&lt;$P$509)</f>
        <v>0</v>
      </c>
    </row>
    <row r="231" spans="2:32" x14ac:dyDescent="0.3">
      <c r="B231">
        <v>228</v>
      </c>
      <c r="C231">
        <v>64</v>
      </c>
      <c r="D231">
        <v>48</v>
      </c>
      <c r="E231">
        <v>228</v>
      </c>
      <c r="F231">
        <v>123</v>
      </c>
      <c r="G231">
        <v>31</v>
      </c>
      <c r="H231">
        <v>228</v>
      </c>
      <c r="I231">
        <v>100</v>
      </c>
      <c r="J231">
        <v>119</v>
      </c>
      <c r="K231">
        <v>228</v>
      </c>
      <c r="L231">
        <v>638</v>
      </c>
      <c r="M231">
        <v>41</v>
      </c>
      <c r="N231">
        <v>228</v>
      </c>
      <c r="O231">
        <v>894</v>
      </c>
      <c r="P231">
        <v>301</v>
      </c>
      <c r="R231" s="8">
        <v>228</v>
      </c>
      <c r="S231" t="b">
        <f>OR(Tabla197[[#This Row],[Tiempo_lineal (ns)]]&gt;$C$508,Tabla197[[#This Row],[Tiempo_lineal (ns)]]&lt;$C$509)</f>
        <v>0</v>
      </c>
      <c r="T231" t="b">
        <f>OR(Tabla197[[#This Row],[Tiempo_normal (ns)]]&gt;$D$508,Tabla197[[#This Row],[Tiempo_normal (ns)]]&lt;$D$509)</f>
        <v>0</v>
      </c>
      <c r="U231" s="8">
        <v>228</v>
      </c>
      <c r="V231" t="b">
        <f>OR(Tabla3108[[#This Row],[Tiempo_lineal (ns)]]&gt;$F$508,Tabla3108[[#This Row],[Tiempo_lineal (ns)]]&lt;$F$509)</f>
        <v>0</v>
      </c>
      <c r="W231" t="b">
        <f>OR(Tabla3108[[#This Row],[Tiempo_normal (ns)]]&gt;$G$508,Tabla3108[[#This Row],[Tiempo_normal (ns)]]&lt;$G$509)</f>
        <v>0</v>
      </c>
      <c r="X231" s="8">
        <v>228</v>
      </c>
      <c r="Y231" t="b">
        <f>OR(Tabla4119[[#This Row],[Tiempo_lineal (ns)]]&gt;$I$508,Tabla4119[[#This Row],[Tiempo_lineal (ns)]]&lt;$I$509)</f>
        <v>0</v>
      </c>
      <c r="Z231" t="b">
        <f>OR(Tabla4119[[#This Row],[Tiempo_normal (ns)]]&gt;$J$508,Tabla4119[[#This Row],[Tiempo_normal (ns)]]&lt;$J$509)</f>
        <v>0</v>
      </c>
      <c r="AA231" s="8">
        <v>228</v>
      </c>
      <c r="AB231" t="b">
        <f>OR(Tabla51210[[#This Row],[Tiempo_lineal (ns)]]&gt;$L$508,Tabla51210[[#This Row],[Tiempo_lineal (ns)]]&lt;$L$509)</f>
        <v>0</v>
      </c>
      <c r="AC231" t="b">
        <f>OR(Tabla51210[[#This Row],[Tiempo_normal (ns)]]&gt;$M$508,Tabla51210[[#This Row],[Tiempo_normal (ns)]]&lt;$M$509)</f>
        <v>0</v>
      </c>
      <c r="AD231" s="8">
        <v>228</v>
      </c>
      <c r="AE231" t="b">
        <f>OR(Tabla61311[[#This Row],[Tiempo_lineal (ns)]]&gt;$O$508,Tabla61311[[#This Row],[Tiempo_lineal (ns)]]&lt;$O$509)</f>
        <v>0</v>
      </c>
      <c r="AF231" s="7" t="b">
        <f>OR(Tabla61311[[#This Row],[Tiempo_normal (ns)]]&gt;$P$508,Tabla61311[[#This Row],[Tiempo_normal (ns)]]&lt;$P$509)</f>
        <v>0</v>
      </c>
    </row>
    <row r="232" spans="2:32" x14ac:dyDescent="0.3">
      <c r="B232">
        <v>229</v>
      </c>
      <c r="C232">
        <v>60</v>
      </c>
      <c r="D232">
        <v>26</v>
      </c>
      <c r="E232">
        <v>229</v>
      </c>
      <c r="F232">
        <v>115</v>
      </c>
      <c r="G232">
        <v>24</v>
      </c>
      <c r="H232">
        <v>229</v>
      </c>
      <c r="I232">
        <v>266</v>
      </c>
      <c r="J232">
        <v>88</v>
      </c>
      <c r="K232">
        <v>229</v>
      </c>
      <c r="L232">
        <v>576</v>
      </c>
      <c r="M232">
        <v>385</v>
      </c>
      <c r="N232">
        <v>229</v>
      </c>
      <c r="O232">
        <v>2566</v>
      </c>
      <c r="P232">
        <v>4665</v>
      </c>
      <c r="R232" s="6">
        <v>229</v>
      </c>
      <c r="S232" t="b">
        <f>OR(Tabla197[[#This Row],[Tiempo_lineal (ns)]]&gt;$C$508,Tabla197[[#This Row],[Tiempo_lineal (ns)]]&lt;$C$509)</f>
        <v>0</v>
      </c>
      <c r="T232" t="b">
        <f>OR(Tabla197[[#This Row],[Tiempo_normal (ns)]]&gt;$D$508,Tabla197[[#This Row],[Tiempo_normal (ns)]]&lt;$D$509)</f>
        <v>0</v>
      </c>
      <c r="U232" s="6">
        <v>229</v>
      </c>
      <c r="V232" t="b">
        <f>OR(Tabla3108[[#This Row],[Tiempo_lineal (ns)]]&gt;$F$508,Tabla3108[[#This Row],[Tiempo_lineal (ns)]]&lt;$F$509)</f>
        <v>0</v>
      </c>
      <c r="W232" t="b">
        <f>OR(Tabla3108[[#This Row],[Tiempo_normal (ns)]]&gt;$G$508,Tabla3108[[#This Row],[Tiempo_normal (ns)]]&lt;$G$509)</f>
        <v>0</v>
      </c>
      <c r="X232" s="6">
        <v>229</v>
      </c>
      <c r="Y232" t="b">
        <f>OR(Tabla4119[[#This Row],[Tiempo_lineal (ns)]]&gt;$I$508,Tabla4119[[#This Row],[Tiempo_lineal (ns)]]&lt;$I$509)</f>
        <v>0</v>
      </c>
      <c r="Z232" t="b">
        <f>OR(Tabla4119[[#This Row],[Tiempo_normal (ns)]]&gt;$J$508,Tabla4119[[#This Row],[Tiempo_normal (ns)]]&lt;$J$509)</f>
        <v>0</v>
      </c>
      <c r="AA232" s="6">
        <v>229</v>
      </c>
      <c r="AB232" t="b">
        <f>OR(Tabla51210[[#This Row],[Tiempo_lineal (ns)]]&gt;$L$508,Tabla51210[[#This Row],[Tiempo_lineal (ns)]]&lt;$L$509)</f>
        <v>0</v>
      </c>
      <c r="AC232" t="b">
        <f>OR(Tabla51210[[#This Row],[Tiempo_normal (ns)]]&gt;$M$508,Tabla51210[[#This Row],[Tiempo_normal (ns)]]&lt;$M$509)</f>
        <v>0</v>
      </c>
      <c r="AD232" s="6">
        <v>229</v>
      </c>
      <c r="AE232" t="b">
        <f>OR(Tabla61311[[#This Row],[Tiempo_lineal (ns)]]&gt;$O$508,Tabla61311[[#This Row],[Tiempo_lineal (ns)]]&lt;$O$509)</f>
        <v>0</v>
      </c>
      <c r="AF232" s="7" t="b">
        <f>OR(Tabla61311[[#This Row],[Tiempo_normal (ns)]]&gt;$P$508,Tabla61311[[#This Row],[Tiempo_normal (ns)]]&lt;$P$509)</f>
        <v>1</v>
      </c>
    </row>
    <row r="233" spans="2:32" x14ac:dyDescent="0.3">
      <c r="B233">
        <v>230</v>
      </c>
      <c r="C233">
        <v>78</v>
      </c>
      <c r="D233">
        <v>73</v>
      </c>
      <c r="E233">
        <v>230</v>
      </c>
      <c r="F233">
        <v>116</v>
      </c>
      <c r="G233">
        <v>144</v>
      </c>
      <c r="H233">
        <v>230</v>
      </c>
      <c r="I233">
        <v>210</v>
      </c>
      <c r="J233">
        <v>566</v>
      </c>
      <c r="K233">
        <v>230</v>
      </c>
      <c r="L233">
        <v>995</v>
      </c>
      <c r="M233">
        <v>63</v>
      </c>
      <c r="N233">
        <v>230</v>
      </c>
      <c r="O233">
        <v>728</v>
      </c>
      <c r="P233">
        <v>219</v>
      </c>
      <c r="R233" s="8">
        <v>230</v>
      </c>
      <c r="S233" t="b">
        <f>OR(Tabla197[[#This Row],[Tiempo_lineal (ns)]]&gt;$C$508,Tabla197[[#This Row],[Tiempo_lineal (ns)]]&lt;$C$509)</f>
        <v>0</v>
      </c>
      <c r="T233" t="b">
        <f>OR(Tabla197[[#This Row],[Tiempo_normal (ns)]]&gt;$D$508,Tabla197[[#This Row],[Tiempo_normal (ns)]]&lt;$D$509)</f>
        <v>0</v>
      </c>
      <c r="U233" s="8">
        <v>230</v>
      </c>
      <c r="V233" t="b">
        <f>OR(Tabla3108[[#This Row],[Tiempo_lineal (ns)]]&gt;$F$508,Tabla3108[[#This Row],[Tiempo_lineal (ns)]]&lt;$F$509)</f>
        <v>0</v>
      </c>
      <c r="W233" t="b">
        <f>OR(Tabla3108[[#This Row],[Tiempo_normal (ns)]]&gt;$G$508,Tabla3108[[#This Row],[Tiempo_normal (ns)]]&lt;$G$509)</f>
        <v>1</v>
      </c>
      <c r="X233" s="8">
        <v>230</v>
      </c>
      <c r="Y233" t="b">
        <f>OR(Tabla4119[[#This Row],[Tiempo_lineal (ns)]]&gt;$I$508,Tabla4119[[#This Row],[Tiempo_lineal (ns)]]&lt;$I$509)</f>
        <v>0</v>
      </c>
      <c r="Z233" t="b">
        <f>OR(Tabla4119[[#This Row],[Tiempo_normal (ns)]]&gt;$J$508,Tabla4119[[#This Row],[Tiempo_normal (ns)]]&lt;$J$509)</f>
        <v>1</v>
      </c>
      <c r="AA233" s="8">
        <v>230</v>
      </c>
      <c r="AB233" t="b">
        <f>OR(Tabla51210[[#This Row],[Tiempo_lineal (ns)]]&gt;$L$508,Tabla51210[[#This Row],[Tiempo_lineal (ns)]]&lt;$L$509)</f>
        <v>0</v>
      </c>
      <c r="AC233" t="b">
        <f>OR(Tabla51210[[#This Row],[Tiempo_normal (ns)]]&gt;$M$508,Tabla51210[[#This Row],[Tiempo_normal (ns)]]&lt;$M$509)</f>
        <v>0</v>
      </c>
      <c r="AD233" s="8">
        <v>230</v>
      </c>
      <c r="AE233" t="b">
        <f>OR(Tabla61311[[#This Row],[Tiempo_lineal (ns)]]&gt;$O$508,Tabla61311[[#This Row],[Tiempo_lineal (ns)]]&lt;$O$509)</f>
        <v>0</v>
      </c>
      <c r="AF233" s="7" t="b">
        <f>OR(Tabla61311[[#This Row],[Tiempo_normal (ns)]]&gt;$P$508,Tabla61311[[#This Row],[Tiempo_normal (ns)]]&lt;$P$509)</f>
        <v>0</v>
      </c>
    </row>
    <row r="234" spans="2:32" x14ac:dyDescent="0.3">
      <c r="B234">
        <v>231</v>
      </c>
      <c r="C234">
        <v>55</v>
      </c>
      <c r="D234">
        <v>48</v>
      </c>
      <c r="E234">
        <v>231</v>
      </c>
      <c r="F234">
        <v>103</v>
      </c>
      <c r="G234">
        <v>112</v>
      </c>
      <c r="H234">
        <v>231</v>
      </c>
      <c r="I234">
        <v>94</v>
      </c>
      <c r="J234">
        <v>56</v>
      </c>
      <c r="K234">
        <v>231</v>
      </c>
      <c r="L234">
        <v>716</v>
      </c>
      <c r="M234">
        <v>56</v>
      </c>
      <c r="N234">
        <v>231</v>
      </c>
      <c r="O234">
        <v>1675</v>
      </c>
      <c r="P234">
        <v>60</v>
      </c>
      <c r="R234" s="6">
        <v>231</v>
      </c>
      <c r="S234" t="b">
        <f>OR(Tabla197[[#This Row],[Tiempo_lineal (ns)]]&gt;$C$508,Tabla197[[#This Row],[Tiempo_lineal (ns)]]&lt;$C$509)</f>
        <v>0</v>
      </c>
      <c r="T234" t="b">
        <f>OR(Tabla197[[#This Row],[Tiempo_normal (ns)]]&gt;$D$508,Tabla197[[#This Row],[Tiempo_normal (ns)]]&lt;$D$509)</f>
        <v>0</v>
      </c>
      <c r="U234" s="6">
        <v>231</v>
      </c>
      <c r="V234" t="b">
        <f>OR(Tabla3108[[#This Row],[Tiempo_lineal (ns)]]&gt;$F$508,Tabla3108[[#This Row],[Tiempo_lineal (ns)]]&lt;$F$509)</f>
        <v>0</v>
      </c>
      <c r="W234" t="b">
        <f>OR(Tabla3108[[#This Row],[Tiempo_normal (ns)]]&gt;$G$508,Tabla3108[[#This Row],[Tiempo_normal (ns)]]&lt;$G$509)</f>
        <v>0</v>
      </c>
      <c r="X234" s="6">
        <v>231</v>
      </c>
      <c r="Y234" t="b">
        <f>OR(Tabla4119[[#This Row],[Tiempo_lineal (ns)]]&gt;$I$508,Tabla4119[[#This Row],[Tiempo_lineal (ns)]]&lt;$I$509)</f>
        <v>0</v>
      </c>
      <c r="Z234" t="b">
        <f>OR(Tabla4119[[#This Row],[Tiempo_normal (ns)]]&gt;$J$508,Tabla4119[[#This Row],[Tiempo_normal (ns)]]&lt;$J$509)</f>
        <v>0</v>
      </c>
      <c r="AA234" s="6">
        <v>231</v>
      </c>
      <c r="AB234" t="b">
        <f>OR(Tabla51210[[#This Row],[Tiempo_lineal (ns)]]&gt;$L$508,Tabla51210[[#This Row],[Tiempo_lineal (ns)]]&lt;$L$509)</f>
        <v>0</v>
      </c>
      <c r="AC234" t="b">
        <f>OR(Tabla51210[[#This Row],[Tiempo_normal (ns)]]&gt;$M$508,Tabla51210[[#This Row],[Tiempo_normal (ns)]]&lt;$M$509)</f>
        <v>0</v>
      </c>
      <c r="AD234" s="6">
        <v>231</v>
      </c>
      <c r="AE234" t="b">
        <f>OR(Tabla61311[[#This Row],[Tiempo_lineal (ns)]]&gt;$O$508,Tabla61311[[#This Row],[Tiempo_lineal (ns)]]&lt;$O$509)</f>
        <v>0</v>
      </c>
      <c r="AF234" s="7" t="b">
        <f>OR(Tabla61311[[#This Row],[Tiempo_normal (ns)]]&gt;$P$508,Tabla61311[[#This Row],[Tiempo_normal (ns)]]&lt;$P$509)</f>
        <v>0</v>
      </c>
    </row>
    <row r="235" spans="2:32" x14ac:dyDescent="0.3">
      <c r="B235">
        <v>232</v>
      </c>
      <c r="C235">
        <v>53</v>
      </c>
      <c r="D235">
        <v>55</v>
      </c>
      <c r="E235">
        <v>232</v>
      </c>
      <c r="F235">
        <v>62</v>
      </c>
      <c r="G235">
        <v>36</v>
      </c>
      <c r="H235">
        <v>232</v>
      </c>
      <c r="I235">
        <v>250</v>
      </c>
      <c r="J235">
        <v>152</v>
      </c>
      <c r="K235">
        <v>232</v>
      </c>
      <c r="L235">
        <v>638</v>
      </c>
      <c r="M235">
        <v>529</v>
      </c>
      <c r="N235">
        <v>232</v>
      </c>
      <c r="O235">
        <v>1851</v>
      </c>
      <c r="P235">
        <v>218</v>
      </c>
      <c r="R235" s="8">
        <v>232</v>
      </c>
      <c r="S235" t="b">
        <f>OR(Tabla197[[#This Row],[Tiempo_lineal (ns)]]&gt;$C$508,Tabla197[[#This Row],[Tiempo_lineal (ns)]]&lt;$C$509)</f>
        <v>0</v>
      </c>
      <c r="T235" t="b">
        <f>OR(Tabla197[[#This Row],[Tiempo_normal (ns)]]&gt;$D$508,Tabla197[[#This Row],[Tiempo_normal (ns)]]&lt;$D$509)</f>
        <v>0</v>
      </c>
      <c r="U235" s="8">
        <v>232</v>
      </c>
      <c r="V235" t="b">
        <f>OR(Tabla3108[[#This Row],[Tiempo_lineal (ns)]]&gt;$F$508,Tabla3108[[#This Row],[Tiempo_lineal (ns)]]&lt;$F$509)</f>
        <v>0</v>
      </c>
      <c r="W235" t="b">
        <f>OR(Tabla3108[[#This Row],[Tiempo_normal (ns)]]&gt;$G$508,Tabla3108[[#This Row],[Tiempo_normal (ns)]]&lt;$G$509)</f>
        <v>0</v>
      </c>
      <c r="X235" s="8">
        <v>232</v>
      </c>
      <c r="Y235" t="b">
        <f>OR(Tabla4119[[#This Row],[Tiempo_lineal (ns)]]&gt;$I$508,Tabla4119[[#This Row],[Tiempo_lineal (ns)]]&lt;$I$509)</f>
        <v>0</v>
      </c>
      <c r="Z235" t="b">
        <f>OR(Tabla4119[[#This Row],[Tiempo_normal (ns)]]&gt;$J$508,Tabla4119[[#This Row],[Tiempo_normal (ns)]]&lt;$J$509)</f>
        <v>0</v>
      </c>
      <c r="AA235" s="8">
        <v>232</v>
      </c>
      <c r="AB235" t="b">
        <f>OR(Tabla51210[[#This Row],[Tiempo_lineal (ns)]]&gt;$L$508,Tabla51210[[#This Row],[Tiempo_lineal (ns)]]&lt;$L$509)</f>
        <v>0</v>
      </c>
      <c r="AC235" t="b">
        <f>OR(Tabla51210[[#This Row],[Tiempo_normal (ns)]]&gt;$M$508,Tabla51210[[#This Row],[Tiempo_normal (ns)]]&lt;$M$509)</f>
        <v>0</v>
      </c>
      <c r="AD235" s="8">
        <v>232</v>
      </c>
      <c r="AE235" t="b">
        <f>OR(Tabla61311[[#This Row],[Tiempo_lineal (ns)]]&gt;$O$508,Tabla61311[[#This Row],[Tiempo_lineal (ns)]]&lt;$O$509)</f>
        <v>0</v>
      </c>
      <c r="AF235" s="7" t="b">
        <f>OR(Tabla61311[[#This Row],[Tiempo_normal (ns)]]&gt;$P$508,Tabla61311[[#This Row],[Tiempo_normal (ns)]]&lt;$P$509)</f>
        <v>0</v>
      </c>
    </row>
    <row r="236" spans="2:32" x14ac:dyDescent="0.3">
      <c r="B236">
        <v>233</v>
      </c>
      <c r="C236">
        <v>47</v>
      </c>
      <c r="D236">
        <v>36</v>
      </c>
      <c r="E236">
        <v>233</v>
      </c>
      <c r="F236">
        <v>77</v>
      </c>
      <c r="G236">
        <v>38</v>
      </c>
      <c r="H236">
        <v>233</v>
      </c>
      <c r="I236">
        <v>160</v>
      </c>
      <c r="J236">
        <v>50</v>
      </c>
      <c r="K236">
        <v>233</v>
      </c>
      <c r="L236">
        <v>193</v>
      </c>
      <c r="M236">
        <v>584</v>
      </c>
      <c r="N236">
        <v>233</v>
      </c>
      <c r="O236">
        <v>1277</v>
      </c>
      <c r="P236">
        <v>3812</v>
      </c>
      <c r="R236" s="6">
        <v>233</v>
      </c>
      <c r="S236" t="b">
        <f>OR(Tabla197[[#This Row],[Tiempo_lineal (ns)]]&gt;$C$508,Tabla197[[#This Row],[Tiempo_lineal (ns)]]&lt;$C$509)</f>
        <v>0</v>
      </c>
      <c r="T236" t="b">
        <f>OR(Tabla197[[#This Row],[Tiempo_normal (ns)]]&gt;$D$508,Tabla197[[#This Row],[Tiempo_normal (ns)]]&lt;$D$509)</f>
        <v>0</v>
      </c>
      <c r="U236" s="6">
        <v>233</v>
      </c>
      <c r="V236" t="b">
        <f>OR(Tabla3108[[#This Row],[Tiempo_lineal (ns)]]&gt;$F$508,Tabla3108[[#This Row],[Tiempo_lineal (ns)]]&lt;$F$509)</f>
        <v>0</v>
      </c>
      <c r="W236" t="b">
        <f>OR(Tabla3108[[#This Row],[Tiempo_normal (ns)]]&gt;$G$508,Tabla3108[[#This Row],[Tiempo_normal (ns)]]&lt;$G$509)</f>
        <v>0</v>
      </c>
      <c r="X236" s="6">
        <v>233</v>
      </c>
      <c r="Y236" t="b">
        <f>OR(Tabla4119[[#This Row],[Tiempo_lineal (ns)]]&gt;$I$508,Tabla4119[[#This Row],[Tiempo_lineal (ns)]]&lt;$I$509)</f>
        <v>0</v>
      </c>
      <c r="Z236" t="b">
        <f>OR(Tabla4119[[#This Row],[Tiempo_normal (ns)]]&gt;$J$508,Tabla4119[[#This Row],[Tiempo_normal (ns)]]&lt;$J$509)</f>
        <v>0</v>
      </c>
      <c r="AA236" s="6">
        <v>233</v>
      </c>
      <c r="AB236" t="b">
        <f>OR(Tabla51210[[#This Row],[Tiempo_lineal (ns)]]&gt;$L$508,Tabla51210[[#This Row],[Tiempo_lineal (ns)]]&lt;$L$509)</f>
        <v>0</v>
      </c>
      <c r="AC236" t="b">
        <f>OR(Tabla51210[[#This Row],[Tiempo_normal (ns)]]&gt;$M$508,Tabla51210[[#This Row],[Tiempo_normal (ns)]]&lt;$M$509)</f>
        <v>0</v>
      </c>
      <c r="AD236" s="6">
        <v>233</v>
      </c>
      <c r="AE236" t="b">
        <f>OR(Tabla61311[[#This Row],[Tiempo_lineal (ns)]]&gt;$O$508,Tabla61311[[#This Row],[Tiempo_lineal (ns)]]&lt;$O$509)</f>
        <v>0</v>
      </c>
      <c r="AF236" s="7" t="b">
        <f>OR(Tabla61311[[#This Row],[Tiempo_normal (ns)]]&gt;$P$508,Tabla61311[[#This Row],[Tiempo_normal (ns)]]&lt;$P$509)</f>
        <v>1</v>
      </c>
    </row>
    <row r="237" spans="2:32" x14ac:dyDescent="0.3">
      <c r="B237">
        <v>234</v>
      </c>
      <c r="C237">
        <v>49</v>
      </c>
      <c r="D237">
        <v>48</v>
      </c>
      <c r="E237">
        <v>234</v>
      </c>
      <c r="F237">
        <v>81</v>
      </c>
      <c r="G237">
        <v>37</v>
      </c>
      <c r="H237">
        <v>234</v>
      </c>
      <c r="I237">
        <v>219</v>
      </c>
      <c r="J237">
        <v>76</v>
      </c>
      <c r="K237">
        <v>234</v>
      </c>
      <c r="L237">
        <v>259</v>
      </c>
      <c r="M237">
        <v>171</v>
      </c>
      <c r="N237">
        <v>234</v>
      </c>
      <c r="O237">
        <v>1699</v>
      </c>
      <c r="P237">
        <v>1473</v>
      </c>
      <c r="R237" s="8">
        <v>234</v>
      </c>
      <c r="S237" t="b">
        <f>OR(Tabla197[[#This Row],[Tiempo_lineal (ns)]]&gt;$C$508,Tabla197[[#This Row],[Tiempo_lineal (ns)]]&lt;$C$509)</f>
        <v>0</v>
      </c>
      <c r="T237" t="b">
        <f>OR(Tabla197[[#This Row],[Tiempo_normal (ns)]]&gt;$D$508,Tabla197[[#This Row],[Tiempo_normal (ns)]]&lt;$D$509)</f>
        <v>0</v>
      </c>
      <c r="U237" s="8">
        <v>234</v>
      </c>
      <c r="V237" t="b">
        <f>OR(Tabla3108[[#This Row],[Tiempo_lineal (ns)]]&gt;$F$508,Tabla3108[[#This Row],[Tiempo_lineal (ns)]]&lt;$F$509)</f>
        <v>0</v>
      </c>
      <c r="W237" t="b">
        <f>OR(Tabla3108[[#This Row],[Tiempo_normal (ns)]]&gt;$G$508,Tabla3108[[#This Row],[Tiempo_normal (ns)]]&lt;$G$509)</f>
        <v>0</v>
      </c>
      <c r="X237" s="8">
        <v>234</v>
      </c>
      <c r="Y237" t="b">
        <f>OR(Tabla4119[[#This Row],[Tiempo_lineal (ns)]]&gt;$I$508,Tabla4119[[#This Row],[Tiempo_lineal (ns)]]&lt;$I$509)</f>
        <v>0</v>
      </c>
      <c r="Z237" t="b">
        <f>OR(Tabla4119[[#This Row],[Tiempo_normal (ns)]]&gt;$J$508,Tabla4119[[#This Row],[Tiempo_normal (ns)]]&lt;$J$509)</f>
        <v>0</v>
      </c>
      <c r="AA237" s="8">
        <v>234</v>
      </c>
      <c r="AB237" t="b">
        <f>OR(Tabla51210[[#This Row],[Tiempo_lineal (ns)]]&gt;$L$508,Tabla51210[[#This Row],[Tiempo_lineal (ns)]]&lt;$L$509)</f>
        <v>0</v>
      </c>
      <c r="AC237" t="b">
        <f>OR(Tabla51210[[#This Row],[Tiempo_normal (ns)]]&gt;$M$508,Tabla51210[[#This Row],[Tiempo_normal (ns)]]&lt;$M$509)</f>
        <v>0</v>
      </c>
      <c r="AD237" s="8">
        <v>234</v>
      </c>
      <c r="AE237" t="b">
        <f>OR(Tabla61311[[#This Row],[Tiempo_lineal (ns)]]&gt;$O$508,Tabla61311[[#This Row],[Tiempo_lineal (ns)]]&lt;$O$509)</f>
        <v>0</v>
      </c>
      <c r="AF237" s="7" t="b">
        <f>OR(Tabla61311[[#This Row],[Tiempo_normal (ns)]]&gt;$P$508,Tabla61311[[#This Row],[Tiempo_normal (ns)]]&lt;$P$509)</f>
        <v>0</v>
      </c>
    </row>
    <row r="238" spans="2:32" x14ac:dyDescent="0.3">
      <c r="B238">
        <v>235</v>
      </c>
      <c r="C238">
        <v>70</v>
      </c>
      <c r="D238">
        <v>45</v>
      </c>
      <c r="E238">
        <v>235</v>
      </c>
      <c r="F238">
        <v>55</v>
      </c>
      <c r="G238">
        <v>67</v>
      </c>
      <c r="H238">
        <v>235</v>
      </c>
      <c r="I238">
        <v>176</v>
      </c>
      <c r="J238">
        <v>51</v>
      </c>
      <c r="K238">
        <v>235</v>
      </c>
      <c r="L238">
        <v>566</v>
      </c>
      <c r="M238">
        <v>65</v>
      </c>
      <c r="N238">
        <v>235</v>
      </c>
      <c r="O238">
        <v>2155</v>
      </c>
      <c r="P238">
        <v>179</v>
      </c>
      <c r="R238" s="6">
        <v>235</v>
      </c>
      <c r="S238" t="b">
        <f>OR(Tabla197[[#This Row],[Tiempo_lineal (ns)]]&gt;$C$508,Tabla197[[#This Row],[Tiempo_lineal (ns)]]&lt;$C$509)</f>
        <v>0</v>
      </c>
      <c r="T238" t="b">
        <f>OR(Tabla197[[#This Row],[Tiempo_normal (ns)]]&gt;$D$508,Tabla197[[#This Row],[Tiempo_normal (ns)]]&lt;$D$509)</f>
        <v>0</v>
      </c>
      <c r="U238" s="6">
        <v>235</v>
      </c>
      <c r="V238" t="b">
        <f>OR(Tabla3108[[#This Row],[Tiempo_lineal (ns)]]&gt;$F$508,Tabla3108[[#This Row],[Tiempo_lineal (ns)]]&lt;$F$509)</f>
        <v>0</v>
      </c>
      <c r="W238" t="b">
        <f>OR(Tabla3108[[#This Row],[Tiempo_normal (ns)]]&gt;$G$508,Tabla3108[[#This Row],[Tiempo_normal (ns)]]&lt;$G$509)</f>
        <v>0</v>
      </c>
      <c r="X238" s="6">
        <v>235</v>
      </c>
      <c r="Y238" t="b">
        <f>OR(Tabla4119[[#This Row],[Tiempo_lineal (ns)]]&gt;$I$508,Tabla4119[[#This Row],[Tiempo_lineal (ns)]]&lt;$I$509)</f>
        <v>0</v>
      </c>
      <c r="Z238" t="b">
        <f>OR(Tabla4119[[#This Row],[Tiempo_normal (ns)]]&gt;$J$508,Tabla4119[[#This Row],[Tiempo_normal (ns)]]&lt;$J$509)</f>
        <v>0</v>
      </c>
      <c r="AA238" s="6">
        <v>235</v>
      </c>
      <c r="AB238" t="b">
        <f>OR(Tabla51210[[#This Row],[Tiempo_lineal (ns)]]&gt;$L$508,Tabla51210[[#This Row],[Tiempo_lineal (ns)]]&lt;$L$509)</f>
        <v>0</v>
      </c>
      <c r="AC238" t="b">
        <f>OR(Tabla51210[[#This Row],[Tiempo_normal (ns)]]&gt;$M$508,Tabla51210[[#This Row],[Tiempo_normal (ns)]]&lt;$M$509)</f>
        <v>0</v>
      </c>
      <c r="AD238" s="6">
        <v>235</v>
      </c>
      <c r="AE238" t="b">
        <f>OR(Tabla61311[[#This Row],[Tiempo_lineal (ns)]]&gt;$O$508,Tabla61311[[#This Row],[Tiempo_lineal (ns)]]&lt;$O$509)</f>
        <v>0</v>
      </c>
      <c r="AF238" s="7" t="b">
        <f>OR(Tabla61311[[#This Row],[Tiempo_normal (ns)]]&gt;$P$508,Tabla61311[[#This Row],[Tiempo_normal (ns)]]&lt;$P$509)</f>
        <v>0</v>
      </c>
    </row>
    <row r="239" spans="2:32" x14ac:dyDescent="0.3">
      <c r="B239">
        <v>236</v>
      </c>
      <c r="C239">
        <v>66</v>
      </c>
      <c r="D239">
        <v>38</v>
      </c>
      <c r="E239">
        <v>236</v>
      </c>
      <c r="F239">
        <v>118</v>
      </c>
      <c r="G239">
        <v>44</v>
      </c>
      <c r="H239">
        <v>236</v>
      </c>
      <c r="I239">
        <v>173</v>
      </c>
      <c r="J239">
        <v>57</v>
      </c>
      <c r="K239">
        <v>236</v>
      </c>
      <c r="L239">
        <v>791</v>
      </c>
      <c r="M239">
        <v>67</v>
      </c>
      <c r="N239">
        <v>236</v>
      </c>
      <c r="O239">
        <v>1385</v>
      </c>
      <c r="P239">
        <v>153</v>
      </c>
      <c r="R239" s="8">
        <v>236</v>
      </c>
      <c r="S239" t="b">
        <f>OR(Tabla197[[#This Row],[Tiempo_lineal (ns)]]&gt;$C$508,Tabla197[[#This Row],[Tiempo_lineal (ns)]]&lt;$C$509)</f>
        <v>0</v>
      </c>
      <c r="T239" t="b">
        <f>OR(Tabla197[[#This Row],[Tiempo_normal (ns)]]&gt;$D$508,Tabla197[[#This Row],[Tiempo_normal (ns)]]&lt;$D$509)</f>
        <v>0</v>
      </c>
      <c r="U239" s="8">
        <v>236</v>
      </c>
      <c r="V239" t="b">
        <f>OR(Tabla3108[[#This Row],[Tiempo_lineal (ns)]]&gt;$F$508,Tabla3108[[#This Row],[Tiempo_lineal (ns)]]&lt;$F$509)</f>
        <v>0</v>
      </c>
      <c r="W239" t="b">
        <f>OR(Tabla3108[[#This Row],[Tiempo_normal (ns)]]&gt;$G$508,Tabla3108[[#This Row],[Tiempo_normal (ns)]]&lt;$G$509)</f>
        <v>0</v>
      </c>
      <c r="X239" s="8">
        <v>236</v>
      </c>
      <c r="Y239" t="b">
        <f>OR(Tabla4119[[#This Row],[Tiempo_lineal (ns)]]&gt;$I$508,Tabla4119[[#This Row],[Tiempo_lineal (ns)]]&lt;$I$509)</f>
        <v>0</v>
      </c>
      <c r="Z239" t="b">
        <f>OR(Tabla4119[[#This Row],[Tiempo_normal (ns)]]&gt;$J$508,Tabla4119[[#This Row],[Tiempo_normal (ns)]]&lt;$J$509)</f>
        <v>0</v>
      </c>
      <c r="AA239" s="8">
        <v>236</v>
      </c>
      <c r="AB239" t="b">
        <f>OR(Tabla51210[[#This Row],[Tiempo_lineal (ns)]]&gt;$L$508,Tabla51210[[#This Row],[Tiempo_lineal (ns)]]&lt;$L$509)</f>
        <v>0</v>
      </c>
      <c r="AC239" t="b">
        <f>OR(Tabla51210[[#This Row],[Tiempo_normal (ns)]]&gt;$M$508,Tabla51210[[#This Row],[Tiempo_normal (ns)]]&lt;$M$509)</f>
        <v>0</v>
      </c>
      <c r="AD239" s="8">
        <v>236</v>
      </c>
      <c r="AE239" t="b">
        <f>OR(Tabla61311[[#This Row],[Tiempo_lineal (ns)]]&gt;$O$508,Tabla61311[[#This Row],[Tiempo_lineal (ns)]]&lt;$O$509)</f>
        <v>0</v>
      </c>
      <c r="AF239" s="7" t="b">
        <f>OR(Tabla61311[[#This Row],[Tiempo_normal (ns)]]&gt;$P$508,Tabla61311[[#This Row],[Tiempo_normal (ns)]]&lt;$P$509)</f>
        <v>0</v>
      </c>
    </row>
    <row r="240" spans="2:32" x14ac:dyDescent="0.3">
      <c r="B240">
        <v>237</v>
      </c>
      <c r="C240">
        <v>50</v>
      </c>
      <c r="D240">
        <v>124</v>
      </c>
      <c r="E240">
        <v>237</v>
      </c>
      <c r="F240">
        <v>129</v>
      </c>
      <c r="G240">
        <v>50</v>
      </c>
      <c r="H240">
        <v>237</v>
      </c>
      <c r="I240">
        <v>106</v>
      </c>
      <c r="J240">
        <v>62</v>
      </c>
      <c r="K240">
        <v>237</v>
      </c>
      <c r="L240">
        <v>1220</v>
      </c>
      <c r="M240">
        <v>55</v>
      </c>
      <c r="N240">
        <v>237</v>
      </c>
      <c r="O240">
        <v>2003</v>
      </c>
      <c r="P240">
        <v>182</v>
      </c>
      <c r="R240" s="6">
        <v>237</v>
      </c>
      <c r="S240" t="b">
        <f>OR(Tabla197[[#This Row],[Tiempo_lineal (ns)]]&gt;$C$508,Tabla197[[#This Row],[Tiempo_lineal (ns)]]&lt;$C$509)</f>
        <v>0</v>
      </c>
      <c r="T240" t="b">
        <f>OR(Tabla197[[#This Row],[Tiempo_normal (ns)]]&gt;$D$508,Tabla197[[#This Row],[Tiempo_normal (ns)]]&lt;$D$509)</f>
        <v>1</v>
      </c>
      <c r="U240" s="6">
        <v>237</v>
      </c>
      <c r="V240" t="b">
        <f>OR(Tabla3108[[#This Row],[Tiempo_lineal (ns)]]&gt;$F$508,Tabla3108[[#This Row],[Tiempo_lineal (ns)]]&lt;$F$509)</f>
        <v>0</v>
      </c>
      <c r="W240" t="b">
        <f>OR(Tabla3108[[#This Row],[Tiempo_normal (ns)]]&gt;$G$508,Tabla3108[[#This Row],[Tiempo_normal (ns)]]&lt;$G$509)</f>
        <v>0</v>
      </c>
      <c r="X240" s="6">
        <v>237</v>
      </c>
      <c r="Y240" t="b">
        <f>OR(Tabla4119[[#This Row],[Tiempo_lineal (ns)]]&gt;$I$508,Tabla4119[[#This Row],[Tiempo_lineal (ns)]]&lt;$I$509)</f>
        <v>0</v>
      </c>
      <c r="Z240" t="b">
        <f>OR(Tabla4119[[#This Row],[Tiempo_normal (ns)]]&gt;$J$508,Tabla4119[[#This Row],[Tiempo_normal (ns)]]&lt;$J$509)</f>
        <v>0</v>
      </c>
      <c r="AA240" s="6">
        <v>237</v>
      </c>
      <c r="AB240" t="b">
        <f>OR(Tabla51210[[#This Row],[Tiempo_lineal (ns)]]&gt;$L$508,Tabla51210[[#This Row],[Tiempo_lineal (ns)]]&lt;$L$509)</f>
        <v>0</v>
      </c>
      <c r="AC240" t="b">
        <f>OR(Tabla51210[[#This Row],[Tiempo_normal (ns)]]&gt;$M$508,Tabla51210[[#This Row],[Tiempo_normal (ns)]]&lt;$M$509)</f>
        <v>0</v>
      </c>
      <c r="AD240" s="6">
        <v>237</v>
      </c>
      <c r="AE240" t="b">
        <f>OR(Tabla61311[[#This Row],[Tiempo_lineal (ns)]]&gt;$O$508,Tabla61311[[#This Row],[Tiempo_lineal (ns)]]&lt;$O$509)</f>
        <v>0</v>
      </c>
      <c r="AF240" s="7" t="b">
        <f>OR(Tabla61311[[#This Row],[Tiempo_normal (ns)]]&gt;$P$508,Tabla61311[[#This Row],[Tiempo_normal (ns)]]&lt;$P$509)</f>
        <v>0</v>
      </c>
    </row>
    <row r="241" spans="2:32" x14ac:dyDescent="0.3">
      <c r="B241">
        <v>238</v>
      </c>
      <c r="C241">
        <v>60</v>
      </c>
      <c r="D241">
        <v>49</v>
      </c>
      <c r="E241">
        <v>238</v>
      </c>
      <c r="F241">
        <v>50</v>
      </c>
      <c r="G241">
        <v>51</v>
      </c>
      <c r="H241">
        <v>238</v>
      </c>
      <c r="I241">
        <v>205</v>
      </c>
      <c r="J241">
        <v>51</v>
      </c>
      <c r="K241">
        <v>238</v>
      </c>
      <c r="L241">
        <v>820</v>
      </c>
      <c r="M241">
        <v>56</v>
      </c>
      <c r="N241">
        <v>238</v>
      </c>
      <c r="O241">
        <v>2647</v>
      </c>
      <c r="P241">
        <v>55</v>
      </c>
      <c r="R241" s="8">
        <v>238</v>
      </c>
      <c r="S241" t="b">
        <f>OR(Tabla197[[#This Row],[Tiempo_lineal (ns)]]&gt;$C$508,Tabla197[[#This Row],[Tiempo_lineal (ns)]]&lt;$C$509)</f>
        <v>0</v>
      </c>
      <c r="T241" t="b">
        <f>OR(Tabla197[[#This Row],[Tiempo_normal (ns)]]&gt;$D$508,Tabla197[[#This Row],[Tiempo_normal (ns)]]&lt;$D$509)</f>
        <v>0</v>
      </c>
      <c r="U241" s="8">
        <v>238</v>
      </c>
      <c r="V241" t="b">
        <f>OR(Tabla3108[[#This Row],[Tiempo_lineal (ns)]]&gt;$F$508,Tabla3108[[#This Row],[Tiempo_lineal (ns)]]&lt;$F$509)</f>
        <v>0</v>
      </c>
      <c r="W241" t="b">
        <f>OR(Tabla3108[[#This Row],[Tiempo_normal (ns)]]&gt;$G$508,Tabla3108[[#This Row],[Tiempo_normal (ns)]]&lt;$G$509)</f>
        <v>0</v>
      </c>
      <c r="X241" s="8">
        <v>238</v>
      </c>
      <c r="Y241" t="b">
        <f>OR(Tabla4119[[#This Row],[Tiempo_lineal (ns)]]&gt;$I$508,Tabla4119[[#This Row],[Tiempo_lineal (ns)]]&lt;$I$509)</f>
        <v>0</v>
      </c>
      <c r="Z241" t="b">
        <f>OR(Tabla4119[[#This Row],[Tiempo_normal (ns)]]&gt;$J$508,Tabla4119[[#This Row],[Tiempo_normal (ns)]]&lt;$J$509)</f>
        <v>0</v>
      </c>
      <c r="AA241" s="8">
        <v>238</v>
      </c>
      <c r="AB241" t="b">
        <f>OR(Tabla51210[[#This Row],[Tiempo_lineal (ns)]]&gt;$L$508,Tabla51210[[#This Row],[Tiempo_lineal (ns)]]&lt;$L$509)</f>
        <v>0</v>
      </c>
      <c r="AC241" t="b">
        <f>OR(Tabla51210[[#This Row],[Tiempo_normal (ns)]]&gt;$M$508,Tabla51210[[#This Row],[Tiempo_normal (ns)]]&lt;$M$509)</f>
        <v>0</v>
      </c>
      <c r="AD241" s="8">
        <v>238</v>
      </c>
      <c r="AE241" t="b">
        <f>OR(Tabla61311[[#This Row],[Tiempo_lineal (ns)]]&gt;$O$508,Tabla61311[[#This Row],[Tiempo_lineal (ns)]]&lt;$O$509)</f>
        <v>0</v>
      </c>
      <c r="AF241" s="7" t="b">
        <f>OR(Tabla61311[[#This Row],[Tiempo_normal (ns)]]&gt;$P$508,Tabla61311[[#This Row],[Tiempo_normal (ns)]]&lt;$P$509)</f>
        <v>0</v>
      </c>
    </row>
    <row r="242" spans="2:32" x14ac:dyDescent="0.3">
      <c r="B242">
        <v>239</v>
      </c>
      <c r="C242">
        <v>53</v>
      </c>
      <c r="D242">
        <v>38</v>
      </c>
      <c r="E242">
        <v>239</v>
      </c>
      <c r="F242">
        <v>71</v>
      </c>
      <c r="G242">
        <v>56</v>
      </c>
      <c r="H242">
        <v>239</v>
      </c>
      <c r="I242">
        <v>170</v>
      </c>
      <c r="J242">
        <v>320</v>
      </c>
      <c r="K242">
        <v>239</v>
      </c>
      <c r="L242">
        <v>725</v>
      </c>
      <c r="M242">
        <v>49</v>
      </c>
      <c r="N242">
        <v>239</v>
      </c>
      <c r="O242">
        <v>2248</v>
      </c>
      <c r="P242">
        <v>734</v>
      </c>
      <c r="R242" s="6">
        <v>239</v>
      </c>
      <c r="S242" t="b">
        <f>OR(Tabla197[[#This Row],[Tiempo_lineal (ns)]]&gt;$C$508,Tabla197[[#This Row],[Tiempo_lineal (ns)]]&lt;$C$509)</f>
        <v>0</v>
      </c>
      <c r="T242" t="b">
        <f>OR(Tabla197[[#This Row],[Tiempo_normal (ns)]]&gt;$D$508,Tabla197[[#This Row],[Tiempo_normal (ns)]]&lt;$D$509)</f>
        <v>0</v>
      </c>
      <c r="U242" s="6">
        <v>239</v>
      </c>
      <c r="V242" t="b">
        <f>OR(Tabla3108[[#This Row],[Tiempo_lineal (ns)]]&gt;$F$508,Tabla3108[[#This Row],[Tiempo_lineal (ns)]]&lt;$F$509)</f>
        <v>0</v>
      </c>
      <c r="W242" t="b">
        <f>OR(Tabla3108[[#This Row],[Tiempo_normal (ns)]]&gt;$G$508,Tabla3108[[#This Row],[Tiempo_normal (ns)]]&lt;$G$509)</f>
        <v>0</v>
      </c>
      <c r="X242" s="6">
        <v>239</v>
      </c>
      <c r="Y242" t="b">
        <f>OR(Tabla4119[[#This Row],[Tiempo_lineal (ns)]]&gt;$I$508,Tabla4119[[#This Row],[Tiempo_lineal (ns)]]&lt;$I$509)</f>
        <v>0</v>
      </c>
      <c r="Z242" t="b">
        <f>OR(Tabla4119[[#This Row],[Tiempo_normal (ns)]]&gt;$J$508,Tabla4119[[#This Row],[Tiempo_normal (ns)]]&lt;$J$509)</f>
        <v>0</v>
      </c>
      <c r="AA242" s="6">
        <v>239</v>
      </c>
      <c r="AB242" t="b">
        <f>OR(Tabla51210[[#This Row],[Tiempo_lineal (ns)]]&gt;$L$508,Tabla51210[[#This Row],[Tiempo_lineal (ns)]]&lt;$L$509)</f>
        <v>0</v>
      </c>
      <c r="AC242" t="b">
        <f>OR(Tabla51210[[#This Row],[Tiempo_normal (ns)]]&gt;$M$508,Tabla51210[[#This Row],[Tiempo_normal (ns)]]&lt;$M$509)</f>
        <v>0</v>
      </c>
      <c r="AD242" s="6">
        <v>239</v>
      </c>
      <c r="AE242" t="b">
        <f>OR(Tabla61311[[#This Row],[Tiempo_lineal (ns)]]&gt;$O$508,Tabla61311[[#This Row],[Tiempo_lineal (ns)]]&lt;$O$509)</f>
        <v>0</v>
      </c>
      <c r="AF242" s="7" t="b">
        <f>OR(Tabla61311[[#This Row],[Tiempo_normal (ns)]]&gt;$P$508,Tabla61311[[#This Row],[Tiempo_normal (ns)]]&lt;$P$509)</f>
        <v>0</v>
      </c>
    </row>
    <row r="243" spans="2:32" x14ac:dyDescent="0.3">
      <c r="B243">
        <v>240</v>
      </c>
      <c r="C243">
        <v>62</v>
      </c>
      <c r="D243">
        <v>36</v>
      </c>
      <c r="E243">
        <v>240</v>
      </c>
      <c r="F243">
        <v>55</v>
      </c>
      <c r="G243">
        <v>72</v>
      </c>
      <c r="H243">
        <v>240</v>
      </c>
      <c r="I243">
        <v>241</v>
      </c>
      <c r="J243">
        <v>71</v>
      </c>
      <c r="K243">
        <v>240</v>
      </c>
      <c r="L243">
        <v>427</v>
      </c>
      <c r="M243">
        <v>439</v>
      </c>
      <c r="N243">
        <v>240</v>
      </c>
      <c r="O243">
        <v>2350</v>
      </c>
      <c r="P243">
        <v>205</v>
      </c>
      <c r="R243" s="8">
        <v>240</v>
      </c>
      <c r="S243" t="b">
        <f>OR(Tabla197[[#This Row],[Tiempo_lineal (ns)]]&gt;$C$508,Tabla197[[#This Row],[Tiempo_lineal (ns)]]&lt;$C$509)</f>
        <v>0</v>
      </c>
      <c r="T243" t="b">
        <f>OR(Tabla197[[#This Row],[Tiempo_normal (ns)]]&gt;$D$508,Tabla197[[#This Row],[Tiempo_normal (ns)]]&lt;$D$509)</f>
        <v>0</v>
      </c>
      <c r="U243" s="8">
        <v>240</v>
      </c>
      <c r="V243" t="b">
        <f>OR(Tabla3108[[#This Row],[Tiempo_lineal (ns)]]&gt;$F$508,Tabla3108[[#This Row],[Tiempo_lineal (ns)]]&lt;$F$509)</f>
        <v>0</v>
      </c>
      <c r="W243" t="b">
        <f>OR(Tabla3108[[#This Row],[Tiempo_normal (ns)]]&gt;$G$508,Tabla3108[[#This Row],[Tiempo_normal (ns)]]&lt;$G$509)</f>
        <v>0</v>
      </c>
      <c r="X243" s="8">
        <v>240</v>
      </c>
      <c r="Y243" t="b">
        <f>OR(Tabla4119[[#This Row],[Tiempo_lineal (ns)]]&gt;$I$508,Tabla4119[[#This Row],[Tiempo_lineal (ns)]]&lt;$I$509)</f>
        <v>0</v>
      </c>
      <c r="Z243" t="b">
        <f>OR(Tabla4119[[#This Row],[Tiempo_normal (ns)]]&gt;$J$508,Tabla4119[[#This Row],[Tiempo_normal (ns)]]&lt;$J$509)</f>
        <v>0</v>
      </c>
      <c r="AA243" s="8">
        <v>240</v>
      </c>
      <c r="AB243" t="b">
        <f>OR(Tabla51210[[#This Row],[Tiempo_lineal (ns)]]&gt;$L$508,Tabla51210[[#This Row],[Tiempo_lineal (ns)]]&lt;$L$509)</f>
        <v>0</v>
      </c>
      <c r="AC243" t="b">
        <f>OR(Tabla51210[[#This Row],[Tiempo_normal (ns)]]&gt;$M$508,Tabla51210[[#This Row],[Tiempo_normal (ns)]]&lt;$M$509)</f>
        <v>0</v>
      </c>
      <c r="AD243" s="8">
        <v>240</v>
      </c>
      <c r="AE243" t="b">
        <f>OR(Tabla61311[[#This Row],[Tiempo_lineal (ns)]]&gt;$O$508,Tabla61311[[#This Row],[Tiempo_lineal (ns)]]&lt;$O$509)</f>
        <v>0</v>
      </c>
      <c r="AF243" s="7" t="b">
        <f>OR(Tabla61311[[#This Row],[Tiempo_normal (ns)]]&gt;$P$508,Tabla61311[[#This Row],[Tiempo_normal (ns)]]&lt;$P$509)</f>
        <v>0</v>
      </c>
    </row>
    <row r="244" spans="2:32" x14ac:dyDescent="0.3">
      <c r="B244">
        <v>241</v>
      </c>
      <c r="C244">
        <v>70</v>
      </c>
      <c r="D244">
        <v>36</v>
      </c>
      <c r="E244">
        <v>241</v>
      </c>
      <c r="F244">
        <v>92</v>
      </c>
      <c r="G244">
        <v>54</v>
      </c>
      <c r="H244">
        <v>241</v>
      </c>
      <c r="I244">
        <v>56</v>
      </c>
      <c r="J244">
        <v>360</v>
      </c>
      <c r="K244">
        <v>241</v>
      </c>
      <c r="L244">
        <v>1398</v>
      </c>
      <c r="M244">
        <v>781</v>
      </c>
      <c r="N244">
        <v>241</v>
      </c>
      <c r="O244">
        <v>1976</v>
      </c>
      <c r="P244">
        <v>127</v>
      </c>
      <c r="R244" s="6">
        <v>241</v>
      </c>
      <c r="S244" t="b">
        <f>OR(Tabla197[[#This Row],[Tiempo_lineal (ns)]]&gt;$C$508,Tabla197[[#This Row],[Tiempo_lineal (ns)]]&lt;$C$509)</f>
        <v>0</v>
      </c>
      <c r="T244" t="b">
        <f>OR(Tabla197[[#This Row],[Tiempo_normal (ns)]]&gt;$D$508,Tabla197[[#This Row],[Tiempo_normal (ns)]]&lt;$D$509)</f>
        <v>0</v>
      </c>
      <c r="U244" s="6">
        <v>241</v>
      </c>
      <c r="V244" t="b">
        <f>OR(Tabla3108[[#This Row],[Tiempo_lineal (ns)]]&gt;$F$508,Tabla3108[[#This Row],[Tiempo_lineal (ns)]]&lt;$F$509)</f>
        <v>0</v>
      </c>
      <c r="W244" t="b">
        <f>OR(Tabla3108[[#This Row],[Tiempo_normal (ns)]]&gt;$G$508,Tabla3108[[#This Row],[Tiempo_normal (ns)]]&lt;$G$509)</f>
        <v>0</v>
      </c>
      <c r="X244" s="6">
        <v>241</v>
      </c>
      <c r="Y244" t="b">
        <f>OR(Tabla4119[[#This Row],[Tiempo_lineal (ns)]]&gt;$I$508,Tabla4119[[#This Row],[Tiempo_lineal (ns)]]&lt;$I$509)</f>
        <v>0</v>
      </c>
      <c r="Z244" t="b">
        <f>OR(Tabla4119[[#This Row],[Tiempo_normal (ns)]]&gt;$J$508,Tabla4119[[#This Row],[Tiempo_normal (ns)]]&lt;$J$509)</f>
        <v>1</v>
      </c>
      <c r="AA244" s="6">
        <v>241</v>
      </c>
      <c r="AB244" t="b">
        <f>OR(Tabla51210[[#This Row],[Tiempo_lineal (ns)]]&gt;$L$508,Tabla51210[[#This Row],[Tiempo_lineal (ns)]]&lt;$L$509)</f>
        <v>0</v>
      </c>
      <c r="AC244" t="b">
        <f>OR(Tabla51210[[#This Row],[Tiempo_normal (ns)]]&gt;$M$508,Tabla51210[[#This Row],[Tiempo_normal (ns)]]&lt;$M$509)</f>
        <v>0</v>
      </c>
      <c r="AD244" s="6">
        <v>241</v>
      </c>
      <c r="AE244" t="b">
        <f>OR(Tabla61311[[#This Row],[Tiempo_lineal (ns)]]&gt;$O$508,Tabla61311[[#This Row],[Tiempo_lineal (ns)]]&lt;$O$509)</f>
        <v>0</v>
      </c>
      <c r="AF244" s="7" t="b">
        <f>OR(Tabla61311[[#This Row],[Tiempo_normal (ns)]]&gt;$P$508,Tabla61311[[#This Row],[Tiempo_normal (ns)]]&lt;$P$509)</f>
        <v>0</v>
      </c>
    </row>
    <row r="245" spans="2:32" x14ac:dyDescent="0.3">
      <c r="B245">
        <v>242</v>
      </c>
      <c r="C245">
        <v>53</v>
      </c>
      <c r="D245">
        <v>51</v>
      </c>
      <c r="E245">
        <v>242</v>
      </c>
      <c r="F245">
        <v>78</v>
      </c>
      <c r="G245">
        <v>37</v>
      </c>
      <c r="H245">
        <v>242</v>
      </c>
      <c r="I245">
        <v>230</v>
      </c>
      <c r="J245">
        <v>339</v>
      </c>
      <c r="K245">
        <v>242</v>
      </c>
      <c r="L245">
        <v>1018</v>
      </c>
      <c r="M245">
        <v>74</v>
      </c>
      <c r="N245">
        <v>242</v>
      </c>
      <c r="O245">
        <v>1357</v>
      </c>
      <c r="P245">
        <v>1015</v>
      </c>
      <c r="R245" s="8">
        <v>242</v>
      </c>
      <c r="S245" t="b">
        <f>OR(Tabla197[[#This Row],[Tiempo_lineal (ns)]]&gt;$C$508,Tabla197[[#This Row],[Tiempo_lineal (ns)]]&lt;$C$509)</f>
        <v>0</v>
      </c>
      <c r="T245" t="b">
        <f>OR(Tabla197[[#This Row],[Tiempo_normal (ns)]]&gt;$D$508,Tabla197[[#This Row],[Tiempo_normal (ns)]]&lt;$D$509)</f>
        <v>0</v>
      </c>
      <c r="U245" s="8">
        <v>242</v>
      </c>
      <c r="V245" t="b">
        <f>OR(Tabla3108[[#This Row],[Tiempo_lineal (ns)]]&gt;$F$508,Tabla3108[[#This Row],[Tiempo_lineal (ns)]]&lt;$F$509)</f>
        <v>0</v>
      </c>
      <c r="W245" t="b">
        <f>OR(Tabla3108[[#This Row],[Tiempo_normal (ns)]]&gt;$G$508,Tabla3108[[#This Row],[Tiempo_normal (ns)]]&lt;$G$509)</f>
        <v>0</v>
      </c>
      <c r="X245" s="8">
        <v>242</v>
      </c>
      <c r="Y245" t="b">
        <f>OR(Tabla4119[[#This Row],[Tiempo_lineal (ns)]]&gt;$I$508,Tabla4119[[#This Row],[Tiempo_lineal (ns)]]&lt;$I$509)</f>
        <v>0</v>
      </c>
      <c r="Z245" t="b">
        <f>OR(Tabla4119[[#This Row],[Tiempo_normal (ns)]]&gt;$J$508,Tabla4119[[#This Row],[Tiempo_normal (ns)]]&lt;$J$509)</f>
        <v>0</v>
      </c>
      <c r="AA245" s="8">
        <v>242</v>
      </c>
      <c r="AB245" t="b">
        <f>OR(Tabla51210[[#This Row],[Tiempo_lineal (ns)]]&gt;$L$508,Tabla51210[[#This Row],[Tiempo_lineal (ns)]]&lt;$L$509)</f>
        <v>0</v>
      </c>
      <c r="AC245" t="b">
        <f>OR(Tabla51210[[#This Row],[Tiempo_normal (ns)]]&gt;$M$508,Tabla51210[[#This Row],[Tiempo_normal (ns)]]&lt;$M$509)</f>
        <v>0</v>
      </c>
      <c r="AD245" s="8">
        <v>242</v>
      </c>
      <c r="AE245" t="b">
        <f>OR(Tabla61311[[#This Row],[Tiempo_lineal (ns)]]&gt;$O$508,Tabla61311[[#This Row],[Tiempo_lineal (ns)]]&lt;$O$509)</f>
        <v>0</v>
      </c>
      <c r="AF245" s="7" t="b">
        <f>OR(Tabla61311[[#This Row],[Tiempo_normal (ns)]]&gt;$P$508,Tabla61311[[#This Row],[Tiempo_normal (ns)]]&lt;$P$509)</f>
        <v>0</v>
      </c>
    </row>
    <row r="246" spans="2:32" x14ac:dyDescent="0.3">
      <c r="B246">
        <v>243</v>
      </c>
      <c r="C246">
        <v>59</v>
      </c>
      <c r="D246">
        <v>41</v>
      </c>
      <c r="E246">
        <v>243</v>
      </c>
      <c r="F246">
        <v>113</v>
      </c>
      <c r="G246">
        <v>86</v>
      </c>
      <c r="H246">
        <v>243</v>
      </c>
      <c r="I246">
        <v>245</v>
      </c>
      <c r="J246">
        <v>89</v>
      </c>
      <c r="K246">
        <v>243</v>
      </c>
      <c r="L246">
        <v>658</v>
      </c>
      <c r="M246">
        <v>74</v>
      </c>
      <c r="N246">
        <v>243</v>
      </c>
      <c r="O246">
        <v>1411</v>
      </c>
      <c r="P246">
        <v>8722</v>
      </c>
      <c r="R246" s="6">
        <v>243</v>
      </c>
      <c r="S246" t="b">
        <f>OR(Tabla197[[#This Row],[Tiempo_lineal (ns)]]&gt;$C$508,Tabla197[[#This Row],[Tiempo_lineal (ns)]]&lt;$C$509)</f>
        <v>0</v>
      </c>
      <c r="T246" t="b">
        <f>OR(Tabla197[[#This Row],[Tiempo_normal (ns)]]&gt;$D$508,Tabla197[[#This Row],[Tiempo_normal (ns)]]&lt;$D$509)</f>
        <v>0</v>
      </c>
      <c r="U246" s="6">
        <v>243</v>
      </c>
      <c r="V246" t="b">
        <f>OR(Tabla3108[[#This Row],[Tiempo_lineal (ns)]]&gt;$F$508,Tabla3108[[#This Row],[Tiempo_lineal (ns)]]&lt;$F$509)</f>
        <v>0</v>
      </c>
      <c r="W246" t="b">
        <f>OR(Tabla3108[[#This Row],[Tiempo_normal (ns)]]&gt;$G$508,Tabla3108[[#This Row],[Tiempo_normal (ns)]]&lt;$G$509)</f>
        <v>0</v>
      </c>
      <c r="X246" s="6">
        <v>243</v>
      </c>
      <c r="Y246" t="b">
        <f>OR(Tabla4119[[#This Row],[Tiempo_lineal (ns)]]&gt;$I$508,Tabla4119[[#This Row],[Tiempo_lineal (ns)]]&lt;$I$509)</f>
        <v>0</v>
      </c>
      <c r="Z246" t="b">
        <f>OR(Tabla4119[[#This Row],[Tiempo_normal (ns)]]&gt;$J$508,Tabla4119[[#This Row],[Tiempo_normal (ns)]]&lt;$J$509)</f>
        <v>0</v>
      </c>
      <c r="AA246" s="6">
        <v>243</v>
      </c>
      <c r="AB246" t="b">
        <f>OR(Tabla51210[[#This Row],[Tiempo_lineal (ns)]]&gt;$L$508,Tabla51210[[#This Row],[Tiempo_lineal (ns)]]&lt;$L$509)</f>
        <v>0</v>
      </c>
      <c r="AC246" t="b">
        <f>OR(Tabla51210[[#This Row],[Tiempo_normal (ns)]]&gt;$M$508,Tabla51210[[#This Row],[Tiempo_normal (ns)]]&lt;$M$509)</f>
        <v>0</v>
      </c>
      <c r="AD246" s="6">
        <v>243</v>
      </c>
      <c r="AE246" t="b">
        <f>OR(Tabla61311[[#This Row],[Tiempo_lineal (ns)]]&gt;$O$508,Tabla61311[[#This Row],[Tiempo_lineal (ns)]]&lt;$O$509)</f>
        <v>0</v>
      </c>
      <c r="AF246" s="7" t="b">
        <f>OR(Tabla61311[[#This Row],[Tiempo_normal (ns)]]&gt;$P$508,Tabla61311[[#This Row],[Tiempo_normal (ns)]]&lt;$P$509)</f>
        <v>1</v>
      </c>
    </row>
    <row r="247" spans="2:32" x14ac:dyDescent="0.3">
      <c r="B247">
        <v>244</v>
      </c>
      <c r="C247">
        <v>62</v>
      </c>
      <c r="D247">
        <v>42</v>
      </c>
      <c r="E247">
        <v>244</v>
      </c>
      <c r="F247">
        <v>66</v>
      </c>
      <c r="G247">
        <v>68</v>
      </c>
      <c r="H247">
        <v>244</v>
      </c>
      <c r="I247">
        <v>189</v>
      </c>
      <c r="J247">
        <v>115</v>
      </c>
      <c r="K247">
        <v>244</v>
      </c>
      <c r="L247">
        <v>970</v>
      </c>
      <c r="M247">
        <v>157</v>
      </c>
      <c r="N247">
        <v>244</v>
      </c>
      <c r="O247">
        <v>10685</v>
      </c>
      <c r="P247">
        <v>97</v>
      </c>
      <c r="R247" s="8">
        <v>244</v>
      </c>
      <c r="S247" t="b">
        <f>OR(Tabla197[[#This Row],[Tiempo_lineal (ns)]]&gt;$C$508,Tabla197[[#This Row],[Tiempo_lineal (ns)]]&lt;$C$509)</f>
        <v>0</v>
      </c>
      <c r="T247" t="b">
        <f>OR(Tabla197[[#This Row],[Tiempo_normal (ns)]]&gt;$D$508,Tabla197[[#This Row],[Tiempo_normal (ns)]]&lt;$D$509)</f>
        <v>0</v>
      </c>
      <c r="U247" s="8">
        <v>244</v>
      </c>
      <c r="V247" t="b">
        <f>OR(Tabla3108[[#This Row],[Tiempo_lineal (ns)]]&gt;$F$508,Tabla3108[[#This Row],[Tiempo_lineal (ns)]]&lt;$F$509)</f>
        <v>0</v>
      </c>
      <c r="W247" t="b">
        <f>OR(Tabla3108[[#This Row],[Tiempo_normal (ns)]]&gt;$G$508,Tabla3108[[#This Row],[Tiempo_normal (ns)]]&lt;$G$509)</f>
        <v>0</v>
      </c>
      <c r="X247" s="8">
        <v>244</v>
      </c>
      <c r="Y247" t="b">
        <f>OR(Tabla4119[[#This Row],[Tiempo_lineal (ns)]]&gt;$I$508,Tabla4119[[#This Row],[Tiempo_lineal (ns)]]&lt;$I$509)</f>
        <v>0</v>
      </c>
      <c r="Z247" t="b">
        <f>OR(Tabla4119[[#This Row],[Tiempo_normal (ns)]]&gt;$J$508,Tabla4119[[#This Row],[Tiempo_normal (ns)]]&lt;$J$509)</f>
        <v>0</v>
      </c>
      <c r="AA247" s="8">
        <v>244</v>
      </c>
      <c r="AB247" t="b">
        <f>OR(Tabla51210[[#This Row],[Tiempo_lineal (ns)]]&gt;$L$508,Tabla51210[[#This Row],[Tiempo_lineal (ns)]]&lt;$L$509)</f>
        <v>0</v>
      </c>
      <c r="AC247" t="b">
        <f>OR(Tabla51210[[#This Row],[Tiempo_normal (ns)]]&gt;$M$508,Tabla51210[[#This Row],[Tiempo_normal (ns)]]&lt;$M$509)</f>
        <v>0</v>
      </c>
      <c r="AD247" s="8">
        <v>244</v>
      </c>
      <c r="AE247" t="b">
        <f>OR(Tabla61311[[#This Row],[Tiempo_lineal (ns)]]&gt;$O$508,Tabla61311[[#This Row],[Tiempo_lineal (ns)]]&lt;$O$509)</f>
        <v>1</v>
      </c>
      <c r="AF247" s="7" t="b">
        <f>OR(Tabla61311[[#This Row],[Tiempo_normal (ns)]]&gt;$P$508,Tabla61311[[#This Row],[Tiempo_normal (ns)]]&lt;$P$509)</f>
        <v>0</v>
      </c>
    </row>
    <row r="248" spans="2:32" x14ac:dyDescent="0.3">
      <c r="B248">
        <v>245</v>
      </c>
      <c r="C248">
        <v>75</v>
      </c>
      <c r="D248">
        <v>72</v>
      </c>
      <c r="E248">
        <v>245</v>
      </c>
      <c r="F248">
        <v>82</v>
      </c>
      <c r="G248">
        <v>137</v>
      </c>
      <c r="H248">
        <v>245</v>
      </c>
      <c r="I248">
        <v>314</v>
      </c>
      <c r="J248">
        <v>624</v>
      </c>
      <c r="K248">
        <v>245</v>
      </c>
      <c r="L248">
        <v>633</v>
      </c>
      <c r="M248">
        <v>57</v>
      </c>
      <c r="N248">
        <v>245</v>
      </c>
      <c r="O248">
        <v>2235</v>
      </c>
      <c r="P248">
        <v>32</v>
      </c>
      <c r="R248" s="6">
        <v>245</v>
      </c>
      <c r="S248" t="b">
        <f>OR(Tabla197[[#This Row],[Tiempo_lineal (ns)]]&gt;$C$508,Tabla197[[#This Row],[Tiempo_lineal (ns)]]&lt;$C$509)</f>
        <v>0</v>
      </c>
      <c r="T248" t="b">
        <f>OR(Tabla197[[#This Row],[Tiempo_normal (ns)]]&gt;$D$508,Tabla197[[#This Row],[Tiempo_normal (ns)]]&lt;$D$509)</f>
        <v>0</v>
      </c>
      <c r="U248" s="6">
        <v>245</v>
      </c>
      <c r="V248" t="b">
        <f>OR(Tabla3108[[#This Row],[Tiempo_lineal (ns)]]&gt;$F$508,Tabla3108[[#This Row],[Tiempo_lineal (ns)]]&lt;$F$509)</f>
        <v>0</v>
      </c>
      <c r="W248" t="b">
        <f>OR(Tabla3108[[#This Row],[Tiempo_normal (ns)]]&gt;$G$508,Tabla3108[[#This Row],[Tiempo_normal (ns)]]&lt;$G$509)</f>
        <v>0</v>
      </c>
      <c r="X248" s="6">
        <v>245</v>
      </c>
      <c r="Y248" t="b">
        <f>OR(Tabla4119[[#This Row],[Tiempo_lineal (ns)]]&gt;$I$508,Tabla4119[[#This Row],[Tiempo_lineal (ns)]]&lt;$I$509)</f>
        <v>0</v>
      </c>
      <c r="Z248" t="b">
        <f>OR(Tabla4119[[#This Row],[Tiempo_normal (ns)]]&gt;$J$508,Tabla4119[[#This Row],[Tiempo_normal (ns)]]&lt;$J$509)</f>
        <v>1</v>
      </c>
      <c r="AA248" s="6">
        <v>245</v>
      </c>
      <c r="AB248" t="b">
        <f>OR(Tabla51210[[#This Row],[Tiempo_lineal (ns)]]&gt;$L$508,Tabla51210[[#This Row],[Tiempo_lineal (ns)]]&lt;$L$509)</f>
        <v>0</v>
      </c>
      <c r="AC248" t="b">
        <f>OR(Tabla51210[[#This Row],[Tiempo_normal (ns)]]&gt;$M$508,Tabla51210[[#This Row],[Tiempo_normal (ns)]]&lt;$M$509)</f>
        <v>0</v>
      </c>
      <c r="AD248" s="6">
        <v>245</v>
      </c>
      <c r="AE248" t="b">
        <f>OR(Tabla61311[[#This Row],[Tiempo_lineal (ns)]]&gt;$O$508,Tabla61311[[#This Row],[Tiempo_lineal (ns)]]&lt;$O$509)</f>
        <v>0</v>
      </c>
      <c r="AF248" s="7" t="b">
        <f>OR(Tabla61311[[#This Row],[Tiempo_normal (ns)]]&gt;$P$508,Tabla61311[[#This Row],[Tiempo_normal (ns)]]&lt;$P$509)</f>
        <v>0</v>
      </c>
    </row>
    <row r="249" spans="2:32" x14ac:dyDescent="0.3">
      <c r="B249">
        <v>246</v>
      </c>
      <c r="C249">
        <v>51</v>
      </c>
      <c r="D249">
        <v>35</v>
      </c>
      <c r="E249">
        <v>246</v>
      </c>
      <c r="F249">
        <v>73</v>
      </c>
      <c r="G249">
        <v>48</v>
      </c>
      <c r="H249">
        <v>246</v>
      </c>
      <c r="I249">
        <v>365</v>
      </c>
      <c r="J249">
        <v>52</v>
      </c>
      <c r="K249">
        <v>246</v>
      </c>
      <c r="L249">
        <v>1666</v>
      </c>
      <c r="M249">
        <v>49</v>
      </c>
      <c r="N249">
        <v>246</v>
      </c>
      <c r="O249">
        <v>1607</v>
      </c>
      <c r="P249">
        <v>87</v>
      </c>
      <c r="R249" s="8">
        <v>246</v>
      </c>
      <c r="S249" t="b">
        <f>OR(Tabla197[[#This Row],[Tiempo_lineal (ns)]]&gt;$C$508,Tabla197[[#This Row],[Tiempo_lineal (ns)]]&lt;$C$509)</f>
        <v>0</v>
      </c>
      <c r="T249" t="b">
        <f>OR(Tabla197[[#This Row],[Tiempo_normal (ns)]]&gt;$D$508,Tabla197[[#This Row],[Tiempo_normal (ns)]]&lt;$D$509)</f>
        <v>0</v>
      </c>
      <c r="U249" s="8">
        <v>246</v>
      </c>
      <c r="V249" t="b">
        <f>OR(Tabla3108[[#This Row],[Tiempo_lineal (ns)]]&gt;$F$508,Tabla3108[[#This Row],[Tiempo_lineal (ns)]]&lt;$F$509)</f>
        <v>0</v>
      </c>
      <c r="W249" t="b">
        <f>OR(Tabla3108[[#This Row],[Tiempo_normal (ns)]]&gt;$G$508,Tabla3108[[#This Row],[Tiempo_normal (ns)]]&lt;$G$509)</f>
        <v>0</v>
      </c>
      <c r="X249" s="8">
        <v>246</v>
      </c>
      <c r="Y249" t="b">
        <f>OR(Tabla4119[[#This Row],[Tiempo_lineal (ns)]]&gt;$I$508,Tabla4119[[#This Row],[Tiempo_lineal (ns)]]&lt;$I$509)</f>
        <v>0</v>
      </c>
      <c r="Z249" t="b">
        <f>OR(Tabla4119[[#This Row],[Tiempo_normal (ns)]]&gt;$J$508,Tabla4119[[#This Row],[Tiempo_normal (ns)]]&lt;$J$509)</f>
        <v>0</v>
      </c>
      <c r="AA249" s="8">
        <v>246</v>
      </c>
      <c r="AB249" t="b">
        <f>OR(Tabla51210[[#This Row],[Tiempo_lineal (ns)]]&gt;$L$508,Tabla51210[[#This Row],[Tiempo_lineal (ns)]]&lt;$L$509)</f>
        <v>0</v>
      </c>
      <c r="AC249" t="b">
        <f>OR(Tabla51210[[#This Row],[Tiempo_normal (ns)]]&gt;$M$508,Tabla51210[[#This Row],[Tiempo_normal (ns)]]&lt;$M$509)</f>
        <v>0</v>
      </c>
      <c r="AD249" s="8">
        <v>246</v>
      </c>
      <c r="AE249" t="b">
        <f>OR(Tabla61311[[#This Row],[Tiempo_lineal (ns)]]&gt;$O$508,Tabla61311[[#This Row],[Tiempo_lineal (ns)]]&lt;$O$509)</f>
        <v>0</v>
      </c>
      <c r="AF249" s="7" t="b">
        <f>OR(Tabla61311[[#This Row],[Tiempo_normal (ns)]]&gt;$P$508,Tabla61311[[#This Row],[Tiempo_normal (ns)]]&lt;$P$509)</f>
        <v>0</v>
      </c>
    </row>
    <row r="250" spans="2:32" x14ac:dyDescent="0.3">
      <c r="B250">
        <v>247</v>
      </c>
      <c r="C250">
        <v>42</v>
      </c>
      <c r="D250">
        <v>24</v>
      </c>
      <c r="E250">
        <v>247</v>
      </c>
      <c r="F250">
        <v>88</v>
      </c>
      <c r="G250">
        <v>47</v>
      </c>
      <c r="H250">
        <v>247</v>
      </c>
      <c r="I250">
        <v>236</v>
      </c>
      <c r="J250">
        <v>377</v>
      </c>
      <c r="K250">
        <v>247</v>
      </c>
      <c r="L250">
        <v>986</v>
      </c>
      <c r="M250">
        <v>634</v>
      </c>
      <c r="N250">
        <v>247</v>
      </c>
      <c r="O250">
        <v>1619</v>
      </c>
      <c r="P250">
        <v>207</v>
      </c>
      <c r="R250" s="6">
        <v>247</v>
      </c>
      <c r="S250" t="b">
        <f>OR(Tabla197[[#This Row],[Tiempo_lineal (ns)]]&gt;$C$508,Tabla197[[#This Row],[Tiempo_lineal (ns)]]&lt;$C$509)</f>
        <v>0</v>
      </c>
      <c r="T250" t="b">
        <f>OR(Tabla197[[#This Row],[Tiempo_normal (ns)]]&gt;$D$508,Tabla197[[#This Row],[Tiempo_normal (ns)]]&lt;$D$509)</f>
        <v>0</v>
      </c>
      <c r="U250" s="6">
        <v>247</v>
      </c>
      <c r="V250" t="b">
        <f>OR(Tabla3108[[#This Row],[Tiempo_lineal (ns)]]&gt;$F$508,Tabla3108[[#This Row],[Tiempo_lineal (ns)]]&lt;$F$509)</f>
        <v>0</v>
      </c>
      <c r="W250" t="b">
        <f>OR(Tabla3108[[#This Row],[Tiempo_normal (ns)]]&gt;$G$508,Tabla3108[[#This Row],[Tiempo_normal (ns)]]&lt;$G$509)</f>
        <v>0</v>
      </c>
      <c r="X250" s="6">
        <v>247</v>
      </c>
      <c r="Y250" t="b">
        <f>OR(Tabla4119[[#This Row],[Tiempo_lineal (ns)]]&gt;$I$508,Tabla4119[[#This Row],[Tiempo_lineal (ns)]]&lt;$I$509)</f>
        <v>0</v>
      </c>
      <c r="Z250" t="b">
        <f>OR(Tabla4119[[#This Row],[Tiempo_normal (ns)]]&gt;$J$508,Tabla4119[[#This Row],[Tiempo_normal (ns)]]&lt;$J$509)</f>
        <v>1</v>
      </c>
      <c r="AA250" s="6">
        <v>247</v>
      </c>
      <c r="AB250" t="b">
        <f>OR(Tabla51210[[#This Row],[Tiempo_lineal (ns)]]&gt;$L$508,Tabla51210[[#This Row],[Tiempo_lineal (ns)]]&lt;$L$509)</f>
        <v>0</v>
      </c>
      <c r="AC250" t="b">
        <f>OR(Tabla51210[[#This Row],[Tiempo_normal (ns)]]&gt;$M$508,Tabla51210[[#This Row],[Tiempo_normal (ns)]]&lt;$M$509)</f>
        <v>0</v>
      </c>
      <c r="AD250" s="6">
        <v>247</v>
      </c>
      <c r="AE250" t="b">
        <f>OR(Tabla61311[[#This Row],[Tiempo_lineal (ns)]]&gt;$O$508,Tabla61311[[#This Row],[Tiempo_lineal (ns)]]&lt;$O$509)</f>
        <v>0</v>
      </c>
      <c r="AF250" s="7" t="b">
        <f>OR(Tabla61311[[#This Row],[Tiempo_normal (ns)]]&gt;$P$508,Tabla61311[[#This Row],[Tiempo_normal (ns)]]&lt;$P$509)</f>
        <v>0</v>
      </c>
    </row>
    <row r="251" spans="2:32" x14ac:dyDescent="0.3">
      <c r="B251">
        <v>248</v>
      </c>
      <c r="C251">
        <v>50</v>
      </c>
      <c r="D251">
        <v>37</v>
      </c>
      <c r="E251">
        <v>248</v>
      </c>
      <c r="F251">
        <v>104</v>
      </c>
      <c r="G251">
        <v>109</v>
      </c>
      <c r="H251">
        <v>248</v>
      </c>
      <c r="I251">
        <v>232</v>
      </c>
      <c r="J251">
        <v>51</v>
      </c>
      <c r="K251">
        <v>248</v>
      </c>
      <c r="L251">
        <v>950</v>
      </c>
      <c r="M251">
        <v>35</v>
      </c>
      <c r="N251">
        <v>248</v>
      </c>
      <c r="O251">
        <v>1407</v>
      </c>
      <c r="P251">
        <v>46</v>
      </c>
      <c r="R251" s="8">
        <v>248</v>
      </c>
      <c r="S251" t="b">
        <f>OR(Tabla197[[#This Row],[Tiempo_lineal (ns)]]&gt;$C$508,Tabla197[[#This Row],[Tiempo_lineal (ns)]]&lt;$C$509)</f>
        <v>0</v>
      </c>
      <c r="T251" t="b">
        <f>OR(Tabla197[[#This Row],[Tiempo_normal (ns)]]&gt;$D$508,Tabla197[[#This Row],[Tiempo_normal (ns)]]&lt;$D$509)</f>
        <v>0</v>
      </c>
      <c r="U251" s="8">
        <v>248</v>
      </c>
      <c r="V251" t="b">
        <f>OR(Tabla3108[[#This Row],[Tiempo_lineal (ns)]]&gt;$F$508,Tabla3108[[#This Row],[Tiempo_lineal (ns)]]&lt;$F$509)</f>
        <v>0</v>
      </c>
      <c r="W251" t="b">
        <f>OR(Tabla3108[[#This Row],[Tiempo_normal (ns)]]&gt;$G$508,Tabla3108[[#This Row],[Tiempo_normal (ns)]]&lt;$G$509)</f>
        <v>0</v>
      </c>
      <c r="X251" s="8">
        <v>248</v>
      </c>
      <c r="Y251" t="b">
        <f>OR(Tabla4119[[#This Row],[Tiempo_lineal (ns)]]&gt;$I$508,Tabla4119[[#This Row],[Tiempo_lineal (ns)]]&lt;$I$509)</f>
        <v>0</v>
      </c>
      <c r="Z251" t="b">
        <f>OR(Tabla4119[[#This Row],[Tiempo_normal (ns)]]&gt;$J$508,Tabla4119[[#This Row],[Tiempo_normal (ns)]]&lt;$J$509)</f>
        <v>0</v>
      </c>
      <c r="AA251" s="8">
        <v>248</v>
      </c>
      <c r="AB251" t="b">
        <f>OR(Tabla51210[[#This Row],[Tiempo_lineal (ns)]]&gt;$L$508,Tabla51210[[#This Row],[Tiempo_lineal (ns)]]&lt;$L$509)</f>
        <v>0</v>
      </c>
      <c r="AC251" t="b">
        <f>OR(Tabla51210[[#This Row],[Tiempo_normal (ns)]]&gt;$M$508,Tabla51210[[#This Row],[Tiempo_normal (ns)]]&lt;$M$509)</f>
        <v>0</v>
      </c>
      <c r="AD251" s="8">
        <v>248</v>
      </c>
      <c r="AE251" t="b">
        <f>OR(Tabla61311[[#This Row],[Tiempo_lineal (ns)]]&gt;$O$508,Tabla61311[[#This Row],[Tiempo_lineal (ns)]]&lt;$O$509)</f>
        <v>0</v>
      </c>
      <c r="AF251" s="7" t="b">
        <f>OR(Tabla61311[[#This Row],[Tiempo_normal (ns)]]&gt;$P$508,Tabla61311[[#This Row],[Tiempo_normal (ns)]]&lt;$P$509)</f>
        <v>0</v>
      </c>
    </row>
    <row r="252" spans="2:32" x14ac:dyDescent="0.3">
      <c r="B252">
        <v>249</v>
      </c>
      <c r="C252">
        <v>39</v>
      </c>
      <c r="D252">
        <v>55</v>
      </c>
      <c r="E252">
        <v>249</v>
      </c>
      <c r="F252">
        <v>70</v>
      </c>
      <c r="G252">
        <v>37</v>
      </c>
      <c r="H252">
        <v>249</v>
      </c>
      <c r="I252">
        <v>174</v>
      </c>
      <c r="J252">
        <v>73</v>
      </c>
      <c r="K252">
        <v>249</v>
      </c>
      <c r="L252">
        <v>605</v>
      </c>
      <c r="M252">
        <v>51</v>
      </c>
      <c r="N252">
        <v>249</v>
      </c>
      <c r="O252">
        <v>2205</v>
      </c>
      <c r="P252">
        <v>236</v>
      </c>
      <c r="R252" s="6">
        <v>249</v>
      </c>
      <c r="S252" t="b">
        <f>OR(Tabla197[[#This Row],[Tiempo_lineal (ns)]]&gt;$C$508,Tabla197[[#This Row],[Tiempo_lineal (ns)]]&lt;$C$509)</f>
        <v>0</v>
      </c>
      <c r="T252" t="b">
        <f>OR(Tabla197[[#This Row],[Tiempo_normal (ns)]]&gt;$D$508,Tabla197[[#This Row],[Tiempo_normal (ns)]]&lt;$D$509)</f>
        <v>0</v>
      </c>
      <c r="U252" s="6">
        <v>249</v>
      </c>
      <c r="V252" t="b">
        <f>OR(Tabla3108[[#This Row],[Tiempo_lineal (ns)]]&gt;$F$508,Tabla3108[[#This Row],[Tiempo_lineal (ns)]]&lt;$F$509)</f>
        <v>0</v>
      </c>
      <c r="W252" t="b">
        <f>OR(Tabla3108[[#This Row],[Tiempo_normal (ns)]]&gt;$G$508,Tabla3108[[#This Row],[Tiempo_normal (ns)]]&lt;$G$509)</f>
        <v>0</v>
      </c>
      <c r="X252" s="6">
        <v>249</v>
      </c>
      <c r="Y252" t="b">
        <f>OR(Tabla4119[[#This Row],[Tiempo_lineal (ns)]]&gt;$I$508,Tabla4119[[#This Row],[Tiempo_lineal (ns)]]&lt;$I$509)</f>
        <v>0</v>
      </c>
      <c r="Z252" t="b">
        <f>OR(Tabla4119[[#This Row],[Tiempo_normal (ns)]]&gt;$J$508,Tabla4119[[#This Row],[Tiempo_normal (ns)]]&lt;$J$509)</f>
        <v>0</v>
      </c>
      <c r="AA252" s="6">
        <v>249</v>
      </c>
      <c r="AB252" t="b">
        <f>OR(Tabla51210[[#This Row],[Tiempo_lineal (ns)]]&gt;$L$508,Tabla51210[[#This Row],[Tiempo_lineal (ns)]]&lt;$L$509)</f>
        <v>0</v>
      </c>
      <c r="AC252" t="b">
        <f>OR(Tabla51210[[#This Row],[Tiempo_normal (ns)]]&gt;$M$508,Tabla51210[[#This Row],[Tiempo_normal (ns)]]&lt;$M$509)</f>
        <v>0</v>
      </c>
      <c r="AD252" s="6">
        <v>249</v>
      </c>
      <c r="AE252" t="b">
        <f>OR(Tabla61311[[#This Row],[Tiempo_lineal (ns)]]&gt;$O$508,Tabla61311[[#This Row],[Tiempo_lineal (ns)]]&lt;$O$509)</f>
        <v>0</v>
      </c>
      <c r="AF252" s="7" t="b">
        <f>OR(Tabla61311[[#This Row],[Tiempo_normal (ns)]]&gt;$P$508,Tabla61311[[#This Row],[Tiempo_normal (ns)]]&lt;$P$509)</f>
        <v>0</v>
      </c>
    </row>
    <row r="253" spans="2:32" x14ac:dyDescent="0.3">
      <c r="B253">
        <v>250</v>
      </c>
      <c r="C253">
        <v>76</v>
      </c>
      <c r="D253">
        <v>77</v>
      </c>
      <c r="E253">
        <v>250</v>
      </c>
      <c r="F253">
        <v>90</v>
      </c>
      <c r="G253">
        <v>36</v>
      </c>
      <c r="H253">
        <v>250</v>
      </c>
      <c r="I253">
        <v>212</v>
      </c>
      <c r="J253">
        <v>310</v>
      </c>
      <c r="K253">
        <v>250</v>
      </c>
      <c r="L253">
        <v>535</v>
      </c>
      <c r="M253">
        <v>703</v>
      </c>
      <c r="N253">
        <v>250</v>
      </c>
      <c r="O253">
        <v>2708</v>
      </c>
      <c r="P253">
        <v>8863</v>
      </c>
      <c r="R253" s="8">
        <v>250</v>
      </c>
      <c r="S253" t="b">
        <f>OR(Tabla197[[#This Row],[Tiempo_lineal (ns)]]&gt;$C$508,Tabla197[[#This Row],[Tiempo_lineal (ns)]]&lt;$C$509)</f>
        <v>0</v>
      </c>
      <c r="T253" t="b">
        <f>OR(Tabla197[[#This Row],[Tiempo_normal (ns)]]&gt;$D$508,Tabla197[[#This Row],[Tiempo_normal (ns)]]&lt;$D$509)</f>
        <v>0</v>
      </c>
      <c r="U253" s="8">
        <v>250</v>
      </c>
      <c r="V253" t="b">
        <f>OR(Tabla3108[[#This Row],[Tiempo_lineal (ns)]]&gt;$F$508,Tabla3108[[#This Row],[Tiempo_lineal (ns)]]&lt;$F$509)</f>
        <v>0</v>
      </c>
      <c r="W253" t="b">
        <f>OR(Tabla3108[[#This Row],[Tiempo_normal (ns)]]&gt;$G$508,Tabla3108[[#This Row],[Tiempo_normal (ns)]]&lt;$G$509)</f>
        <v>0</v>
      </c>
      <c r="X253" s="8">
        <v>250</v>
      </c>
      <c r="Y253" t="b">
        <f>OR(Tabla4119[[#This Row],[Tiempo_lineal (ns)]]&gt;$I$508,Tabla4119[[#This Row],[Tiempo_lineal (ns)]]&lt;$I$509)</f>
        <v>0</v>
      </c>
      <c r="Z253" t="b">
        <f>OR(Tabla4119[[#This Row],[Tiempo_normal (ns)]]&gt;$J$508,Tabla4119[[#This Row],[Tiempo_normal (ns)]]&lt;$J$509)</f>
        <v>0</v>
      </c>
      <c r="AA253" s="8">
        <v>250</v>
      </c>
      <c r="AB253" t="b">
        <f>OR(Tabla51210[[#This Row],[Tiempo_lineal (ns)]]&gt;$L$508,Tabla51210[[#This Row],[Tiempo_lineal (ns)]]&lt;$L$509)</f>
        <v>0</v>
      </c>
      <c r="AC253" t="b">
        <f>OR(Tabla51210[[#This Row],[Tiempo_normal (ns)]]&gt;$M$508,Tabla51210[[#This Row],[Tiempo_normal (ns)]]&lt;$M$509)</f>
        <v>0</v>
      </c>
      <c r="AD253" s="8">
        <v>250</v>
      </c>
      <c r="AE253" t="b">
        <f>OR(Tabla61311[[#This Row],[Tiempo_lineal (ns)]]&gt;$O$508,Tabla61311[[#This Row],[Tiempo_lineal (ns)]]&lt;$O$509)</f>
        <v>0</v>
      </c>
      <c r="AF253" s="7" t="b">
        <f>OR(Tabla61311[[#This Row],[Tiempo_normal (ns)]]&gt;$P$508,Tabla61311[[#This Row],[Tiempo_normal (ns)]]&lt;$P$509)</f>
        <v>1</v>
      </c>
    </row>
    <row r="254" spans="2:32" x14ac:dyDescent="0.3">
      <c r="B254">
        <v>251</v>
      </c>
      <c r="C254">
        <v>64</v>
      </c>
      <c r="D254">
        <v>41</v>
      </c>
      <c r="E254">
        <v>251</v>
      </c>
      <c r="F254">
        <v>45</v>
      </c>
      <c r="G254">
        <v>52</v>
      </c>
      <c r="H254">
        <v>251</v>
      </c>
      <c r="I254">
        <v>123</v>
      </c>
      <c r="J254">
        <v>82</v>
      </c>
      <c r="K254">
        <v>251</v>
      </c>
      <c r="L254">
        <v>1178</v>
      </c>
      <c r="M254">
        <v>59</v>
      </c>
      <c r="N254">
        <v>251</v>
      </c>
      <c r="O254">
        <v>2051</v>
      </c>
      <c r="P254">
        <v>92</v>
      </c>
      <c r="R254" s="6">
        <v>251</v>
      </c>
      <c r="S254" t="b">
        <f>OR(Tabla197[[#This Row],[Tiempo_lineal (ns)]]&gt;$C$508,Tabla197[[#This Row],[Tiempo_lineal (ns)]]&lt;$C$509)</f>
        <v>0</v>
      </c>
      <c r="T254" t="b">
        <f>OR(Tabla197[[#This Row],[Tiempo_normal (ns)]]&gt;$D$508,Tabla197[[#This Row],[Tiempo_normal (ns)]]&lt;$D$509)</f>
        <v>0</v>
      </c>
      <c r="U254" s="6">
        <v>251</v>
      </c>
      <c r="V254" t="b">
        <f>OR(Tabla3108[[#This Row],[Tiempo_lineal (ns)]]&gt;$F$508,Tabla3108[[#This Row],[Tiempo_lineal (ns)]]&lt;$F$509)</f>
        <v>0</v>
      </c>
      <c r="W254" t="b">
        <f>OR(Tabla3108[[#This Row],[Tiempo_normal (ns)]]&gt;$G$508,Tabla3108[[#This Row],[Tiempo_normal (ns)]]&lt;$G$509)</f>
        <v>0</v>
      </c>
      <c r="X254" s="6">
        <v>251</v>
      </c>
      <c r="Y254" t="b">
        <f>OR(Tabla4119[[#This Row],[Tiempo_lineal (ns)]]&gt;$I$508,Tabla4119[[#This Row],[Tiempo_lineal (ns)]]&lt;$I$509)</f>
        <v>0</v>
      </c>
      <c r="Z254" t="b">
        <f>OR(Tabla4119[[#This Row],[Tiempo_normal (ns)]]&gt;$J$508,Tabla4119[[#This Row],[Tiempo_normal (ns)]]&lt;$J$509)</f>
        <v>0</v>
      </c>
      <c r="AA254" s="6">
        <v>251</v>
      </c>
      <c r="AB254" t="b">
        <f>OR(Tabla51210[[#This Row],[Tiempo_lineal (ns)]]&gt;$L$508,Tabla51210[[#This Row],[Tiempo_lineal (ns)]]&lt;$L$509)</f>
        <v>0</v>
      </c>
      <c r="AC254" t="b">
        <f>OR(Tabla51210[[#This Row],[Tiempo_normal (ns)]]&gt;$M$508,Tabla51210[[#This Row],[Tiempo_normal (ns)]]&lt;$M$509)</f>
        <v>0</v>
      </c>
      <c r="AD254" s="6">
        <v>251</v>
      </c>
      <c r="AE254" t="b">
        <f>OR(Tabla61311[[#This Row],[Tiempo_lineal (ns)]]&gt;$O$508,Tabla61311[[#This Row],[Tiempo_lineal (ns)]]&lt;$O$509)</f>
        <v>0</v>
      </c>
      <c r="AF254" s="7" t="b">
        <f>OR(Tabla61311[[#This Row],[Tiempo_normal (ns)]]&gt;$P$508,Tabla61311[[#This Row],[Tiempo_normal (ns)]]&lt;$P$509)</f>
        <v>0</v>
      </c>
    </row>
    <row r="255" spans="2:32" x14ac:dyDescent="0.3">
      <c r="B255">
        <v>252</v>
      </c>
      <c r="C255">
        <v>40</v>
      </c>
      <c r="D255">
        <v>35</v>
      </c>
      <c r="E255">
        <v>252</v>
      </c>
      <c r="F255">
        <v>100</v>
      </c>
      <c r="G255">
        <v>38</v>
      </c>
      <c r="H255">
        <v>252</v>
      </c>
      <c r="I255">
        <v>199</v>
      </c>
      <c r="J255">
        <v>51</v>
      </c>
      <c r="K255">
        <v>252</v>
      </c>
      <c r="L255">
        <v>397</v>
      </c>
      <c r="M255">
        <v>799</v>
      </c>
      <c r="N255">
        <v>252</v>
      </c>
      <c r="O255">
        <v>7702</v>
      </c>
      <c r="P255">
        <v>203</v>
      </c>
      <c r="R255" s="8">
        <v>252</v>
      </c>
      <c r="S255" t="b">
        <f>OR(Tabla197[[#This Row],[Tiempo_lineal (ns)]]&gt;$C$508,Tabla197[[#This Row],[Tiempo_lineal (ns)]]&lt;$C$509)</f>
        <v>0</v>
      </c>
      <c r="T255" t="b">
        <f>OR(Tabla197[[#This Row],[Tiempo_normal (ns)]]&gt;$D$508,Tabla197[[#This Row],[Tiempo_normal (ns)]]&lt;$D$509)</f>
        <v>0</v>
      </c>
      <c r="U255" s="8">
        <v>252</v>
      </c>
      <c r="V255" t="b">
        <f>OR(Tabla3108[[#This Row],[Tiempo_lineal (ns)]]&gt;$F$508,Tabla3108[[#This Row],[Tiempo_lineal (ns)]]&lt;$F$509)</f>
        <v>0</v>
      </c>
      <c r="W255" t="b">
        <f>OR(Tabla3108[[#This Row],[Tiempo_normal (ns)]]&gt;$G$508,Tabla3108[[#This Row],[Tiempo_normal (ns)]]&lt;$G$509)</f>
        <v>0</v>
      </c>
      <c r="X255" s="8">
        <v>252</v>
      </c>
      <c r="Y255" t="b">
        <f>OR(Tabla4119[[#This Row],[Tiempo_lineal (ns)]]&gt;$I$508,Tabla4119[[#This Row],[Tiempo_lineal (ns)]]&lt;$I$509)</f>
        <v>0</v>
      </c>
      <c r="Z255" t="b">
        <f>OR(Tabla4119[[#This Row],[Tiempo_normal (ns)]]&gt;$J$508,Tabla4119[[#This Row],[Tiempo_normal (ns)]]&lt;$J$509)</f>
        <v>0</v>
      </c>
      <c r="AA255" s="8">
        <v>252</v>
      </c>
      <c r="AB255" t="b">
        <f>OR(Tabla51210[[#This Row],[Tiempo_lineal (ns)]]&gt;$L$508,Tabla51210[[#This Row],[Tiempo_lineal (ns)]]&lt;$L$509)</f>
        <v>0</v>
      </c>
      <c r="AC255" t="b">
        <f>OR(Tabla51210[[#This Row],[Tiempo_normal (ns)]]&gt;$M$508,Tabla51210[[#This Row],[Tiempo_normal (ns)]]&lt;$M$509)</f>
        <v>0</v>
      </c>
      <c r="AD255" s="8">
        <v>252</v>
      </c>
      <c r="AE255" t="b">
        <f>OR(Tabla61311[[#This Row],[Tiempo_lineal (ns)]]&gt;$O$508,Tabla61311[[#This Row],[Tiempo_lineal (ns)]]&lt;$O$509)</f>
        <v>1</v>
      </c>
      <c r="AF255" s="7" t="b">
        <f>OR(Tabla61311[[#This Row],[Tiempo_normal (ns)]]&gt;$P$508,Tabla61311[[#This Row],[Tiempo_normal (ns)]]&lt;$P$509)</f>
        <v>0</v>
      </c>
    </row>
    <row r="256" spans="2:32" x14ac:dyDescent="0.3">
      <c r="B256">
        <v>253</v>
      </c>
      <c r="C256">
        <v>54</v>
      </c>
      <c r="D256">
        <v>67</v>
      </c>
      <c r="E256">
        <v>253</v>
      </c>
      <c r="F256">
        <v>86</v>
      </c>
      <c r="G256">
        <v>53</v>
      </c>
      <c r="H256">
        <v>253</v>
      </c>
      <c r="I256">
        <v>92</v>
      </c>
      <c r="J256">
        <v>60</v>
      </c>
      <c r="K256">
        <v>253</v>
      </c>
      <c r="L256">
        <v>283</v>
      </c>
      <c r="M256">
        <v>57</v>
      </c>
      <c r="N256">
        <v>253</v>
      </c>
      <c r="O256">
        <v>5557</v>
      </c>
      <c r="P256">
        <v>136</v>
      </c>
      <c r="R256" s="6">
        <v>253</v>
      </c>
      <c r="S256" t="b">
        <f>OR(Tabla197[[#This Row],[Tiempo_lineal (ns)]]&gt;$C$508,Tabla197[[#This Row],[Tiempo_lineal (ns)]]&lt;$C$509)</f>
        <v>0</v>
      </c>
      <c r="T256" t="b">
        <f>OR(Tabla197[[#This Row],[Tiempo_normal (ns)]]&gt;$D$508,Tabla197[[#This Row],[Tiempo_normal (ns)]]&lt;$D$509)</f>
        <v>0</v>
      </c>
      <c r="U256" s="6">
        <v>253</v>
      </c>
      <c r="V256" t="b">
        <f>OR(Tabla3108[[#This Row],[Tiempo_lineal (ns)]]&gt;$F$508,Tabla3108[[#This Row],[Tiempo_lineal (ns)]]&lt;$F$509)</f>
        <v>0</v>
      </c>
      <c r="W256" t="b">
        <f>OR(Tabla3108[[#This Row],[Tiempo_normal (ns)]]&gt;$G$508,Tabla3108[[#This Row],[Tiempo_normal (ns)]]&lt;$G$509)</f>
        <v>0</v>
      </c>
      <c r="X256" s="6">
        <v>253</v>
      </c>
      <c r="Y256" t="b">
        <f>OR(Tabla4119[[#This Row],[Tiempo_lineal (ns)]]&gt;$I$508,Tabla4119[[#This Row],[Tiempo_lineal (ns)]]&lt;$I$509)</f>
        <v>0</v>
      </c>
      <c r="Z256" t="b">
        <f>OR(Tabla4119[[#This Row],[Tiempo_normal (ns)]]&gt;$J$508,Tabla4119[[#This Row],[Tiempo_normal (ns)]]&lt;$J$509)</f>
        <v>0</v>
      </c>
      <c r="AA256" s="6">
        <v>253</v>
      </c>
      <c r="AB256" t="b">
        <f>OR(Tabla51210[[#This Row],[Tiempo_lineal (ns)]]&gt;$L$508,Tabla51210[[#This Row],[Tiempo_lineal (ns)]]&lt;$L$509)</f>
        <v>0</v>
      </c>
      <c r="AC256" t="b">
        <f>OR(Tabla51210[[#This Row],[Tiempo_normal (ns)]]&gt;$M$508,Tabla51210[[#This Row],[Tiempo_normal (ns)]]&lt;$M$509)</f>
        <v>0</v>
      </c>
      <c r="AD256" s="6">
        <v>253</v>
      </c>
      <c r="AE256" t="b">
        <f>OR(Tabla61311[[#This Row],[Tiempo_lineal (ns)]]&gt;$O$508,Tabla61311[[#This Row],[Tiempo_lineal (ns)]]&lt;$O$509)</f>
        <v>1</v>
      </c>
      <c r="AF256" s="7" t="b">
        <f>OR(Tabla61311[[#This Row],[Tiempo_normal (ns)]]&gt;$P$508,Tabla61311[[#This Row],[Tiempo_normal (ns)]]&lt;$P$509)</f>
        <v>0</v>
      </c>
    </row>
    <row r="257" spans="2:32" x14ac:dyDescent="0.3">
      <c r="B257">
        <v>254</v>
      </c>
      <c r="C257">
        <v>61</v>
      </c>
      <c r="D257">
        <v>101</v>
      </c>
      <c r="E257">
        <v>254</v>
      </c>
      <c r="F257">
        <v>84</v>
      </c>
      <c r="G257">
        <v>38</v>
      </c>
      <c r="H257">
        <v>254</v>
      </c>
      <c r="I257">
        <v>170</v>
      </c>
      <c r="J257">
        <v>58</v>
      </c>
      <c r="K257">
        <v>254</v>
      </c>
      <c r="L257">
        <v>852</v>
      </c>
      <c r="M257">
        <v>43</v>
      </c>
      <c r="N257">
        <v>254</v>
      </c>
      <c r="O257">
        <v>2127</v>
      </c>
      <c r="P257">
        <v>702</v>
      </c>
      <c r="R257" s="8">
        <v>254</v>
      </c>
      <c r="S257" t="b">
        <f>OR(Tabla197[[#This Row],[Tiempo_lineal (ns)]]&gt;$C$508,Tabla197[[#This Row],[Tiempo_lineal (ns)]]&lt;$C$509)</f>
        <v>0</v>
      </c>
      <c r="T257" t="b">
        <f>OR(Tabla197[[#This Row],[Tiempo_normal (ns)]]&gt;$D$508,Tabla197[[#This Row],[Tiempo_normal (ns)]]&lt;$D$509)</f>
        <v>1</v>
      </c>
      <c r="U257" s="8">
        <v>254</v>
      </c>
      <c r="V257" t="b">
        <f>OR(Tabla3108[[#This Row],[Tiempo_lineal (ns)]]&gt;$F$508,Tabla3108[[#This Row],[Tiempo_lineal (ns)]]&lt;$F$509)</f>
        <v>0</v>
      </c>
      <c r="W257" t="b">
        <f>OR(Tabla3108[[#This Row],[Tiempo_normal (ns)]]&gt;$G$508,Tabla3108[[#This Row],[Tiempo_normal (ns)]]&lt;$G$509)</f>
        <v>0</v>
      </c>
      <c r="X257" s="8">
        <v>254</v>
      </c>
      <c r="Y257" t="b">
        <f>OR(Tabla4119[[#This Row],[Tiempo_lineal (ns)]]&gt;$I$508,Tabla4119[[#This Row],[Tiempo_lineal (ns)]]&lt;$I$509)</f>
        <v>0</v>
      </c>
      <c r="Z257" t="b">
        <f>OR(Tabla4119[[#This Row],[Tiempo_normal (ns)]]&gt;$J$508,Tabla4119[[#This Row],[Tiempo_normal (ns)]]&lt;$J$509)</f>
        <v>0</v>
      </c>
      <c r="AA257" s="8">
        <v>254</v>
      </c>
      <c r="AB257" t="b">
        <f>OR(Tabla51210[[#This Row],[Tiempo_lineal (ns)]]&gt;$L$508,Tabla51210[[#This Row],[Tiempo_lineal (ns)]]&lt;$L$509)</f>
        <v>0</v>
      </c>
      <c r="AC257" t="b">
        <f>OR(Tabla51210[[#This Row],[Tiempo_normal (ns)]]&gt;$M$508,Tabla51210[[#This Row],[Tiempo_normal (ns)]]&lt;$M$509)</f>
        <v>0</v>
      </c>
      <c r="AD257" s="8">
        <v>254</v>
      </c>
      <c r="AE257" t="b">
        <f>OR(Tabla61311[[#This Row],[Tiempo_lineal (ns)]]&gt;$O$508,Tabla61311[[#This Row],[Tiempo_lineal (ns)]]&lt;$O$509)</f>
        <v>0</v>
      </c>
      <c r="AF257" s="7" t="b">
        <f>OR(Tabla61311[[#This Row],[Tiempo_normal (ns)]]&gt;$P$508,Tabla61311[[#This Row],[Tiempo_normal (ns)]]&lt;$P$509)</f>
        <v>0</v>
      </c>
    </row>
    <row r="258" spans="2:32" x14ac:dyDescent="0.3">
      <c r="B258">
        <v>255</v>
      </c>
      <c r="C258">
        <v>57</v>
      </c>
      <c r="D258">
        <v>61</v>
      </c>
      <c r="E258">
        <v>255</v>
      </c>
      <c r="F258">
        <v>71</v>
      </c>
      <c r="G258">
        <v>36</v>
      </c>
      <c r="H258">
        <v>255</v>
      </c>
      <c r="I258">
        <v>246</v>
      </c>
      <c r="J258">
        <v>76</v>
      </c>
      <c r="K258">
        <v>255</v>
      </c>
      <c r="L258">
        <v>452</v>
      </c>
      <c r="M258">
        <v>53</v>
      </c>
      <c r="N258">
        <v>255</v>
      </c>
      <c r="O258">
        <v>1866</v>
      </c>
      <c r="P258">
        <v>109</v>
      </c>
      <c r="R258" s="6">
        <v>255</v>
      </c>
      <c r="S258" t="b">
        <f>OR(Tabla197[[#This Row],[Tiempo_lineal (ns)]]&gt;$C$508,Tabla197[[#This Row],[Tiempo_lineal (ns)]]&lt;$C$509)</f>
        <v>0</v>
      </c>
      <c r="T258" t="b">
        <f>OR(Tabla197[[#This Row],[Tiempo_normal (ns)]]&gt;$D$508,Tabla197[[#This Row],[Tiempo_normal (ns)]]&lt;$D$509)</f>
        <v>0</v>
      </c>
      <c r="U258" s="6">
        <v>255</v>
      </c>
      <c r="V258" t="b">
        <f>OR(Tabla3108[[#This Row],[Tiempo_lineal (ns)]]&gt;$F$508,Tabla3108[[#This Row],[Tiempo_lineal (ns)]]&lt;$F$509)</f>
        <v>0</v>
      </c>
      <c r="W258" t="b">
        <f>OR(Tabla3108[[#This Row],[Tiempo_normal (ns)]]&gt;$G$508,Tabla3108[[#This Row],[Tiempo_normal (ns)]]&lt;$G$509)</f>
        <v>0</v>
      </c>
      <c r="X258" s="6">
        <v>255</v>
      </c>
      <c r="Y258" t="b">
        <f>OR(Tabla4119[[#This Row],[Tiempo_lineal (ns)]]&gt;$I$508,Tabla4119[[#This Row],[Tiempo_lineal (ns)]]&lt;$I$509)</f>
        <v>0</v>
      </c>
      <c r="Z258" t="b">
        <f>OR(Tabla4119[[#This Row],[Tiempo_normal (ns)]]&gt;$J$508,Tabla4119[[#This Row],[Tiempo_normal (ns)]]&lt;$J$509)</f>
        <v>0</v>
      </c>
      <c r="AA258" s="6">
        <v>255</v>
      </c>
      <c r="AB258" t="b">
        <f>OR(Tabla51210[[#This Row],[Tiempo_lineal (ns)]]&gt;$L$508,Tabla51210[[#This Row],[Tiempo_lineal (ns)]]&lt;$L$509)</f>
        <v>0</v>
      </c>
      <c r="AC258" t="b">
        <f>OR(Tabla51210[[#This Row],[Tiempo_normal (ns)]]&gt;$M$508,Tabla51210[[#This Row],[Tiempo_normal (ns)]]&lt;$M$509)</f>
        <v>0</v>
      </c>
      <c r="AD258" s="6">
        <v>255</v>
      </c>
      <c r="AE258" t="b">
        <f>OR(Tabla61311[[#This Row],[Tiempo_lineal (ns)]]&gt;$O$508,Tabla61311[[#This Row],[Tiempo_lineal (ns)]]&lt;$O$509)</f>
        <v>0</v>
      </c>
      <c r="AF258" s="7" t="b">
        <f>OR(Tabla61311[[#This Row],[Tiempo_normal (ns)]]&gt;$P$508,Tabla61311[[#This Row],[Tiempo_normal (ns)]]&lt;$P$509)</f>
        <v>0</v>
      </c>
    </row>
    <row r="259" spans="2:32" x14ac:dyDescent="0.3">
      <c r="B259">
        <v>256</v>
      </c>
      <c r="C259">
        <v>64</v>
      </c>
      <c r="D259">
        <v>25</v>
      </c>
      <c r="E259">
        <v>256</v>
      </c>
      <c r="F259">
        <v>47</v>
      </c>
      <c r="G259">
        <v>41</v>
      </c>
      <c r="H259">
        <v>256</v>
      </c>
      <c r="I259">
        <v>315</v>
      </c>
      <c r="J259">
        <v>122</v>
      </c>
      <c r="K259">
        <v>256</v>
      </c>
      <c r="L259">
        <v>465</v>
      </c>
      <c r="M259">
        <v>56</v>
      </c>
      <c r="N259">
        <v>256</v>
      </c>
      <c r="O259">
        <v>2486</v>
      </c>
      <c r="P259">
        <v>178</v>
      </c>
      <c r="R259" s="8">
        <v>256</v>
      </c>
      <c r="S259" t="b">
        <f>OR(Tabla197[[#This Row],[Tiempo_lineal (ns)]]&gt;$C$508,Tabla197[[#This Row],[Tiempo_lineal (ns)]]&lt;$C$509)</f>
        <v>0</v>
      </c>
      <c r="T259" t="b">
        <f>OR(Tabla197[[#This Row],[Tiempo_normal (ns)]]&gt;$D$508,Tabla197[[#This Row],[Tiempo_normal (ns)]]&lt;$D$509)</f>
        <v>0</v>
      </c>
      <c r="U259" s="8">
        <v>256</v>
      </c>
      <c r="V259" t="b">
        <f>OR(Tabla3108[[#This Row],[Tiempo_lineal (ns)]]&gt;$F$508,Tabla3108[[#This Row],[Tiempo_lineal (ns)]]&lt;$F$509)</f>
        <v>0</v>
      </c>
      <c r="W259" t="b">
        <f>OR(Tabla3108[[#This Row],[Tiempo_normal (ns)]]&gt;$G$508,Tabla3108[[#This Row],[Tiempo_normal (ns)]]&lt;$G$509)</f>
        <v>0</v>
      </c>
      <c r="X259" s="8">
        <v>256</v>
      </c>
      <c r="Y259" t="b">
        <f>OR(Tabla4119[[#This Row],[Tiempo_lineal (ns)]]&gt;$I$508,Tabla4119[[#This Row],[Tiempo_lineal (ns)]]&lt;$I$509)</f>
        <v>0</v>
      </c>
      <c r="Z259" t="b">
        <f>OR(Tabla4119[[#This Row],[Tiempo_normal (ns)]]&gt;$J$508,Tabla4119[[#This Row],[Tiempo_normal (ns)]]&lt;$J$509)</f>
        <v>0</v>
      </c>
      <c r="AA259" s="8">
        <v>256</v>
      </c>
      <c r="AB259" t="b">
        <f>OR(Tabla51210[[#This Row],[Tiempo_lineal (ns)]]&gt;$L$508,Tabla51210[[#This Row],[Tiempo_lineal (ns)]]&lt;$L$509)</f>
        <v>0</v>
      </c>
      <c r="AC259" t="b">
        <f>OR(Tabla51210[[#This Row],[Tiempo_normal (ns)]]&gt;$M$508,Tabla51210[[#This Row],[Tiempo_normal (ns)]]&lt;$M$509)</f>
        <v>0</v>
      </c>
      <c r="AD259" s="8">
        <v>256</v>
      </c>
      <c r="AE259" t="b">
        <f>OR(Tabla61311[[#This Row],[Tiempo_lineal (ns)]]&gt;$O$508,Tabla61311[[#This Row],[Tiempo_lineal (ns)]]&lt;$O$509)</f>
        <v>0</v>
      </c>
      <c r="AF259" s="7" t="b">
        <f>OR(Tabla61311[[#This Row],[Tiempo_normal (ns)]]&gt;$P$508,Tabla61311[[#This Row],[Tiempo_normal (ns)]]&lt;$P$509)</f>
        <v>0</v>
      </c>
    </row>
    <row r="260" spans="2:32" x14ac:dyDescent="0.3">
      <c r="B260">
        <v>257</v>
      </c>
      <c r="C260">
        <v>60</v>
      </c>
      <c r="D260">
        <v>52</v>
      </c>
      <c r="E260">
        <v>257</v>
      </c>
      <c r="F260">
        <v>84</v>
      </c>
      <c r="G260">
        <v>42</v>
      </c>
      <c r="H260">
        <v>257</v>
      </c>
      <c r="I260">
        <v>289</v>
      </c>
      <c r="J260">
        <v>64</v>
      </c>
      <c r="K260">
        <v>257</v>
      </c>
      <c r="L260">
        <v>1054</v>
      </c>
      <c r="M260">
        <v>69</v>
      </c>
      <c r="N260">
        <v>257</v>
      </c>
      <c r="O260">
        <v>2878</v>
      </c>
      <c r="P260">
        <v>60</v>
      </c>
      <c r="R260" s="6">
        <v>257</v>
      </c>
      <c r="S260" t="b">
        <f>OR(Tabla197[[#This Row],[Tiempo_lineal (ns)]]&gt;$C$508,Tabla197[[#This Row],[Tiempo_lineal (ns)]]&lt;$C$509)</f>
        <v>0</v>
      </c>
      <c r="T260" t="b">
        <f>OR(Tabla197[[#This Row],[Tiempo_normal (ns)]]&gt;$D$508,Tabla197[[#This Row],[Tiempo_normal (ns)]]&lt;$D$509)</f>
        <v>0</v>
      </c>
      <c r="U260" s="6">
        <v>257</v>
      </c>
      <c r="V260" t="b">
        <f>OR(Tabla3108[[#This Row],[Tiempo_lineal (ns)]]&gt;$F$508,Tabla3108[[#This Row],[Tiempo_lineal (ns)]]&lt;$F$509)</f>
        <v>0</v>
      </c>
      <c r="W260" t="b">
        <f>OR(Tabla3108[[#This Row],[Tiempo_normal (ns)]]&gt;$G$508,Tabla3108[[#This Row],[Tiempo_normal (ns)]]&lt;$G$509)</f>
        <v>0</v>
      </c>
      <c r="X260" s="6">
        <v>257</v>
      </c>
      <c r="Y260" t="b">
        <f>OR(Tabla4119[[#This Row],[Tiempo_lineal (ns)]]&gt;$I$508,Tabla4119[[#This Row],[Tiempo_lineal (ns)]]&lt;$I$509)</f>
        <v>0</v>
      </c>
      <c r="Z260" t="b">
        <f>OR(Tabla4119[[#This Row],[Tiempo_normal (ns)]]&gt;$J$508,Tabla4119[[#This Row],[Tiempo_normal (ns)]]&lt;$J$509)</f>
        <v>0</v>
      </c>
      <c r="AA260" s="6">
        <v>257</v>
      </c>
      <c r="AB260" t="b">
        <f>OR(Tabla51210[[#This Row],[Tiempo_lineal (ns)]]&gt;$L$508,Tabla51210[[#This Row],[Tiempo_lineal (ns)]]&lt;$L$509)</f>
        <v>0</v>
      </c>
      <c r="AC260" t="b">
        <f>OR(Tabla51210[[#This Row],[Tiempo_normal (ns)]]&gt;$M$508,Tabla51210[[#This Row],[Tiempo_normal (ns)]]&lt;$M$509)</f>
        <v>0</v>
      </c>
      <c r="AD260" s="6">
        <v>257</v>
      </c>
      <c r="AE260" t="b">
        <f>OR(Tabla61311[[#This Row],[Tiempo_lineal (ns)]]&gt;$O$508,Tabla61311[[#This Row],[Tiempo_lineal (ns)]]&lt;$O$509)</f>
        <v>0</v>
      </c>
      <c r="AF260" s="7" t="b">
        <f>OR(Tabla61311[[#This Row],[Tiempo_normal (ns)]]&gt;$P$508,Tabla61311[[#This Row],[Tiempo_normal (ns)]]&lt;$P$509)</f>
        <v>0</v>
      </c>
    </row>
    <row r="261" spans="2:32" x14ac:dyDescent="0.3">
      <c r="B261">
        <v>258</v>
      </c>
      <c r="C261">
        <v>51</v>
      </c>
      <c r="D261">
        <v>44</v>
      </c>
      <c r="E261">
        <v>258</v>
      </c>
      <c r="F261">
        <v>100</v>
      </c>
      <c r="G261">
        <v>59</v>
      </c>
      <c r="H261">
        <v>258</v>
      </c>
      <c r="I261">
        <v>181</v>
      </c>
      <c r="J261">
        <v>426</v>
      </c>
      <c r="K261">
        <v>258</v>
      </c>
      <c r="L261">
        <v>170</v>
      </c>
      <c r="M261">
        <v>640</v>
      </c>
      <c r="N261">
        <v>258</v>
      </c>
      <c r="O261">
        <v>1046</v>
      </c>
      <c r="P261">
        <v>8006</v>
      </c>
      <c r="R261" s="8">
        <v>258</v>
      </c>
      <c r="S261" t="b">
        <f>OR(Tabla197[[#This Row],[Tiempo_lineal (ns)]]&gt;$C$508,Tabla197[[#This Row],[Tiempo_lineal (ns)]]&lt;$C$509)</f>
        <v>0</v>
      </c>
      <c r="T261" t="b">
        <f>OR(Tabla197[[#This Row],[Tiempo_normal (ns)]]&gt;$D$508,Tabla197[[#This Row],[Tiempo_normal (ns)]]&lt;$D$509)</f>
        <v>0</v>
      </c>
      <c r="U261" s="8">
        <v>258</v>
      </c>
      <c r="V261" t="b">
        <f>OR(Tabla3108[[#This Row],[Tiempo_lineal (ns)]]&gt;$F$508,Tabla3108[[#This Row],[Tiempo_lineal (ns)]]&lt;$F$509)</f>
        <v>0</v>
      </c>
      <c r="W261" t="b">
        <f>OR(Tabla3108[[#This Row],[Tiempo_normal (ns)]]&gt;$G$508,Tabla3108[[#This Row],[Tiempo_normal (ns)]]&lt;$G$509)</f>
        <v>0</v>
      </c>
      <c r="X261" s="8">
        <v>258</v>
      </c>
      <c r="Y261" t="b">
        <f>OR(Tabla4119[[#This Row],[Tiempo_lineal (ns)]]&gt;$I$508,Tabla4119[[#This Row],[Tiempo_lineal (ns)]]&lt;$I$509)</f>
        <v>0</v>
      </c>
      <c r="Z261" t="b">
        <f>OR(Tabla4119[[#This Row],[Tiempo_normal (ns)]]&gt;$J$508,Tabla4119[[#This Row],[Tiempo_normal (ns)]]&lt;$J$509)</f>
        <v>1</v>
      </c>
      <c r="AA261" s="8">
        <v>258</v>
      </c>
      <c r="AB261" t="b">
        <f>OR(Tabla51210[[#This Row],[Tiempo_lineal (ns)]]&gt;$L$508,Tabla51210[[#This Row],[Tiempo_lineal (ns)]]&lt;$L$509)</f>
        <v>0</v>
      </c>
      <c r="AC261" t="b">
        <f>OR(Tabla51210[[#This Row],[Tiempo_normal (ns)]]&gt;$M$508,Tabla51210[[#This Row],[Tiempo_normal (ns)]]&lt;$M$509)</f>
        <v>0</v>
      </c>
      <c r="AD261" s="8">
        <v>258</v>
      </c>
      <c r="AE261" t="b">
        <f>OR(Tabla61311[[#This Row],[Tiempo_lineal (ns)]]&gt;$O$508,Tabla61311[[#This Row],[Tiempo_lineal (ns)]]&lt;$O$509)</f>
        <v>0</v>
      </c>
      <c r="AF261" s="7" t="b">
        <f>OR(Tabla61311[[#This Row],[Tiempo_normal (ns)]]&gt;$P$508,Tabla61311[[#This Row],[Tiempo_normal (ns)]]&lt;$P$509)</f>
        <v>1</v>
      </c>
    </row>
    <row r="262" spans="2:32" x14ac:dyDescent="0.3">
      <c r="B262">
        <v>259</v>
      </c>
      <c r="C262">
        <v>59</v>
      </c>
      <c r="D262">
        <v>67</v>
      </c>
      <c r="E262">
        <v>259</v>
      </c>
      <c r="F262">
        <v>131</v>
      </c>
      <c r="G262">
        <v>59</v>
      </c>
      <c r="H262">
        <v>259</v>
      </c>
      <c r="I262">
        <v>246</v>
      </c>
      <c r="J262">
        <v>30</v>
      </c>
      <c r="K262">
        <v>259</v>
      </c>
      <c r="L262">
        <v>1398</v>
      </c>
      <c r="M262">
        <v>108</v>
      </c>
      <c r="N262">
        <v>259</v>
      </c>
      <c r="O262">
        <v>3734</v>
      </c>
      <c r="P262">
        <v>79</v>
      </c>
      <c r="R262" s="6">
        <v>259</v>
      </c>
      <c r="S262" t="b">
        <f>OR(Tabla197[[#This Row],[Tiempo_lineal (ns)]]&gt;$C$508,Tabla197[[#This Row],[Tiempo_lineal (ns)]]&lt;$C$509)</f>
        <v>0</v>
      </c>
      <c r="T262" t="b">
        <f>OR(Tabla197[[#This Row],[Tiempo_normal (ns)]]&gt;$D$508,Tabla197[[#This Row],[Tiempo_normal (ns)]]&lt;$D$509)</f>
        <v>0</v>
      </c>
      <c r="U262" s="6">
        <v>259</v>
      </c>
      <c r="V262" t="b">
        <f>OR(Tabla3108[[#This Row],[Tiempo_lineal (ns)]]&gt;$F$508,Tabla3108[[#This Row],[Tiempo_lineal (ns)]]&lt;$F$509)</f>
        <v>0</v>
      </c>
      <c r="W262" t="b">
        <f>OR(Tabla3108[[#This Row],[Tiempo_normal (ns)]]&gt;$G$508,Tabla3108[[#This Row],[Tiempo_normal (ns)]]&lt;$G$509)</f>
        <v>0</v>
      </c>
      <c r="X262" s="6">
        <v>259</v>
      </c>
      <c r="Y262" t="b">
        <f>OR(Tabla4119[[#This Row],[Tiempo_lineal (ns)]]&gt;$I$508,Tabla4119[[#This Row],[Tiempo_lineal (ns)]]&lt;$I$509)</f>
        <v>0</v>
      </c>
      <c r="Z262" t="b">
        <f>OR(Tabla4119[[#This Row],[Tiempo_normal (ns)]]&gt;$J$508,Tabla4119[[#This Row],[Tiempo_normal (ns)]]&lt;$J$509)</f>
        <v>0</v>
      </c>
      <c r="AA262" s="6">
        <v>259</v>
      </c>
      <c r="AB262" t="b">
        <f>OR(Tabla51210[[#This Row],[Tiempo_lineal (ns)]]&gt;$L$508,Tabla51210[[#This Row],[Tiempo_lineal (ns)]]&lt;$L$509)</f>
        <v>0</v>
      </c>
      <c r="AC262" t="b">
        <f>OR(Tabla51210[[#This Row],[Tiempo_normal (ns)]]&gt;$M$508,Tabla51210[[#This Row],[Tiempo_normal (ns)]]&lt;$M$509)</f>
        <v>0</v>
      </c>
      <c r="AD262" s="6">
        <v>259</v>
      </c>
      <c r="AE262" t="b">
        <f>OR(Tabla61311[[#This Row],[Tiempo_lineal (ns)]]&gt;$O$508,Tabla61311[[#This Row],[Tiempo_lineal (ns)]]&lt;$O$509)</f>
        <v>0</v>
      </c>
      <c r="AF262" s="7" t="b">
        <f>OR(Tabla61311[[#This Row],[Tiempo_normal (ns)]]&gt;$P$508,Tabla61311[[#This Row],[Tiempo_normal (ns)]]&lt;$P$509)</f>
        <v>0</v>
      </c>
    </row>
    <row r="263" spans="2:32" x14ac:dyDescent="0.3">
      <c r="B263">
        <v>260</v>
      </c>
      <c r="C263">
        <v>48</v>
      </c>
      <c r="D263">
        <v>26</v>
      </c>
      <c r="E263">
        <v>260</v>
      </c>
      <c r="F263">
        <v>68</v>
      </c>
      <c r="G263">
        <v>75</v>
      </c>
      <c r="H263">
        <v>260</v>
      </c>
      <c r="I263">
        <v>236</v>
      </c>
      <c r="J263">
        <v>30</v>
      </c>
      <c r="K263">
        <v>260</v>
      </c>
      <c r="L263">
        <v>160</v>
      </c>
      <c r="M263">
        <v>56</v>
      </c>
      <c r="N263">
        <v>260</v>
      </c>
      <c r="O263">
        <v>2959</v>
      </c>
      <c r="P263">
        <v>43</v>
      </c>
      <c r="R263" s="8">
        <v>260</v>
      </c>
      <c r="S263" t="b">
        <f>OR(Tabla197[[#This Row],[Tiempo_lineal (ns)]]&gt;$C$508,Tabla197[[#This Row],[Tiempo_lineal (ns)]]&lt;$C$509)</f>
        <v>0</v>
      </c>
      <c r="T263" t="b">
        <f>OR(Tabla197[[#This Row],[Tiempo_normal (ns)]]&gt;$D$508,Tabla197[[#This Row],[Tiempo_normal (ns)]]&lt;$D$509)</f>
        <v>0</v>
      </c>
      <c r="U263" s="8">
        <v>260</v>
      </c>
      <c r="V263" t="b">
        <f>OR(Tabla3108[[#This Row],[Tiempo_lineal (ns)]]&gt;$F$508,Tabla3108[[#This Row],[Tiempo_lineal (ns)]]&lt;$F$509)</f>
        <v>0</v>
      </c>
      <c r="W263" t="b">
        <f>OR(Tabla3108[[#This Row],[Tiempo_normal (ns)]]&gt;$G$508,Tabla3108[[#This Row],[Tiempo_normal (ns)]]&lt;$G$509)</f>
        <v>0</v>
      </c>
      <c r="X263" s="8">
        <v>260</v>
      </c>
      <c r="Y263" t="b">
        <f>OR(Tabla4119[[#This Row],[Tiempo_lineal (ns)]]&gt;$I$508,Tabla4119[[#This Row],[Tiempo_lineal (ns)]]&lt;$I$509)</f>
        <v>0</v>
      </c>
      <c r="Z263" t="b">
        <f>OR(Tabla4119[[#This Row],[Tiempo_normal (ns)]]&gt;$J$508,Tabla4119[[#This Row],[Tiempo_normal (ns)]]&lt;$J$509)</f>
        <v>0</v>
      </c>
      <c r="AA263" s="8">
        <v>260</v>
      </c>
      <c r="AB263" t="b">
        <f>OR(Tabla51210[[#This Row],[Tiempo_lineal (ns)]]&gt;$L$508,Tabla51210[[#This Row],[Tiempo_lineal (ns)]]&lt;$L$509)</f>
        <v>0</v>
      </c>
      <c r="AC263" t="b">
        <f>OR(Tabla51210[[#This Row],[Tiempo_normal (ns)]]&gt;$M$508,Tabla51210[[#This Row],[Tiempo_normal (ns)]]&lt;$M$509)</f>
        <v>0</v>
      </c>
      <c r="AD263" s="8">
        <v>260</v>
      </c>
      <c r="AE263" t="b">
        <f>OR(Tabla61311[[#This Row],[Tiempo_lineal (ns)]]&gt;$O$508,Tabla61311[[#This Row],[Tiempo_lineal (ns)]]&lt;$O$509)</f>
        <v>0</v>
      </c>
      <c r="AF263" s="7" t="b">
        <f>OR(Tabla61311[[#This Row],[Tiempo_normal (ns)]]&gt;$P$508,Tabla61311[[#This Row],[Tiempo_normal (ns)]]&lt;$P$509)</f>
        <v>0</v>
      </c>
    </row>
    <row r="264" spans="2:32" x14ac:dyDescent="0.3">
      <c r="B264">
        <v>261</v>
      </c>
      <c r="C264">
        <v>55</v>
      </c>
      <c r="D264">
        <v>26</v>
      </c>
      <c r="E264">
        <v>261</v>
      </c>
      <c r="F264">
        <v>78</v>
      </c>
      <c r="G264">
        <v>61</v>
      </c>
      <c r="H264">
        <v>261</v>
      </c>
      <c r="I264">
        <v>84</v>
      </c>
      <c r="J264">
        <v>46</v>
      </c>
      <c r="K264">
        <v>261</v>
      </c>
      <c r="L264">
        <v>1290</v>
      </c>
      <c r="M264">
        <v>57</v>
      </c>
      <c r="N264">
        <v>261</v>
      </c>
      <c r="O264">
        <v>356</v>
      </c>
      <c r="P264">
        <v>144</v>
      </c>
      <c r="R264" s="6">
        <v>261</v>
      </c>
      <c r="S264" t="b">
        <f>OR(Tabla197[[#This Row],[Tiempo_lineal (ns)]]&gt;$C$508,Tabla197[[#This Row],[Tiempo_lineal (ns)]]&lt;$C$509)</f>
        <v>0</v>
      </c>
      <c r="T264" t="b">
        <f>OR(Tabla197[[#This Row],[Tiempo_normal (ns)]]&gt;$D$508,Tabla197[[#This Row],[Tiempo_normal (ns)]]&lt;$D$509)</f>
        <v>0</v>
      </c>
      <c r="U264" s="6">
        <v>261</v>
      </c>
      <c r="V264" t="b">
        <f>OR(Tabla3108[[#This Row],[Tiempo_lineal (ns)]]&gt;$F$508,Tabla3108[[#This Row],[Tiempo_lineal (ns)]]&lt;$F$509)</f>
        <v>0</v>
      </c>
      <c r="W264" t="b">
        <f>OR(Tabla3108[[#This Row],[Tiempo_normal (ns)]]&gt;$G$508,Tabla3108[[#This Row],[Tiempo_normal (ns)]]&lt;$G$509)</f>
        <v>0</v>
      </c>
      <c r="X264" s="6">
        <v>261</v>
      </c>
      <c r="Y264" t="b">
        <f>OR(Tabla4119[[#This Row],[Tiempo_lineal (ns)]]&gt;$I$508,Tabla4119[[#This Row],[Tiempo_lineal (ns)]]&lt;$I$509)</f>
        <v>0</v>
      </c>
      <c r="Z264" t="b">
        <f>OR(Tabla4119[[#This Row],[Tiempo_normal (ns)]]&gt;$J$508,Tabla4119[[#This Row],[Tiempo_normal (ns)]]&lt;$J$509)</f>
        <v>0</v>
      </c>
      <c r="AA264" s="6">
        <v>261</v>
      </c>
      <c r="AB264" t="b">
        <f>OR(Tabla51210[[#This Row],[Tiempo_lineal (ns)]]&gt;$L$508,Tabla51210[[#This Row],[Tiempo_lineal (ns)]]&lt;$L$509)</f>
        <v>0</v>
      </c>
      <c r="AC264" t="b">
        <f>OR(Tabla51210[[#This Row],[Tiempo_normal (ns)]]&gt;$M$508,Tabla51210[[#This Row],[Tiempo_normal (ns)]]&lt;$M$509)</f>
        <v>0</v>
      </c>
      <c r="AD264" s="6">
        <v>261</v>
      </c>
      <c r="AE264" t="b">
        <f>OR(Tabla61311[[#This Row],[Tiempo_lineal (ns)]]&gt;$O$508,Tabla61311[[#This Row],[Tiempo_lineal (ns)]]&lt;$O$509)</f>
        <v>0</v>
      </c>
      <c r="AF264" s="7" t="b">
        <f>OR(Tabla61311[[#This Row],[Tiempo_normal (ns)]]&gt;$P$508,Tabla61311[[#This Row],[Tiempo_normal (ns)]]&lt;$P$509)</f>
        <v>0</v>
      </c>
    </row>
    <row r="265" spans="2:32" x14ac:dyDescent="0.3">
      <c r="B265">
        <v>262</v>
      </c>
      <c r="C265">
        <v>50</v>
      </c>
      <c r="D265">
        <v>27</v>
      </c>
      <c r="E265">
        <v>262</v>
      </c>
      <c r="F265">
        <v>113</v>
      </c>
      <c r="G265">
        <v>114</v>
      </c>
      <c r="H265">
        <v>262</v>
      </c>
      <c r="I265">
        <v>274</v>
      </c>
      <c r="J265">
        <v>51</v>
      </c>
      <c r="K265">
        <v>262</v>
      </c>
      <c r="L265">
        <v>885</v>
      </c>
      <c r="M265">
        <v>65</v>
      </c>
      <c r="N265">
        <v>262</v>
      </c>
      <c r="O265">
        <v>3599</v>
      </c>
      <c r="P265">
        <v>107</v>
      </c>
      <c r="R265" s="8">
        <v>262</v>
      </c>
      <c r="S265" t="b">
        <f>OR(Tabla197[[#This Row],[Tiempo_lineal (ns)]]&gt;$C$508,Tabla197[[#This Row],[Tiempo_lineal (ns)]]&lt;$C$509)</f>
        <v>0</v>
      </c>
      <c r="T265" t="b">
        <f>OR(Tabla197[[#This Row],[Tiempo_normal (ns)]]&gt;$D$508,Tabla197[[#This Row],[Tiempo_normal (ns)]]&lt;$D$509)</f>
        <v>0</v>
      </c>
      <c r="U265" s="8">
        <v>262</v>
      </c>
      <c r="V265" t="b">
        <f>OR(Tabla3108[[#This Row],[Tiempo_lineal (ns)]]&gt;$F$508,Tabla3108[[#This Row],[Tiempo_lineal (ns)]]&lt;$F$509)</f>
        <v>0</v>
      </c>
      <c r="W265" t="b">
        <f>OR(Tabla3108[[#This Row],[Tiempo_normal (ns)]]&gt;$G$508,Tabla3108[[#This Row],[Tiempo_normal (ns)]]&lt;$G$509)</f>
        <v>0</v>
      </c>
      <c r="X265" s="8">
        <v>262</v>
      </c>
      <c r="Y265" t="b">
        <f>OR(Tabla4119[[#This Row],[Tiempo_lineal (ns)]]&gt;$I$508,Tabla4119[[#This Row],[Tiempo_lineal (ns)]]&lt;$I$509)</f>
        <v>0</v>
      </c>
      <c r="Z265" t="b">
        <f>OR(Tabla4119[[#This Row],[Tiempo_normal (ns)]]&gt;$J$508,Tabla4119[[#This Row],[Tiempo_normal (ns)]]&lt;$J$509)</f>
        <v>0</v>
      </c>
      <c r="AA265" s="8">
        <v>262</v>
      </c>
      <c r="AB265" t="b">
        <f>OR(Tabla51210[[#This Row],[Tiempo_lineal (ns)]]&gt;$L$508,Tabla51210[[#This Row],[Tiempo_lineal (ns)]]&lt;$L$509)</f>
        <v>0</v>
      </c>
      <c r="AC265" t="b">
        <f>OR(Tabla51210[[#This Row],[Tiempo_normal (ns)]]&gt;$M$508,Tabla51210[[#This Row],[Tiempo_normal (ns)]]&lt;$M$509)</f>
        <v>0</v>
      </c>
      <c r="AD265" s="8">
        <v>262</v>
      </c>
      <c r="AE265" t="b">
        <f>OR(Tabla61311[[#This Row],[Tiempo_lineal (ns)]]&gt;$O$508,Tabla61311[[#This Row],[Tiempo_lineal (ns)]]&lt;$O$509)</f>
        <v>0</v>
      </c>
      <c r="AF265" s="7" t="b">
        <f>OR(Tabla61311[[#This Row],[Tiempo_normal (ns)]]&gt;$P$508,Tabla61311[[#This Row],[Tiempo_normal (ns)]]&lt;$P$509)</f>
        <v>0</v>
      </c>
    </row>
    <row r="266" spans="2:32" x14ac:dyDescent="0.3">
      <c r="B266">
        <v>263</v>
      </c>
      <c r="C266">
        <v>56</v>
      </c>
      <c r="D266">
        <v>35</v>
      </c>
      <c r="E266">
        <v>263</v>
      </c>
      <c r="F266">
        <v>45</v>
      </c>
      <c r="G266">
        <v>48</v>
      </c>
      <c r="H266">
        <v>263</v>
      </c>
      <c r="I266">
        <v>260</v>
      </c>
      <c r="J266">
        <v>154</v>
      </c>
      <c r="K266">
        <v>263</v>
      </c>
      <c r="L266">
        <v>151</v>
      </c>
      <c r="M266">
        <v>54</v>
      </c>
      <c r="N266">
        <v>263</v>
      </c>
      <c r="O266">
        <v>1054</v>
      </c>
      <c r="P266">
        <v>222</v>
      </c>
      <c r="R266" s="6">
        <v>263</v>
      </c>
      <c r="S266" t="b">
        <f>OR(Tabla197[[#This Row],[Tiempo_lineal (ns)]]&gt;$C$508,Tabla197[[#This Row],[Tiempo_lineal (ns)]]&lt;$C$509)</f>
        <v>0</v>
      </c>
      <c r="T266" t="b">
        <f>OR(Tabla197[[#This Row],[Tiempo_normal (ns)]]&gt;$D$508,Tabla197[[#This Row],[Tiempo_normal (ns)]]&lt;$D$509)</f>
        <v>0</v>
      </c>
      <c r="U266" s="6">
        <v>263</v>
      </c>
      <c r="V266" t="b">
        <f>OR(Tabla3108[[#This Row],[Tiempo_lineal (ns)]]&gt;$F$508,Tabla3108[[#This Row],[Tiempo_lineal (ns)]]&lt;$F$509)</f>
        <v>0</v>
      </c>
      <c r="W266" t="b">
        <f>OR(Tabla3108[[#This Row],[Tiempo_normal (ns)]]&gt;$G$508,Tabla3108[[#This Row],[Tiempo_normal (ns)]]&lt;$G$509)</f>
        <v>0</v>
      </c>
      <c r="X266" s="6">
        <v>263</v>
      </c>
      <c r="Y266" t="b">
        <f>OR(Tabla4119[[#This Row],[Tiempo_lineal (ns)]]&gt;$I$508,Tabla4119[[#This Row],[Tiempo_lineal (ns)]]&lt;$I$509)</f>
        <v>0</v>
      </c>
      <c r="Z266" t="b">
        <f>OR(Tabla4119[[#This Row],[Tiempo_normal (ns)]]&gt;$J$508,Tabla4119[[#This Row],[Tiempo_normal (ns)]]&lt;$J$509)</f>
        <v>0</v>
      </c>
      <c r="AA266" s="6">
        <v>263</v>
      </c>
      <c r="AB266" t="b">
        <f>OR(Tabla51210[[#This Row],[Tiempo_lineal (ns)]]&gt;$L$508,Tabla51210[[#This Row],[Tiempo_lineal (ns)]]&lt;$L$509)</f>
        <v>0</v>
      </c>
      <c r="AC266" t="b">
        <f>OR(Tabla51210[[#This Row],[Tiempo_normal (ns)]]&gt;$M$508,Tabla51210[[#This Row],[Tiempo_normal (ns)]]&lt;$M$509)</f>
        <v>0</v>
      </c>
      <c r="AD266" s="6">
        <v>263</v>
      </c>
      <c r="AE266" t="b">
        <f>OR(Tabla61311[[#This Row],[Tiempo_lineal (ns)]]&gt;$O$508,Tabla61311[[#This Row],[Tiempo_lineal (ns)]]&lt;$O$509)</f>
        <v>0</v>
      </c>
      <c r="AF266" s="7" t="b">
        <f>OR(Tabla61311[[#This Row],[Tiempo_normal (ns)]]&gt;$P$508,Tabla61311[[#This Row],[Tiempo_normal (ns)]]&lt;$P$509)</f>
        <v>0</v>
      </c>
    </row>
    <row r="267" spans="2:32" x14ac:dyDescent="0.3">
      <c r="B267">
        <v>264</v>
      </c>
      <c r="C267">
        <v>71</v>
      </c>
      <c r="D267">
        <v>26</v>
      </c>
      <c r="E267">
        <v>264</v>
      </c>
      <c r="F267">
        <v>96</v>
      </c>
      <c r="G267">
        <v>37</v>
      </c>
      <c r="H267">
        <v>264</v>
      </c>
      <c r="I267">
        <v>128</v>
      </c>
      <c r="J267">
        <v>173</v>
      </c>
      <c r="K267">
        <v>264</v>
      </c>
      <c r="L267">
        <v>1169</v>
      </c>
      <c r="M267">
        <v>50</v>
      </c>
      <c r="N267">
        <v>264</v>
      </c>
      <c r="O267">
        <v>2156</v>
      </c>
      <c r="P267">
        <v>183</v>
      </c>
      <c r="R267" s="8">
        <v>264</v>
      </c>
      <c r="S267" t="b">
        <f>OR(Tabla197[[#This Row],[Tiempo_lineal (ns)]]&gt;$C$508,Tabla197[[#This Row],[Tiempo_lineal (ns)]]&lt;$C$509)</f>
        <v>0</v>
      </c>
      <c r="T267" t="b">
        <f>OR(Tabla197[[#This Row],[Tiempo_normal (ns)]]&gt;$D$508,Tabla197[[#This Row],[Tiempo_normal (ns)]]&lt;$D$509)</f>
        <v>0</v>
      </c>
      <c r="U267" s="8">
        <v>264</v>
      </c>
      <c r="V267" t="b">
        <f>OR(Tabla3108[[#This Row],[Tiempo_lineal (ns)]]&gt;$F$508,Tabla3108[[#This Row],[Tiempo_lineal (ns)]]&lt;$F$509)</f>
        <v>0</v>
      </c>
      <c r="W267" t="b">
        <f>OR(Tabla3108[[#This Row],[Tiempo_normal (ns)]]&gt;$G$508,Tabla3108[[#This Row],[Tiempo_normal (ns)]]&lt;$G$509)</f>
        <v>0</v>
      </c>
      <c r="X267" s="8">
        <v>264</v>
      </c>
      <c r="Y267" t="b">
        <f>OR(Tabla4119[[#This Row],[Tiempo_lineal (ns)]]&gt;$I$508,Tabla4119[[#This Row],[Tiempo_lineal (ns)]]&lt;$I$509)</f>
        <v>0</v>
      </c>
      <c r="Z267" t="b">
        <f>OR(Tabla4119[[#This Row],[Tiempo_normal (ns)]]&gt;$J$508,Tabla4119[[#This Row],[Tiempo_normal (ns)]]&lt;$J$509)</f>
        <v>0</v>
      </c>
      <c r="AA267" s="8">
        <v>264</v>
      </c>
      <c r="AB267" t="b">
        <f>OR(Tabla51210[[#This Row],[Tiempo_lineal (ns)]]&gt;$L$508,Tabla51210[[#This Row],[Tiempo_lineal (ns)]]&lt;$L$509)</f>
        <v>0</v>
      </c>
      <c r="AC267" t="b">
        <f>OR(Tabla51210[[#This Row],[Tiempo_normal (ns)]]&gt;$M$508,Tabla51210[[#This Row],[Tiempo_normal (ns)]]&lt;$M$509)</f>
        <v>0</v>
      </c>
      <c r="AD267" s="8">
        <v>264</v>
      </c>
      <c r="AE267" t="b">
        <f>OR(Tabla61311[[#This Row],[Tiempo_lineal (ns)]]&gt;$O$508,Tabla61311[[#This Row],[Tiempo_lineal (ns)]]&lt;$O$509)</f>
        <v>0</v>
      </c>
      <c r="AF267" s="7" t="b">
        <f>OR(Tabla61311[[#This Row],[Tiempo_normal (ns)]]&gt;$P$508,Tabla61311[[#This Row],[Tiempo_normal (ns)]]&lt;$P$509)</f>
        <v>0</v>
      </c>
    </row>
    <row r="268" spans="2:32" x14ac:dyDescent="0.3">
      <c r="B268">
        <v>265</v>
      </c>
      <c r="C268">
        <v>59</v>
      </c>
      <c r="D268">
        <v>26</v>
      </c>
      <c r="E268">
        <v>265</v>
      </c>
      <c r="F268">
        <v>86</v>
      </c>
      <c r="G268">
        <v>37</v>
      </c>
      <c r="H268">
        <v>265</v>
      </c>
      <c r="I268">
        <v>200</v>
      </c>
      <c r="J268">
        <v>44</v>
      </c>
      <c r="K268">
        <v>265</v>
      </c>
      <c r="L268">
        <v>650</v>
      </c>
      <c r="M268">
        <v>39</v>
      </c>
      <c r="N268">
        <v>265</v>
      </c>
      <c r="O268">
        <v>2549</v>
      </c>
      <c r="P268">
        <v>5121</v>
      </c>
      <c r="R268" s="6">
        <v>265</v>
      </c>
      <c r="S268" t="b">
        <f>OR(Tabla197[[#This Row],[Tiempo_lineal (ns)]]&gt;$C$508,Tabla197[[#This Row],[Tiempo_lineal (ns)]]&lt;$C$509)</f>
        <v>0</v>
      </c>
      <c r="T268" t="b">
        <f>OR(Tabla197[[#This Row],[Tiempo_normal (ns)]]&gt;$D$508,Tabla197[[#This Row],[Tiempo_normal (ns)]]&lt;$D$509)</f>
        <v>0</v>
      </c>
      <c r="U268" s="6">
        <v>265</v>
      </c>
      <c r="V268" t="b">
        <f>OR(Tabla3108[[#This Row],[Tiempo_lineal (ns)]]&gt;$F$508,Tabla3108[[#This Row],[Tiempo_lineal (ns)]]&lt;$F$509)</f>
        <v>0</v>
      </c>
      <c r="W268" t="b">
        <f>OR(Tabla3108[[#This Row],[Tiempo_normal (ns)]]&gt;$G$508,Tabla3108[[#This Row],[Tiempo_normal (ns)]]&lt;$G$509)</f>
        <v>0</v>
      </c>
      <c r="X268" s="6">
        <v>265</v>
      </c>
      <c r="Y268" t="b">
        <f>OR(Tabla4119[[#This Row],[Tiempo_lineal (ns)]]&gt;$I$508,Tabla4119[[#This Row],[Tiempo_lineal (ns)]]&lt;$I$509)</f>
        <v>0</v>
      </c>
      <c r="Z268" t="b">
        <f>OR(Tabla4119[[#This Row],[Tiempo_normal (ns)]]&gt;$J$508,Tabla4119[[#This Row],[Tiempo_normal (ns)]]&lt;$J$509)</f>
        <v>0</v>
      </c>
      <c r="AA268" s="6">
        <v>265</v>
      </c>
      <c r="AB268" t="b">
        <f>OR(Tabla51210[[#This Row],[Tiempo_lineal (ns)]]&gt;$L$508,Tabla51210[[#This Row],[Tiempo_lineal (ns)]]&lt;$L$509)</f>
        <v>0</v>
      </c>
      <c r="AC268" t="b">
        <f>OR(Tabla51210[[#This Row],[Tiempo_normal (ns)]]&gt;$M$508,Tabla51210[[#This Row],[Tiempo_normal (ns)]]&lt;$M$509)</f>
        <v>0</v>
      </c>
      <c r="AD268" s="6">
        <v>265</v>
      </c>
      <c r="AE268" t="b">
        <f>OR(Tabla61311[[#This Row],[Tiempo_lineal (ns)]]&gt;$O$508,Tabla61311[[#This Row],[Tiempo_lineal (ns)]]&lt;$O$509)</f>
        <v>0</v>
      </c>
      <c r="AF268" s="7" t="b">
        <f>OR(Tabla61311[[#This Row],[Tiempo_normal (ns)]]&gt;$P$508,Tabla61311[[#This Row],[Tiempo_normal (ns)]]&lt;$P$509)</f>
        <v>1</v>
      </c>
    </row>
    <row r="269" spans="2:32" x14ac:dyDescent="0.3">
      <c r="B269">
        <v>266</v>
      </c>
      <c r="C269">
        <v>100</v>
      </c>
      <c r="D269">
        <v>26</v>
      </c>
      <c r="E269">
        <v>266</v>
      </c>
      <c r="F269">
        <v>59</v>
      </c>
      <c r="G269">
        <v>101</v>
      </c>
      <c r="H269">
        <v>266</v>
      </c>
      <c r="I269">
        <v>103</v>
      </c>
      <c r="J269">
        <v>51</v>
      </c>
      <c r="K269">
        <v>266</v>
      </c>
      <c r="L269">
        <v>902</v>
      </c>
      <c r="M269">
        <v>705</v>
      </c>
      <c r="N269">
        <v>266</v>
      </c>
      <c r="O269">
        <v>1338</v>
      </c>
      <c r="P269">
        <v>4173</v>
      </c>
      <c r="R269" s="8">
        <v>266</v>
      </c>
      <c r="S269" t="b">
        <f>OR(Tabla197[[#This Row],[Tiempo_lineal (ns)]]&gt;$C$508,Tabla197[[#This Row],[Tiempo_lineal (ns)]]&lt;$C$509)</f>
        <v>0</v>
      </c>
      <c r="T269" t="b">
        <f>OR(Tabla197[[#This Row],[Tiempo_normal (ns)]]&gt;$D$508,Tabla197[[#This Row],[Tiempo_normal (ns)]]&lt;$D$509)</f>
        <v>0</v>
      </c>
      <c r="U269" s="8">
        <v>266</v>
      </c>
      <c r="V269" t="b">
        <f>OR(Tabla3108[[#This Row],[Tiempo_lineal (ns)]]&gt;$F$508,Tabla3108[[#This Row],[Tiempo_lineal (ns)]]&lt;$F$509)</f>
        <v>0</v>
      </c>
      <c r="W269" t="b">
        <f>OR(Tabla3108[[#This Row],[Tiempo_normal (ns)]]&gt;$G$508,Tabla3108[[#This Row],[Tiempo_normal (ns)]]&lt;$G$509)</f>
        <v>0</v>
      </c>
      <c r="X269" s="8">
        <v>266</v>
      </c>
      <c r="Y269" t="b">
        <f>OR(Tabla4119[[#This Row],[Tiempo_lineal (ns)]]&gt;$I$508,Tabla4119[[#This Row],[Tiempo_lineal (ns)]]&lt;$I$509)</f>
        <v>0</v>
      </c>
      <c r="Z269" t="b">
        <f>OR(Tabla4119[[#This Row],[Tiempo_normal (ns)]]&gt;$J$508,Tabla4119[[#This Row],[Tiempo_normal (ns)]]&lt;$J$509)</f>
        <v>0</v>
      </c>
      <c r="AA269" s="8">
        <v>266</v>
      </c>
      <c r="AB269" t="b">
        <f>OR(Tabla51210[[#This Row],[Tiempo_lineal (ns)]]&gt;$L$508,Tabla51210[[#This Row],[Tiempo_lineal (ns)]]&lt;$L$509)</f>
        <v>0</v>
      </c>
      <c r="AC269" t="b">
        <f>OR(Tabla51210[[#This Row],[Tiempo_normal (ns)]]&gt;$M$508,Tabla51210[[#This Row],[Tiempo_normal (ns)]]&lt;$M$509)</f>
        <v>0</v>
      </c>
      <c r="AD269" s="8">
        <v>266</v>
      </c>
      <c r="AE269" t="b">
        <f>OR(Tabla61311[[#This Row],[Tiempo_lineal (ns)]]&gt;$O$508,Tabla61311[[#This Row],[Tiempo_lineal (ns)]]&lt;$O$509)</f>
        <v>0</v>
      </c>
      <c r="AF269" s="7" t="b">
        <f>OR(Tabla61311[[#This Row],[Tiempo_normal (ns)]]&gt;$P$508,Tabla61311[[#This Row],[Tiempo_normal (ns)]]&lt;$P$509)</f>
        <v>1</v>
      </c>
    </row>
    <row r="270" spans="2:32" x14ac:dyDescent="0.3">
      <c r="B270">
        <v>267</v>
      </c>
      <c r="C270">
        <v>53</v>
      </c>
      <c r="D270">
        <v>41</v>
      </c>
      <c r="E270">
        <v>267</v>
      </c>
      <c r="F270">
        <v>73</v>
      </c>
      <c r="G270">
        <v>37</v>
      </c>
      <c r="H270">
        <v>267</v>
      </c>
      <c r="I270">
        <v>85</v>
      </c>
      <c r="J270">
        <v>54</v>
      </c>
      <c r="K270">
        <v>267</v>
      </c>
      <c r="L270">
        <v>623</v>
      </c>
      <c r="M270">
        <v>672</v>
      </c>
      <c r="N270">
        <v>267</v>
      </c>
      <c r="O270">
        <v>1459</v>
      </c>
      <c r="P270">
        <v>59</v>
      </c>
      <c r="R270" s="6">
        <v>267</v>
      </c>
      <c r="S270" t="b">
        <f>OR(Tabla197[[#This Row],[Tiempo_lineal (ns)]]&gt;$C$508,Tabla197[[#This Row],[Tiempo_lineal (ns)]]&lt;$C$509)</f>
        <v>0</v>
      </c>
      <c r="T270" t="b">
        <f>OR(Tabla197[[#This Row],[Tiempo_normal (ns)]]&gt;$D$508,Tabla197[[#This Row],[Tiempo_normal (ns)]]&lt;$D$509)</f>
        <v>0</v>
      </c>
      <c r="U270" s="6">
        <v>267</v>
      </c>
      <c r="V270" t="b">
        <f>OR(Tabla3108[[#This Row],[Tiempo_lineal (ns)]]&gt;$F$508,Tabla3108[[#This Row],[Tiempo_lineal (ns)]]&lt;$F$509)</f>
        <v>0</v>
      </c>
      <c r="W270" t="b">
        <f>OR(Tabla3108[[#This Row],[Tiempo_normal (ns)]]&gt;$G$508,Tabla3108[[#This Row],[Tiempo_normal (ns)]]&lt;$G$509)</f>
        <v>0</v>
      </c>
      <c r="X270" s="6">
        <v>267</v>
      </c>
      <c r="Y270" t="b">
        <f>OR(Tabla4119[[#This Row],[Tiempo_lineal (ns)]]&gt;$I$508,Tabla4119[[#This Row],[Tiempo_lineal (ns)]]&lt;$I$509)</f>
        <v>0</v>
      </c>
      <c r="Z270" t="b">
        <f>OR(Tabla4119[[#This Row],[Tiempo_normal (ns)]]&gt;$J$508,Tabla4119[[#This Row],[Tiempo_normal (ns)]]&lt;$J$509)</f>
        <v>0</v>
      </c>
      <c r="AA270" s="6">
        <v>267</v>
      </c>
      <c r="AB270" t="b">
        <f>OR(Tabla51210[[#This Row],[Tiempo_lineal (ns)]]&gt;$L$508,Tabla51210[[#This Row],[Tiempo_lineal (ns)]]&lt;$L$509)</f>
        <v>0</v>
      </c>
      <c r="AC270" t="b">
        <f>OR(Tabla51210[[#This Row],[Tiempo_normal (ns)]]&gt;$M$508,Tabla51210[[#This Row],[Tiempo_normal (ns)]]&lt;$M$509)</f>
        <v>0</v>
      </c>
      <c r="AD270" s="6">
        <v>267</v>
      </c>
      <c r="AE270" t="b">
        <f>OR(Tabla61311[[#This Row],[Tiempo_lineal (ns)]]&gt;$O$508,Tabla61311[[#This Row],[Tiempo_lineal (ns)]]&lt;$O$509)</f>
        <v>0</v>
      </c>
      <c r="AF270" s="7" t="b">
        <f>OR(Tabla61311[[#This Row],[Tiempo_normal (ns)]]&gt;$P$508,Tabla61311[[#This Row],[Tiempo_normal (ns)]]&lt;$P$509)</f>
        <v>0</v>
      </c>
    </row>
    <row r="271" spans="2:32" x14ac:dyDescent="0.3">
      <c r="B271">
        <v>268</v>
      </c>
      <c r="C271">
        <v>38</v>
      </c>
      <c r="D271">
        <v>76</v>
      </c>
      <c r="E271">
        <v>268</v>
      </c>
      <c r="F271">
        <v>125</v>
      </c>
      <c r="G271">
        <v>117</v>
      </c>
      <c r="H271">
        <v>268</v>
      </c>
      <c r="I271">
        <v>142</v>
      </c>
      <c r="J271">
        <v>80</v>
      </c>
      <c r="K271">
        <v>268</v>
      </c>
      <c r="L271">
        <v>1708</v>
      </c>
      <c r="M271">
        <v>705</v>
      </c>
      <c r="N271">
        <v>268</v>
      </c>
      <c r="O271">
        <v>1520</v>
      </c>
      <c r="P271">
        <v>105</v>
      </c>
      <c r="R271" s="8">
        <v>268</v>
      </c>
      <c r="S271" t="b">
        <f>OR(Tabla197[[#This Row],[Tiempo_lineal (ns)]]&gt;$C$508,Tabla197[[#This Row],[Tiempo_lineal (ns)]]&lt;$C$509)</f>
        <v>0</v>
      </c>
      <c r="T271" t="b">
        <f>OR(Tabla197[[#This Row],[Tiempo_normal (ns)]]&gt;$D$508,Tabla197[[#This Row],[Tiempo_normal (ns)]]&lt;$D$509)</f>
        <v>0</v>
      </c>
      <c r="U271" s="8">
        <v>268</v>
      </c>
      <c r="V271" t="b">
        <f>OR(Tabla3108[[#This Row],[Tiempo_lineal (ns)]]&gt;$F$508,Tabla3108[[#This Row],[Tiempo_lineal (ns)]]&lt;$F$509)</f>
        <v>0</v>
      </c>
      <c r="W271" t="b">
        <f>OR(Tabla3108[[#This Row],[Tiempo_normal (ns)]]&gt;$G$508,Tabla3108[[#This Row],[Tiempo_normal (ns)]]&lt;$G$509)</f>
        <v>0</v>
      </c>
      <c r="X271" s="8">
        <v>268</v>
      </c>
      <c r="Y271" t="b">
        <f>OR(Tabla4119[[#This Row],[Tiempo_lineal (ns)]]&gt;$I$508,Tabla4119[[#This Row],[Tiempo_lineal (ns)]]&lt;$I$509)</f>
        <v>0</v>
      </c>
      <c r="Z271" t="b">
        <f>OR(Tabla4119[[#This Row],[Tiempo_normal (ns)]]&gt;$J$508,Tabla4119[[#This Row],[Tiempo_normal (ns)]]&lt;$J$509)</f>
        <v>0</v>
      </c>
      <c r="AA271" s="8">
        <v>268</v>
      </c>
      <c r="AB271" t="b">
        <f>OR(Tabla51210[[#This Row],[Tiempo_lineal (ns)]]&gt;$L$508,Tabla51210[[#This Row],[Tiempo_lineal (ns)]]&lt;$L$509)</f>
        <v>0</v>
      </c>
      <c r="AC271" t="b">
        <f>OR(Tabla51210[[#This Row],[Tiempo_normal (ns)]]&gt;$M$508,Tabla51210[[#This Row],[Tiempo_normal (ns)]]&lt;$M$509)</f>
        <v>0</v>
      </c>
      <c r="AD271" s="8">
        <v>268</v>
      </c>
      <c r="AE271" t="b">
        <f>OR(Tabla61311[[#This Row],[Tiempo_lineal (ns)]]&gt;$O$508,Tabla61311[[#This Row],[Tiempo_lineal (ns)]]&lt;$O$509)</f>
        <v>0</v>
      </c>
      <c r="AF271" s="7" t="b">
        <f>OR(Tabla61311[[#This Row],[Tiempo_normal (ns)]]&gt;$P$508,Tabla61311[[#This Row],[Tiempo_normal (ns)]]&lt;$P$509)</f>
        <v>0</v>
      </c>
    </row>
    <row r="272" spans="2:32" x14ac:dyDescent="0.3">
      <c r="B272">
        <v>269</v>
      </c>
      <c r="C272">
        <v>82</v>
      </c>
      <c r="D272">
        <v>38</v>
      </c>
      <c r="E272">
        <v>269</v>
      </c>
      <c r="F272">
        <v>72</v>
      </c>
      <c r="G272">
        <v>51</v>
      </c>
      <c r="H272">
        <v>269</v>
      </c>
      <c r="I272">
        <v>203</v>
      </c>
      <c r="J272">
        <v>346</v>
      </c>
      <c r="K272">
        <v>269</v>
      </c>
      <c r="L272">
        <v>475</v>
      </c>
      <c r="M272">
        <v>700</v>
      </c>
      <c r="N272">
        <v>269</v>
      </c>
      <c r="O272">
        <v>3163</v>
      </c>
      <c r="P272">
        <v>540</v>
      </c>
      <c r="R272" s="6">
        <v>269</v>
      </c>
      <c r="S272" t="b">
        <f>OR(Tabla197[[#This Row],[Tiempo_lineal (ns)]]&gt;$C$508,Tabla197[[#This Row],[Tiempo_lineal (ns)]]&lt;$C$509)</f>
        <v>0</v>
      </c>
      <c r="T272" t="b">
        <f>OR(Tabla197[[#This Row],[Tiempo_normal (ns)]]&gt;$D$508,Tabla197[[#This Row],[Tiempo_normal (ns)]]&lt;$D$509)</f>
        <v>0</v>
      </c>
      <c r="U272" s="6">
        <v>269</v>
      </c>
      <c r="V272" t="b">
        <f>OR(Tabla3108[[#This Row],[Tiempo_lineal (ns)]]&gt;$F$508,Tabla3108[[#This Row],[Tiempo_lineal (ns)]]&lt;$F$509)</f>
        <v>0</v>
      </c>
      <c r="W272" t="b">
        <f>OR(Tabla3108[[#This Row],[Tiempo_normal (ns)]]&gt;$G$508,Tabla3108[[#This Row],[Tiempo_normal (ns)]]&lt;$G$509)</f>
        <v>0</v>
      </c>
      <c r="X272" s="6">
        <v>269</v>
      </c>
      <c r="Y272" t="b">
        <f>OR(Tabla4119[[#This Row],[Tiempo_lineal (ns)]]&gt;$I$508,Tabla4119[[#This Row],[Tiempo_lineal (ns)]]&lt;$I$509)</f>
        <v>0</v>
      </c>
      <c r="Z272" t="b">
        <f>OR(Tabla4119[[#This Row],[Tiempo_normal (ns)]]&gt;$J$508,Tabla4119[[#This Row],[Tiempo_normal (ns)]]&lt;$J$509)</f>
        <v>0</v>
      </c>
      <c r="AA272" s="6">
        <v>269</v>
      </c>
      <c r="AB272" t="b">
        <f>OR(Tabla51210[[#This Row],[Tiempo_lineal (ns)]]&gt;$L$508,Tabla51210[[#This Row],[Tiempo_lineal (ns)]]&lt;$L$509)</f>
        <v>0</v>
      </c>
      <c r="AC272" t="b">
        <f>OR(Tabla51210[[#This Row],[Tiempo_normal (ns)]]&gt;$M$508,Tabla51210[[#This Row],[Tiempo_normal (ns)]]&lt;$M$509)</f>
        <v>0</v>
      </c>
      <c r="AD272" s="6">
        <v>269</v>
      </c>
      <c r="AE272" t="b">
        <f>OR(Tabla61311[[#This Row],[Tiempo_lineal (ns)]]&gt;$O$508,Tabla61311[[#This Row],[Tiempo_lineal (ns)]]&lt;$O$509)</f>
        <v>0</v>
      </c>
      <c r="AF272" s="7" t="b">
        <f>OR(Tabla61311[[#This Row],[Tiempo_normal (ns)]]&gt;$P$508,Tabla61311[[#This Row],[Tiempo_normal (ns)]]&lt;$P$509)</f>
        <v>0</v>
      </c>
    </row>
    <row r="273" spans="2:32" x14ac:dyDescent="0.3">
      <c r="B273">
        <v>270</v>
      </c>
      <c r="C273">
        <v>63</v>
      </c>
      <c r="D273">
        <v>32</v>
      </c>
      <c r="E273">
        <v>270</v>
      </c>
      <c r="F273">
        <v>112</v>
      </c>
      <c r="G273">
        <v>38</v>
      </c>
      <c r="H273">
        <v>270</v>
      </c>
      <c r="I273">
        <v>178</v>
      </c>
      <c r="J273">
        <v>278</v>
      </c>
      <c r="K273">
        <v>270</v>
      </c>
      <c r="L273">
        <v>887</v>
      </c>
      <c r="M273">
        <v>50</v>
      </c>
      <c r="N273">
        <v>270</v>
      </c>
      <c r="O273">
        <v>2069</v>
      </c>
      <c r="P273">
        <v>169</v>
      </c>
      <c r="R273" s="8">
        <v>270</v>
      </c>
      <c r="S273" t="b">
        <f>OR(Tabla197[[#This Row],[Tiempo_lineal (ns)]]&gt;$C$508,Tabla197[[#This Row],[Tiempo_lineal (ns)]]&lt;$C$509)</f>
        <v>0</v>
      </c>
      <c r="T273" t="b">
        <f>OR(Tabla197[[#This Row],[Tiempo_normal (ns)]]&gt;$D$508,Tabla197[[#This Row],[Tiempo_normal (ns)]]&lt;$D$509)</f>
        <v>0</v>
      </c>
      <c r="U273" s="8">
        <v>270</v>
      </c>
      <c r="V273" t="b">
        <f>OR(Tabla3108[[#This Row],[Tiempo_lineal (ns)]]&gt;$F$508,Tabla3108[[#This Row],[Tiempo_lineal (ns)]]&lt;$F$509)</f>
        <v>0</v>
      </c>
      <c r="W273" t="b">
        <f>OR(Tabla3108[[#This Row],[Tiempo_normal (ns)]]&gt;$G$508,Tabla3108[[#This Row],[Tiempo_normal (ns)]]&lt;$G$509)</f>
        <v>0</v>
      </c>
      <c r="X273" s="8">
        <v>270</v>
      </c>
      <c r="Y273" t="b">
        <f>OR(Tabla4119[[#This Row],[Tiempo_lineal (ns)]]&gt;$I$508,Tabla4119[[#This Row],[Tiempo_lineal (ns)]]&lt;$I$509)</f>
        <v>0</v>
      </c>
      <c r="Z273" t="b">
        <f>OR(Tabla4119[[#This Row],[Tiempo_normal (ns)]]&gt;$J$508,Tabla4119[[#This Row],[Tiempo_normal (ns)]]&lt;$J$509)</f>
        <v>0</v>
      </c>
      <c r="AA273" s="8">
        <v>270</v>
      </c>
      <c r="AB273" t="b">
        <f>OR(Tabla51210[[#This Row],[Tiempo_lineal (ns)]]&gt;$L$508,Tabla51210[[#This Row],[Tiempo_lineal (ns)]]&lt;$L$509)</f>
        <v>0</v>
      </c>
      <c r="AC273" t="b">
        <f>OR(Tabla51210[[#This Row],[Tiempo_normal (ns)]]&gt;$M$508,Tabla51210[[#This Row],[Tiempo_normal (ns)]]&lt;$M$509)</f>
        <v>0</v>
      </c>
      <c r="AD273" s="8">
        <v>270</v>
      </c>
      <c r="AE273" t="b">
        <f>OR(Tabla61311[[#This Row],[Tiempo_lineal (ns)]]&gt;$O$508,Tabla61311[[#This Row],[Tiempo_lineal (ns)]]&lt;$O$509)</f>
        <v>0</v>
      </c>
      <c r="AF273" s="7" t="b">
        <f>OR(Tabla61311[[#This Row],[Tiempo_normal (ns)]]&gt;$P$508,Tabla61311[[#This Row],[Tiempo_normal (ns)]]&lt;$P$509)</f>
        <v>0</v>
      </c>
    </row>
    <row r="274" spans="2:32" x14ac:dyDescent="0.3">
      <c r="B274">
        <v>271</v>
      </c>
      <c r="C274">
        <v>59</v>
      </c>
      <c r="D274">
        <v>44</v>
      </c>
      <c r="E274">
        <v>271</v>
      </c>
      <c r="F274">
        <v>64</v>
      </c>
      <c r="G274">
        <v>38</v>
      </c>
      <c r="H274">
        <v>271</v>
      </c>
      <c r="I274">
        <v>107</v>
      </c>
      <c r="J274">
        <v>52</v>
      </c>
      <c r="K274">
        <v>271</v>
      </c>
      <c r="L274">
        <v>167</v>
      </c>
      <c r="M274">
        <v>48</v>
      </c>
      <c r="N274">
        <v>271</v>
      </c>
      <c r="O274">
        <v>658</v>
      </c>
      <c r="P274">
        <v>2660</v>
      </c>
      <c r="R274" s="6">
        <v>271</v>
      </c>
      <c r="S274" t="b">
        <f>OR(Tabla197[[#This Row],[Tiempo_lineal (ns)]]&gt;$C$508,Tabla197[[#This Row],[Tiempo_lineal (ns)]]&lt;$C$509)</f>
        <v>0</v>
      </c>
      <c r="T274" t="b">
        <f>OR(Tabla197[[#This Row],[Tiempo_normal (ns)]]&gt;$D$508,Tabla197[[#This Row],[Tiempo_normal (ns)]]&lt;$D$509)</f>
        <v>0</v>
      </c>
      <c r="U274" s="6">
        <v>271</v>
      </c>
      <c r="V274" t="b">
        <f>OR(Tabla3108[[#This Row],[Tiempo_lineal (ns)]]&gt;$F$508,Tabla3108[[#This Row],[Tiempo_lineal (ns)]]&lt;$F$509)</f>
        <v>0</v>
      </c>
      <c r="W274" t="b">
        <f>OR(Tabla3108[[#This Row],[Tiempo_normal (ns)]]&gt;$G$508,Tabla3108[[#This Row],[Tiempo_normal (ns)]]&lt;$G$509)</f>
        <v>0</v>
      </c>
      <c r="X274" s="6">
        <v>271</v>
      </c>
      <c r="Y274" t="b">
        <f>OR(Tabla4119[[#This Row],[Tiempo_lineal (ns)]]&gt;$I$508,Tabla4119[[#This Row],[Tiempo_lineal (ns)]]&lt;$I$509)</f>
        <v>0</v>
      </c>
      <c r="Z274" t="b">
        <f>OR(Tabla4119[[#This Row],[Tiempo_normal (ns)]]&gt;$J$508,Tabla4119[[#This Row],[Tiempo_normal (ns)]]&lt;$J$509)</f>
        <v>0</v>
      </c>
      <c r="AA274" s="6">
        <v>271</v>
      </c>
      <c r="AB274" t="b">
        <f>OR(Tabla51210[[#This Row],[Tiempo_lineal (ns)]]&gt;$L$508,Tabla51210[[#This Row],[Tiempo_lineal (ns)]]&lt;$L$509)</f>
        <v>0</v>
      </c>
      <c r="AC274" t="b">
        <f>OR(Tabla51210[[#This Row],[Tiempo_normal (ns)]]&gt;$M$508,Tabla51210[[#This Row],[Tiempo_normal (ns)]]&lt;$M$509)</f>
        <v>0</v>
      </c>
      <c r="AD274" s="6">
        <v>271</v>
      </c>
      <c r="AE274" t="b">
        <f>OR(Tabla61311[[#This Row],[Tiempo_lineal (ns)]]&gt;$O$508,Tabla61311[[#This Row],[Tiempo_lineal (ns)]]&lt;$O$509)</f>
        <v>0</v>
      </c>
      <c r="AF274" s="7" t="b">
        <f>OR(Tabla61311[[#This Row],[Tiempo_normal (ns)]]&gt;$P$508,Tabla61311[[#This Row],[Tiempo_normal (ns)]]&lt;$P$509)</f>
        <v>1</v>
      </c>
    </row>
    <row r="275" spans="2:32" x14ac:dyDescent="0.3">
      <c r="B275">
        <v>272</v>
      </c>
      <c r="C275">
        <v>80</v>
      </c>
      <c r="D275">
        <v>24</v>
      </c>
      <c r="E275">
        <v>272</v>
      </c>
      <c r="F275">
        <v>50</v>
      </c>
      <c r="G275">
        <v>38</v>
      </c>
      <c r="H275">
        <v>272</v>
      </c>
      <c r="I275">
        <v>196</v>
      </c>
      <c r="J275">
        <v>55</v>
      </c>
      <c r="K275">
        <v>272</v>
      </c>
      <c r="L275">
        <v>2269</v>
      </c>
      <c r="M275">
        <v>50</v>
      </c>
      <c r="N275">
        <v>272</v>
      </c>
      <c r="O275">
        <v>2991</v>
      </c>
      <c r="P275">
        <v>199</v>
      </c>
      <c r="R275" s="8">
        <v>272</v>
      </c>
      <c r="S275" t="b">
        <f>OR(Tabla197[[#This Row],[Tiempo_lineal (ns)]]&gt;$C$508,Tabla197[[#This Row],[Tiempo_lineal (ns)]]&lt;$C$509)</f>
        <v>0</v>
      </c>
      <c r="T275" t="b">
        <f>OR(Tabla197[[#This Row],[Tiempo_normal (ns)]]&gt;$D$508,Tabla197[[#This Row],[Tiempo_normal (ns)]]&lt;$D$509)</f>
        <v>0</v>
      </c>
      <c r="U275" s="8">
        <v>272</v>
      </c>
      <c r="V275" t="b">
        <f>OR(Tabla3108[[#This Row],[Tiempo_lineal (ns)]]&gt;$F$508,Tabla3108[[#This Row],[Tiempo_lineal (ns)]]&lt;$F$509)</f>
        <v>0</v>
      </c>
      <c r="W275" t="b">
        <f>OR(Tabla3108[[#This Row],[Tiempo_normal (ns)]]&gt;$G$508,Tabla3108[[#This Row],[Tiempo_normal (ns)]]&lt;$G$509)</f>
        <v>0</v>
      </c>
      <c r="X275" s="8">
        <v>272</v>
      </c>
      <c r="Y275" t="b">
        <f>OR(Tabla4119[[#This Row],[Tiempo_lineal (ns)]]&gt;$I$508,Tabla4119[[#This Row],[Tiempo_lineal (ns)]]&lt;$I$509)</f>
        <v>0</v>
      </c>
      <c r="Z275" t="b">
        <f>OR(Tabla4119[[#This Row],[Tiempo_normal (ns)]]&gt;$J$508,Tabla4119[[#This Row],[Tiempo_normal (ns)]]&lt;$J$509)</f>
        <v>0</v>
      </c>
      <c r="AA275" s="8">
        <v>272</v>
      </c>
      <c r="AB275" t="b">
        <f>OR(Tabla51210[[#This Row],[Tiempo_lineal (ns)]]&gt;$L$508,Tabla51210[[#This Row],[Tiempo_lineal (ns)]]&lt;$L$509)</f>
        <v>1</v>
      </c>
      <c r="AC275" t="b">
        <f>OR(Tabla51210[[#This Row],[Tiempo_normal (ns)]]&gt;$M$508,Tabla51210[[#This Row],[Tiempo_normal (ns)]]&lt;$M$509)</f>
        <v>0</v>
      </c>
      <c r="AD275" s="8">
        <v>272</v>
      </c>
      <c r="AE275" t="b">
        <f>OR(Tabla61311[[#This Row],[Tiempo_lineal (ns)]]&gt;$O$508,Tabla61311[[#This Row],[Tiempo_lineal (ns)]]&lt;$O$509)</f>
        <v>0</v>
      </c>
      <c r="AF275" s="7" t="b">
        <f>OR(Tabla61311[[#This Row],[Tiempo_normal (ns)]]&gt;$P$508,Tabla61311[[#This Row],[Tiempo_normal (ns)]]&lt;$P$509)</f>
        <v>0</v>
      </c>
    </row>
    <row r="276" spans="2:32" x14ac:dyDescent="0.3">
      <c r="B276">
        <v>273</v>
      </c>
      <c r="C276">
        <v>68</v>
      </c>
      <c r="D276">
        <v>68</v>
      </c>
      <c r="E276">
        <v>273</v>
      </c>
      <c r="F276">
        <v>99</v>
      </c>
      <c r="G276">
        <v>37</v>
      </c>
      <c r="H276">
        <v>273</v>
      </c>
      <c r="I276">
        <v>116</v>
      </c>
      <c r="J276">
        <v>50</v>
      </c>
      <c r="K276">
        <v>273</v>
      </c>
      <c r="L276">
        <v>614</v>
      </c>
      <c r="M276">
        <v>928</v>
      </c>
      <c r="N276">
        <v>273</v>
      </c>
      <c r="O276">
        <v>2309</v>
      </c>
      <c r="P276">
        <v>3912</v>
      </c>
      <c r="R276" s="6">
        <v>273</v>
      </c>
      <c r="S276" t="b">
        <f>OR(Tabla197[[#This Row],[Tiempo_lineal (ns)]]&gt;$C$508,Tabla197[[#This Row],[Tiempo_lineal (ns)]]&lt;$C$509)</f>
        <v>0</v>
      </c>
      <c r="T276" t="b">
        <f>OR(Tabla197[[#This Row],[Tiempo_normal (ns)]]&gt;$D$508,Tabla197[[#This Row],[Tiempo_normal (ns)]]&lt;$D$509)</f>
        <v>0</v>
      </c>
      <c r="U276" s="6">
        <v>273</v>
      </c>
      <c r="V276" t="b">
        <f>OR(Tabla3108[[#This Row],[Tiempo_lineal (ns)]]&gt;$F$508,Tabla3108[[#This Row],[Tiempo_lineal (ns)]]&lt;$F$509)</f>
        <v>0</v>
      </c>
      <c r="W276" t="b">
        <f>OR(Tabla3108[[#This Row],[Tiempo_normal (ns)]]&gt;$G$508,Tabla3108[[#This Row],[Tiempo_normal (ns)]]&lt;$G$509)</f>
        <v>0</v>
      </c>
      <c r="X276" s="6">
        <v>273</v>
      </c>
      <c r="Y276" t="b">
        <f>OR(Tabla4119[[#This Row],[Tiempo_lineal (ns)]]&gt;$I$508,Tabla4119[[#This Row],[Tiempo_lineal (ns)]]&lt;$I$509)</f>
        <v>0</v>
      </c>
      <c r="Z276" t="b">
        <f>OR(Tabla4119[[#This Row],[Tiempo_normal (ns)]]&gt;$J$508,Tabla4119[[#This Row],[Tiempo_normal (ns)]]&lt;$J$509)</f>
        <v>0</v>
      </c>
      <c r="AA276" s="6">
        <v>273</v>
      </c>
      <c r="AB276" t="b">
        <f>OR(Tabla51210[[#This Row],[Tiempo_lineal (ns)]]&gt;$L$508,Tabla51210[[#This Row],[Tiempo_lineal (ns)]]&lt;$L$509)</f>
        <v>0</v>
      </c>
      <c r="AC276" t="b">
        <f>OR(Tabla51210[[#This Row],[Tiempo_normal (ns)]]&gt;$M$508,Tabla51210[[#This Row],[Tiempo_normal (ns)]]&lt;$M$509)</f>
        <v>0</v>
      </c>
      <c r="AD276" s="6">
        <v>273</v>
      </c>
      <c r="AE276" t="b">
        <f>OR(Tabla61311[[#This Row],[Tiempo_lineal (ns)]]&gt;$O$508,Tabla61311[[#This Row],[Tiempo_lineal (ns)]]&lt;$O$509)</f>
        <v>0</v>
      </c>
      <c r="AF276" s="7" t="b">
        <f>OR(Tabla61311[[#This Row],[Tiempo_normal (ns)]]&gt;$P$508,Tabla61311[[#This Row],[Tiempo_normal (ns)]]&lt;$P$509)</f>
        <v>1</v>
      </c>
    </row>
    <row r="277" spans="2:32" x14ac:dyDescent="0.3">
      <c r="B277">
        <v>274</v>
      </c>
      <c r="C277">
        <v>52</v>
      </c>
      <c r="D277">
        <v>47</v>
      </c>
      <c r="E277">
        <v>274</v>
      </c>
      <c r="F277">
        <v>105</v>
      </c>
      <c r="G277">
        <v>68</v>
      </c>
      <c r="H277">
        <v>274</v>
      </c>
      <c r="I277">
        <v>211</v>
      </c>
      <c r="J277">
        <v>50</v>
      </c>
      <c r="K277">
        <v>274</v>
      </c>
      <c r="L277">
        <v>723</v>
      </c>
      <c r="M277">
        <v>56</v>
      </c>
      <c r="N277">
        <v>274</v>
      </c>
      <c r="O277">
        <v>607</v>
      </c>
      <c r="P277">
        <v>3615</v>
      </c>
      <c r="R277" s="8">
        <v>274</v>
      </c>
      <c r="S277" t="b">
        <f>OR(Tabla197[[#This Row],[Tiempo_lineal (ns)]]&gt;$C$508,Tabla197[[#This Row],[Tiempo_lineal (ns)]]&lt;$C$509)</f>
        <v>0</v>
      </c>
      <c r="T277" t="b">
        <f>OR(Tabla197[[#This Row],[Tiempo_normal (ns)]]&gt;$D$508,Tabla197[[#This Row],[Tiempo_normal (ns)]]&lt;$D$509)</f>
        <v>0</v>
      </c>
      <c r="U277" s="8">
        <v>274</v>
      </c>
      <c r="V277" t="b">
        <f>OR(Tabla3108[[#This Row],[Tiempo_lineal (ns)]]&gt;$F$508,Tabla3108[[#This Row],[Tiempo_lineal (ns)]]&lt;$F$509)</f>
        <v>0</v>
      </c>
      <c r="W277" t="b">
        <f>OR(Tabla3108[[#This Row],[Tiempo_normal (ns)]]&gt;$G$508,Tabla3108[[#This Row],[Tiempo_normal (ns)]]&lt;$G$509)</f>
        <v>0</v>
      </c>
      <c r="X277" s="8">
        <v>274</v>
      </c>
      <c r="Y277" t="b">
        <f>OR(Tabla4119[[#This Row],[Tiempo_lineal (ns)]]&gt;$I$508,Tabla4119[[#This Row],[Tiempo_lineal (ns)]]&lt;$I$509)</f>
        <v>0</v>
      </c>
      <c r="Z277" t="b">
        <f>OR(Tabla4119[[#This Row],[Tiempo_normal (ns)]]&gt;$J$508,Tabla4119[[#This Row],[Tiempo_normal (ns)]]&lt;$J$509)</f>
        <v>0</v>
      </c>
      <c r="AA277" s="8">
        <v>274</v>
      </c>
      <c r="AB277" t="b">
        <f>OR(Tabla51210[[#This Row],[Tiempo_lineal (ns)]]&gt;$L$508,Tabla51210[[#This Row],[Tiempo_lineal (ns)]]&lt;$L$509)</f>
        <v>0</v>
      </c>
      <c r="AC277" t="b">
        <f>OR(Tabla51210[[#This Row],[Tiempo_normal (ns)]]&gt;$M$508,Tabla51210[[#This Row],[Tiempo_normal (ns)]]&lt;$M$509)</f>
        <v>0</v>
      </c>
      <c r="AD277" s="8">
        <v>274</v>
      </c>
      <c r="AE277" t="b">
        <f>OR(Tabla61311[[#This Row],[Tiempo_lineal (ns)]]&gt;$O$508,Tabla61311[[#This Row],[Tiempo_lineal (ns)]]&lt;$O$509)</f>
        <v>0</v>
      </c>
      <c r="AF277" s="7" t="b">
        <f>OR(Tabla61311[[#This Row],[Tiempo_normal (ns)]]&gt;$P$508,Tabla61311[[#This Row],[Tiempo_normal (ns)]]&lt;$P$509)</f>
        <v>1</v>
      </c>
    </row>
    <row r="278" spans="2:32" x14ac:dyDescent="0.3">
      <c r="B278">
        <v>275</v>
      </c>
      <c r="C278">
        <v>112</v>
      </c>
      <c r="D278">
        <v>94</v>
      </c>
      <c r="E278">
        <v>275</v>
      </c>
      <c r="F278">
        <v>112</v>
      </c>
      <c r="G278">
        <v>63</v>
      </c>
      <c r="H278">
        <v>275</v>
      </c>
      <c r="I278">
        <v>220</v>
      </c>
      <c r="J278">
        <v>343</v>
      </c>
      <c r="K278">
        <v>275</v>
      </c>
      <c r="L278">
        <v>5646</v>
      </c>
      <c r="M278">
        <v>385</v>
      </c>
      <c r="N278">
        <v>275</v>
      </c>
      <c r="O278">
        <v>4413</v>
      </c>
      <c r="P278">
        <v>45</v>
      </c>
      <c r="R278" s="6">
        <v>275</v>
      </c>
      <c r="S278" t="b">
        <f>OR(Tabla197[[#This Row],[Tiempo_lineal (ns)]]&gt;$C$508,Tabla197[[#This Row],[Tiempo_lineal (ns)]]&lt;$C$509)</f>
        <v>1</v>
      </c>
      <c r="T278" t="b">
        <f>OR(Tabla197[[#This Row],[Tiempo_normal (ns)]]&gt;$D$508,Tabla197[[#This Row],[Tiempo_normal (ns)]]&lt;$D$509)</f>
        <v>0</v>
      </c>
      <c r="U278" s="6">
        <v>275</v>
      </c>
      <c r="V278" t="b">
        <f>OR(Tabla3108[[#This Row],[Tiempo_lineal (ns)]]&gt;$F$508,Tabla3108[[#This Row],[Tiempo_lineal (ns)]]&lt;$F$509)</f>
        <v>0</v>
      </c>
      <c r="W278" t="b">
        <f>OR(Tabla3108[[#This Row],[Tiempo_normal (ns)]]&gt;$G$508,Tabla3108[[#This Row],[Tiempo_normal (ns)]]&lt;$G$509)</f>
        <v>0</v>
      </c>
      <c r="X278" s="6">
        <v>275</v>
      </c>
      <c r="Y278" t="b">
        <f>OR(Tabla4119[[#This Row],[Tiempo_lineal (ns)]]&gt;$I$508,Tabla4119[[#This Row],[Tiempo_lineal (ns)]]&lt;$I$509)</f>
        <v>0</v>
      </c>
      <c r="Z278" t="b">
        <f>OR(Tabla4119[[#This Row],[Tiempo_normal (ns)]]&gt;$J$508,Tabla4119[[#This Row],[Tiempo_normal (ns)]]&lt;$J$509)</f>
        <v>0</v>
      </c>
      <c r="AA278" s="6">
        <v>275</v>
      </c>
      <c r="AB278" t="b">
        <f>OR(Tabla51210[[#This Row],[Tiempo_lineal (ns)]]&gt;$L$508,Tabla51210[[#This Row],[Tiempo_lineal (ns)]]&lt;$L$509)</f>
        <v>1</v>
      </c>
      <c r="AC278" t="b">
        <f>OR(Tabla51210[[#This Row],[Tiempo_normal (ns)]]&gt;$M$508,Tabla51210[[#This Row],[Tiempo_normal (ns)]]&lt;$M$509)</f>
        <v>0</v>
      </c>
      <c r="AD278" s="6">
        <v>275</v>
      </c>
      <c r="AE278" t="b">
        <f>OR(Tabla61311[[#This Row],[Tiempo_lineal (ns)]]&gt;$O$508,Tabla61311[[#This Row],[Tiempo_lineal (ns)]]&lt;$O$509)</f>
        <v>0</v>
      </c>
      <c r="AF278" s="7" t="b">
        <f>OR(Tabla61311[[#This Row],[Tiempo_normal (ns)]]&gt;$P$508,Tabla61311[[#This Row],[Tiempo_normal (ns)]]&lt;$P$509)</f>
        <v>0</v>
      </c>
    </row>
    <row r="279" spans="2:32" x14ac:dyDescent="0.3">
      <c r="B279">
        <v>276</v>
      </c>
      <c r="C279">
        <v>49</v>
      </c>
      <c r="D279">
        <v>38</v>
      </c>
      <c r="E279">
        <v>276</v>
      </c>
      <c r="F279">
        <v>95</v>
      </c>
      <c r="G279">
        <v>48</v>
      </c>
      <c r="H279">
        <v>276</v>
      </c>
      <c r="I279">
        <v>162</v>
      </c>
      <c r="J279">
        <v>45</v>
      </c>
      <c r="K279">
        <v>276</v>
      </c>
      <c r="L279">
        <v>317</v>
      </c>
      <c r="M279">
        <v>83</v>
      </c>
      <c r="N279">
        <v>276</v>
      </c>
      <c r="O279">
        <v>3664</v>
      </c>
      <c r="P279">
        <v>3946</v>
      </c>
      <c r="R279" s="8">
        <v>276</v>
      </c>
      <c r="S279" t="b">
        <f>OR(Tabla197[[#This Row],[Tiempo_lineal (ns)]]&gt;$C$508,Tabla197[[#This Row],[Tiempo_lineal (ns)]]&lt;$C$509)</f>
        <v>0</v>
      </c>
      <c r="T279" t="b">
        <f>OR(Tabla197[[#This Row],[Tiempo_normal (ns)]]&gt;$D$508,Tabla197[[#This Row],[Tiempo_normal (ns)]]&lt;$D$509)</f>
        <v>0</v>
      </c>
      <c r="U279" s="8">
        <v>276</v>
      </c>
      <c r="V279" t="b">
        <f>OR(Tabla3108[[#This Row],[Tiempo_lineal (ns)]]&gt;$F$508,Tabla3108[[#This Row],[Tiempo_lineal (ns)]]&lt;$F$509)</f>
        <v>0</v>
      </c>
      <c r="W279" t="b">
        <f>OR(Tabla3108[[#This Row],[Tiempo_normal (ns)]]&gt;$G$508,Tabla3108[[#This Row],[Tiempo_normal (ns)]]&lt;$G$509)</f>
        <v>0</v>
      </c>
      <c r="X279" s="8">
        <v>276</v>
      </c>
      <c r="Y279" t="b">
        <f>OR(Tabla4119[[#This Row],[Tiempo_lineal (ns)]]&gt;$I$508,Tabla4119[[#This Row],[Tiempo_lineal (ns)]]&lt;$I$509)</f>
        <v>0</v>
      </c>
      <c r="Z279" t="b">
        <f>OR(Tabla4119[[#This Row],[Tiempo_normal (ns)]]&gt;$J$508,Tabla4119[[#This Row],[Tiempo_normal (ns)]]&lt;$J$509)</f>
        <v>0</v>
      </c>
      <c r="AA279" s="8">
        <v>276</v>
      </c>
      <c r="AB279" t="b">
        <f>OR(Tabla51210[[#This Row],[Tiempo_lineal (ns)]]&gt;$L$508,Tabla51210[[#This Row],[Tiempo_lineal (ns)]]&lt;$L$509)</f>
        <v>0</v>
      </c>
      <c r="AC279" t="b">
        <f>OR(Tabla51210[[#This Row],[Tiempo_normal (ns)]]&gt;$M$508,Tabla51210[[#This Row],[Tiempo_normal (ns)]]&lt;$M$509)</f>
        <v>0</v>
      </c>
      <c r="AD279" s="8">
        <v>276</v>
      </c>
      <c r="AE279" t="b">
        <f>OR(Tabla61311[[#This Row],[Tiempo_lineal (ns)]]&gt;$O$508,Tabla61311[[#This Row],[Tiempo_lineal (ns)]]&lt;$O$509)</f>
        <v>0</v>
      </c>
      <c r="AF279" s="7" t="b">
        <f>OR(Tabla61311[[#This Row],[Tiempo_normal (ns)]]&gt;$P$508,Tabla61311[[#This Row],[Tiempo_normal (ns)]]&lt;$P$509)</f>
        <v>1</v>
      </c>
    </row>
    <row r="280" spans="2:32" x14ac:dyDescent="0.3">
      <c r="B280">
        <v>277</v>
      </c>
      <c r="C280">
        <v>42</v>
      </c>
      <c r="D280">
        <v>49</v>
      </c>
      <c r="E280">
        <v>277</v>
      </c>
      <c r="F280">
        <v>107</v>
      </c>
      <c r="G280">
        <v>37</v>
      </c>
      <c r="H280">
        <v>277</v>
      </c>
      <c r="I280">
        <v>201</v>
      </c>
      <c r="J280">
        <v>52</v>
      </c>
      <c r="K280">
        <v>277</v>
      </c>
      <c r="L280">
        <v>753</v>
      </c>
      <c r="M280">
        <v>297</v>
      </c>
      <c r="N280">
        <v>277</v>
      </c>
      <c r="O280">
        <v>63896</v>
      </c>
      <c r="P280">
        <v>55</v>
      </c>
      <c r="R280" s="6">
        <v>277</v>
      </c>
      <c r="S280" t="b">
        <f>OR(Tabla197[[#This Row],[Tiempo_lineal (ns)]]&gt;$C$508,Tabla197[[#This Row],[Tiempo_lineal (ns)]]&lt;$C$509)</f>
        <v>0</v>
      </c>
      <c r="T280" t="b">
        <f>OR(Tabla197[[#This Row],[Tiempo_normal (ns)]]&gt;$D$508,Tabla197[[#This Row],[Tiempo_normal (ns)]]&lt;$D$509)</f>
        <v>0</v>
      </c>
      <c r="U280" s="6">
        <v>277</v>
      </c>
      <c r="V280" t="b">
        <f>OR(Tabla3108[[#This Row],[Tiempo_lineal (ns)]]&gt;$F$508,Tabla3108[[#This Row],[Tiempo_lineal (ns)]]&lt;$F$509)</f>
        <v>0</v>
      </c>
      <c r="W280" t="b">
        <f>OR(Tabla3108[[#This Row],[Tiempo_normal (ns)]]&gt;$G$508,Tabla3108[[#This Row],[Tiempo_normal (ns)]]&lt;$G$509)</f>
        <v>0</v>
      </c>
      <c r="X280" s="6">
        <v>277</v>
      </c>
      <c r="Y280" t="b">
        <f>OR(Tabla4119[[#This Row],[Tiempo_lineal (ns)]]&gt;$I$508,Tabla4119[[#This Row],[Tiempo_lineal (ns)]]&lt;$I$509)</f>
        <v>0</v>
      </c>
      <c r="Z280" t="b">
        <f>OR(Tabla4119[[#This Row],[Tiempo_normal (ns)]]&gt;$J$508,Tabla4119[[#This Row],[Tiempo_normal (ns)]]&lt;$J$509)</f>
        <v>0</v>
      </c>
      <c r="AA280" s="6">
        <v>277</v>
      </c>
      <c r="AB280" t="b">
        <f>OR(Tabla51210[[#This Row],[Tiempo_lineal (ns)]]&gt;$L$508,Tabla51210[[#This Row],[Tiempo_lineal (ns)]]&lt;$L$509)</f>
        <v>0</v>
      </c>
      <c r="AC280" t="b">
        <f>OR(Tabla51210[[#This Row],[Tiempo_normal (ns)]]&gt;$M$508,Tabla51210[[#This Row],[Tiempo_normal (ns)]]&lt;$M$509)</f>
        <v>0</v>
      </c>
      <c r="AD280" s="6">
        <v>277</v>
      </c>
      <c r="AE280" t="b">
        <f>OR(Tabla61311[[#This Row],[Tiempo_lineal (ns)]]&gt;$O$508,Tabla61311[[#This Row],[Tiempo_lineal (ns)]]&lt;$O$509)</f>
        <v>1</v>
      </c>
      <c r="AF280" s="7" t="b">
        <f>OR(Tabla61311[[#This Row],[Tiempo_normal (ns)]]&gt;$P$508,Tabla61311[[#This Row],[Tiempo_normal (ns)]]&lt;$P$509)</f>
        <v>0</v>
      </c>
    </row>
    <row r="281" spans="2:32" x14ac:dyDescent="0.3">
      <c r="B281">
        <v>278</v>
      </c>
      <c r="C281">
        <v>87</v>
      </c>
      <c r="D281">
        <v>26</v>
      </c>
      <c r="E281">
        <v>278</v>
      </c>
      <c r="F281">
        <v>115</v>
      </c>
      <c r="G281">
        <v>38</v>
      </c>
      <c r="H281">
        <v>278</v>
      </c>
      <c r="I281">
        <v>358</v>
      </c>
      <c r="J281">
        <v>234</v>
      </c>
      <c r="K281">
        <v>278</v>
      </c>
      <c r="L281">
        <v>598</v>
      </c>
      <c r="M281">
        <v>878</v>
      </c>
      <c r="N281">
        <v>278</v>
      </c>
      <c r="O281">
        <v>1360</v>
      </c>
      <c r="P281">
        <v>102</v>
      </c>
      <c r="R281" s="8">
        <v>278</v>
      </c>
      <c r="S281" t="b">
        <f>OR(Tabla197[[#This Row],[Tiempo_lineal (ns)]]&gt;$C$508,Tabla197[[#This Row],[Tiempo_lineal (ns)]]&lt;$C$509)</f>
        <v>0</v>
      </c>
      <c r="T281" t="b">
        <f>OR(Tabla197[[#This Row],[Tiempo_normal (ns)]]&gt;$D$508,Tabla197[[#This Row],[Tiempo_normal (ns)]]&lt;$D$509)</f>
        <v>0</v>
      </c>
      <c r="U281" s="8">
        <v>278</v>
      </c>
      <c r="V281" t="b">
        <f>OR(Tabla3108[[#This Row],[Tiempo_lineal (ns)]]&gt;$F$508,Tabla3108[[#This Row],[Tiempo_lineal (ns)]]&lt;$F$509)</f>
        <v>0</v>
      </c>
      <c r="W281" t="b">
        <f>OR(Tabla3108[[#This Row],[Tiempo_normal (ns)]]&gt;$G$508,Tabla3108[[#This Row],[Tiempo_normal (ns)]]&lt;$G$509)</f>
        <v>0</v>
      </c>
      <c r="X281" s="8">
        <v>278</v>
      </c>
      <c r="Y281" t="b">
        <f>OR(Tabla4119[[#This Row],[Tiempo_lineal (ns)]]&gt;$I$508,Tabla4119[[#This Row],[Tiempo_lineal (ns)]]&lt;$I$509)</f>
        <v>0</v>
      </c>
      <c r="Z281" t="b">
        <f>OR(Tabla4119[[#This Row],[Tiempo_normal (ns)]]&gt;$J$508,Tabla4119[[#This Row],[Tiempo_normal (ns)]]&lt;$J$509)</f>
        <v>0</v>
      </c>
      <c r="AA281" s="8">
        <v>278</v>
      </c>
      <c r="AB281" t="b">
        <f>OR(Tabla51210[[#This Row],[Tiempo_lineal (ns)]]&gt;$L$508,Tabla51210[[#This Row],[Tiempo_lineal (ns)]]&lt;$L$509)</f>
        <v>0</v>
      </c>
      <c r="AC281" t="b">
        <f>OR(Tabla51210[[#This Row],[Tiempo_normal (ns)]]&gt;$M$508,Tabla51210[[#This Row],[Tiempo_normal (ns)]]&lt;$M$509)</f>
        <v>0</v>
      </c>
      <c r="AD281" s="8">
        <v>278</v>
      </c>
      <c r="AE281" t="b">
        <f>OR(Tabla61311[[#This Row],[Tiempo_lineal (ns)]]&gt;$O$508,Tabla61311[[#This Row],[Tiempo_lineal (ns)]]&lt;$O$509)</f>
        <v>0</v>
      </c>
      <c r="AF281" s="7" t="b">
        <f>OR(Tabla61311[[#This Row],[Tiempo_normal (ns)]]&gt;$P$508,Tabla61311[[#This Row],[Tiempo_normal (ns)]]&lt;$P$509)</f>
        <v>0</v>
      </c>
    </row>
    <row r="282" spans="2:32" x14ac:dyDescent="0.3">
      <c r="B282">
        <v>279</v>
      </c>
      <c r="C282">
        <v>66</v>
      </c>
      <c r="D282">
        <v>25</v>
      </c>
      <c r="E282">
        <v>279</v>
      </c>
      <c r="F282">
        <v>108</v>
      </c>
      <c r="G282">
        <v>41</v>
      </c>
      <c r="H282">
        <v>279</v>
      </c>
      <c r="I282">
        <v>87</v>
      </c>
      <c r="J282">
        <v>78</v>
      </c>
      <c r="K282">
        <v>279</v>
      </c>
      <c r="L282">
        <v>118</v>
      </c>
      <c r="M282">
        <v>79</v>
      </c>
      <c r="N282">
        <v>279</v>
      </c>
      <c r="O282">
        <v>679</v>
      </c>
      <c r="P282">
        <v>96</v>
      </c>
      <c r="R282" s="6">
        <v>279</v>
      </c>
      <c r="S282" t="b">
        <f>OR(Tabla197[[#This Row],[Tiempo_lineal (ns)]]&gt;$C$508,Tabla197[[#This Row],[Tiempo_lineal (ns)]]&lt;$C$509)</f>
        <v>0</v>
      </c>
      <c r="T282" t="b">
        <f>OR(Tabla197[[#This Row],[Tiempo_normal (ns)]]&gt;$D$508,Tabla197[[#This Row],[Tiempo_normal (ns)]]&lt;$D$509)</f>
        <v>0</v>
      </c>
      <c r="U282" s="6">
        <v>279</v>
      </c>
      <c r="V282" t="b">
        <f>OR(Tabla3108[[#This Row],[Tiempo_lineal (ns)]]&gt;$F$508,Tabla3108[[#This Row],[Tiempo_lineal (ns)]]&lt;$F$509)</f>
        <v>0</v>
      </c>
      <c r="W282" t="b">
        <f>OR(Tabla3108[[#This Row],[Tiempo_normal (ns)]]&gt;$G$508,Tabla3108[[#This Row],[Tiempo_normal (ns)]]&lt;$G$509)</f>
        <v>0</v>
      </c>
      <c r="X282" s="6">
        <v>279</v>
      </c>
      <c r="Y282" t="b">
        <f>OR(Tabla4119[[#This Row],[Tiempo_lineal (ns)]]&gt;$I$508,Tabla4119[[#This Row],[Tiempo_lineal (ns)]]&lt;$I$509)</f>
        <v>0</v>
      </c>
      <c r="Z282" t="b">
        <f>OR(Tabla4119[[#This Row],[Tiempo_normal (ns)]]&gt;$J$508,Tabla4119[[#This Row],[Tiempo_normal (ns)]]&lt;$J$509)</f>
        <v>0</v>
      </c>
      <c r="AA282" s="6">
        <v>279</v>
      </c>
      <c r="AB282" t="b">
        <f>OR(Tabla51210[[#This Row],[Tiempo_lineal (ns)]]&gt;$L$508,Tabla51210[[#This Row],[Tiempo_lineal (ns)]]&lt;$L$509)</f>
        <v>0</v>
      </c>
      <c r="AC282" t="b">
        <f>OR(Tabla51210[[#This Row],[Tiempo_normal (ns)]]&gt;$M$508,Tabla51210[[#This Row],[Tiempo_normal (ns)]]&lt;$M$509)</f>
        <v>0</v>
      </c>
      <c r="AD282" s="6">
        <v>279</v>
      </c>
      <c r="AE282" t="b">
        <f>OR(Tabla61311[[#This Row],[Tiempo_lineal (ns)]]&gt;$O$508,Tabla61311[[#This Row],[Tiempo_lineal (ns)]]&lt;$O$509)</f>
        <v>0</v>
      </c>
      <c r="AF282" s="7" t="b">
        <f>OR(Tabla61311[[#This Row],[Tiempo_normal (ns)]]&gt;$P$508,Tabla61311[[#This Row],[Tiempo_normal (ns)]]&lt;$P$509)</f>
        <v>0</v>
      </c>
    </row>
    <row r="283" spans="2:32" x14ac:dyDescent="0.3">
      <c r="B283">
        <v>280</v>
      </c>
      <c r="C283">
        <v>75</v>
      </c>
      <c r="D283">
        <v>25</v>
      </c>
      <c r="E283">
        <v>280</v>
      </c>
      <c r="F283">
        <v>55</v>
      </c>
      <c r="G283">
        <v>60</v>
      </c>
      <c r="H283">
        <v>280</v>
      </c>
      <c r="I283">
        <v>231</v>
      </c>
      <c r="J283">
        <v>59</v>
      </c>
      <c r="K283">
        <v>280</v>
      </c>
      <c r="L283">
        <v>1454</v>
      </c>
      <c r="M283">
        <v>55</v>
      </c>
      <c r="N283">
        <v>280</v>
      </c>
      <c r="O283">
        <v>632</v>
      </c>
      <c r="P283">
        <v>176</v>
      </c>
      <c r="R283" s="8">
        <v>280</v>
      </c>
      <c r="S283" t="b">
        <f>OR(Tabla197[[#This Row],[Tiempo_lineal (ns)]]&gt;$C$508,Tabla197[[#This Row],[Tiempo_lineal (ns)]]&lt;$C$509)</f>
        <v>0</v>
      </c>
      <c r="T283" t="b">
        <f>OR(Tabla197[[#This Row],[Tiempo_normal (ns)]]&gt;$D$508,Tabla197[[#This Row],[Tiempo_normal (ns)]]&lt;$D$509)</f>
        <v>0</v>
      </c>
      <c r="U283" s="8">
        <v>280</v>
      </c>
      <c r="V283" t="b">
        <f>OR(Tabla3108[[#This Row],[Tiempo_lineal (ns)]]&gt;$F$508,Tabla3108[[#This Row],[Tiempo_lineal (ns)]]&lt;$F$509)</f>
        <v>0</v>
      </c>
      <c r="W283" t="b">
        <f>OR(Tabla3108[[#This Row],[Tiempo_normal (ns)]]&gt;$G$508,Tabla3108[[#This Row],[Tiempo_normal (ns)]]&lt;$G$509)</f>
        <v>0</v>
      </c>
      <c r="X283" s="8">
        <v>280</v>
      </c>
      <c r="Y283" t="b">
        <f>OR(Tabla4119[[#This Row],[Tiempo_lineal (ns)]]&gt;$I$508,Tabla4119[[#This Row],[Tiempo_lineal (ns)]]&lt;$I$509)</f>
        <v>0</v>
      </c>
      <c r="Z283" t="b">
        <f>OR(Tabla4119[[#This Row],[Tiempo_normal (ns)]]&gt;$J$508,Tabla4119[[#This Row],[Tiempo_normal (ns)]]&lt;$J$509)</f>
        <v>0</v>
      </c>
      <c r="AA283" s="8">
        <v>280</v>
      </c>
      <c r="AB283" t="b">
        <f>OR(Tabla51210[[#This Row],[Tiempo_lineal (ns)]]&gt;$L$508,Tabla51210[[#This Row],[Tiempo_lineal (ns)]]&lt;$L$509)</f>
        <v>0</v>
      </c>
      <c r="AC283" t="b">
        <f>OR(Tabla51210[[#This Row],[Tiempo_normal (ns)]]&gt;$M$508,Tabla51210[[#This Row],[Tiempo_normal (ns)]]&lt;$M$509)</f>
        <v>0</v>
      </c>
      <c r="AD283" s="8">
        <v>280</v>
      </c>
      <c r="AE283" t="b">
        <f>OR(Tabla61311[[#This Row],[Tiempo_lineal (ns)]]&gt;$O$508,Tabla61311[[#This Row],[Tiempo_lineal (ns)]]&lt;$O$509)</f>
        <v>0</v>
      </c>
      <c r="AF283" s="7" t="b">
        <f>OR(Tabla61311[[#This Row],[Tiempo_normal (ns)]]&gt;$P$508,Tabla61311[[#This Row],[Tiempo_normal (ns)]]&lt;$P$509)</f>
        <v>0</v>
      </c>
    </row>
    <row r="284" spans="2:32" x14ac:dyDescent="0.3">
      <c r="B284">
        <v>281</v>
      </c>
      <c r="C284">
        <v>63</v>
      </c>
      <c r="D284">
        <v>174</v>
      </c>
      <c r="E284">
        <v>281</v>
      </c>
      <c r="F284">
        <v>145</v>
      </c>
      <c r="G284">
        <v>43</v>
      </c>
      <c r="H284">
        <v>281</v>
      </c>
      <c r="I284">
        <v>212</v>
      </c>
      <c r="J284">
        <v>92</v>
      </c>
      <c r="K284">
        <v>281</v>
      </c>
      <c r="L284">
        <v>405</v>
      </c>
      <c r="M284">
        <v>57</v>
      </c>
      <c r="N284">
        <v>281</v>
      </c>
      <c r="O284">
        <v>2786</v>
      </c>
      <c r="P284">
        <v>99</v>
      </c>
      <c r="R284" s="6">
        <v>281</v>
      </c>
      <c r="S284" t="b">
        <f>OR(Tabla197[[#This Row],[Tiempo_lineal (ns)]]&gt;$C$508,Tabla197[[#This Row],[Tiempo_lineal (ns)]]&lt;$C$509)</f>
        <v>0</v>
      </c>
      <c r="T284" t="b">
        <f>OR(Tabla197[[#This Row],[Tiempo_normal (ns)]]&gt;$D$508,Tabla197[[#This Row],[Tiempo_normal (ns)]]&lt;$D$509)</f>
        <v>1</v>
      </c>
      <c r="U284" s="6">
        <v>281</v>
      </c>
      <c r="V284" t="b">
        <f>OR(Tabla3108[[#This Row],[Tiempo_lineal (ns)]]&gt;$F$508,Tabla3108[[#This Row],[Tiempo_lineal (ns)]]&lt;$F$509)</f>
        <v>0</v>
      </c>
      <c r="W284" t="b">
        <f>OR(Tabla3108[[#This Row],[Tiempo_normal (ns)]]&gt;$G$508,Tabla3108[[#This Row],[Tiempo_normal (ns)]]&lt;$G$509)</f>
        <v>0</v>
      </c>
      <c r="X284" s="6">
        <v>281</v>
      </c>
      <c r="Y284" t="b">
        <f>OR(Tabla4119[[#This Row],[Tiempo_lineal (ns)]]&gt;$I$508,Tabla4119[[#This Row],[Tiempo_lineal (ns)]]&lt;$I$509)</f>
        <v>0</v>
      </c>
      <c r="Z284" t="b">
        <f>OR(Tabla4119[[#This Row],[Tiempo_normal (ns)]]&gt;$J$508,Tabla4119[[#This Row],[Tiempo_normal (ns)]]&lt;$J$509)</f>
        <v>0</v>
      </c>
      <c r="AA284" s="6">
        <v>281</v>
      </c>
      <c r="AB284" t="b">
        <f>OR(Tabla51210[[#This Row],[Tiempo_lineal (ns)]]&gt;$L$508,Tabla51210[[#This Row],[Tiempo_lineal (ns)]]&lt;$L$509)</f>
        <v>0</v>
      </c>
      <c r="AC284" t="b">
        <f>OR(Tabla51210[[#This Row],[Tiempo_normal (ns)]]&gt;$M$508,Tabla51210[[#This Row],[Tiempo_normal (ns)]]&lt;$M$509)</f>
        <v>0</v>
      </c>
      <c r="AD284" s="6">
        <v>281</v>
      </c>
      <c r="AE284" t="b">
        <f>OR(Tabla61311[[#This Row],[Tiempo_lineal (ns)]]&gt;$O$508,Tabla61311[[#This Row],[Tiempo_lineal (ns)]]&lt;$O$509)</f>
        <v>0</v>
      </c>
      <c r="AF284" s="7" t="b">
        <f>OR(Tabla61311[[#This Row],[Tiempo_normal (ns)]]&gt;$P$508,Tabla61311[[#This Row],[Tiempo_normal (ns)]]&lt;$P$509)</f>
        <v>0</v>
      </c>
    </row>
    <row r="285" spans="2:32" x14ac:dyDescent="0.3">
      <c r="B285">
        <v>282</v>
      </c>
      <c r="C285">
        <v>51</v>
      </c>
      <c r="D285">
        <v>81</v>
      </c>
      <c r="E285">
        <v>282</v>
      </c>
      <c r="F285">
        <v>106</v>
      </c>
      <c r="G285">
        <v>46</v>
      </c>
      <c r="H285">
        <v>282</v>
      </c>
      <c r="I285">
        <v>267</v>
      </c>
      <c r="J285">
        <v>46</v>
      </c>
      <c r="K285">
        <v>282</v>
      </c>
      <c r="L285">
        <v>344</v>
      </c>
      <c r="M285">
        <v>48</v>
      </c>
      <c r="N285">
        <v>282</v>
      </c>
      <c r="O285">
        <v>4190</v>
      </c>
      <c r="P285">
        <v>5333</v>
      </c>
      <c r="R285" s="8">
        <v>282</v>
      </c>
      <c r="S285" t="b">
        <f>OR(Tabla197[[#This Row],[Tiempo_lineal (ns)]]&gt;$C$508,Tabla197[[#This Row],[Tiempo_lineal (ns)]]&lt;$C$509)</f>
        <v>0</v>
      </c>
      <c r="T285" t="b">
        <f>OR(Tabla197[[#This Row],[Tiempo_normal (ns)]]&gt;$D$508,Tabla197[[#This Row],[Tiempo_normal (ns)]]&lt;$D$509)</f>
        <v>0</v>
      </c>
      <c r="U285" s="8">
        <v>282</v>
      </c>
      <c r="V285" t="b">
        <f>OR(Tabla3108[[#This Row],[Tiempo_lineal (ns)]]&gt;$F$508,Tabla3108[[#This Row],[Tiempo_lineal (ns)]]&lt;$F$509)</f>
        <v>0</v>
      </c>
      <c r="W285" t="b">
        <f>OR(Tabla3108[[#This Row],[Tiempo_normal (ns)]]&gt;$G$508,Tabla3108[[#This Row],[Tiempo_normal (ns)]]&lt;$G$509)</f>
        <v>0</v>
      </c>
      <c r="X285" s="8">
        <v>282</v>
      </c>
      <c r="Y285" t="b">
        <f>OR(Tabla4119[[#This Row],[Tiempo_lineal (ns)]]&gt;$I$508,Tabla4119[[#This Row],[Tiempo_lineal (ns)]]&lt;$I$509)</f>
        <v>0</v>
      </c>
      <c r="Z285" t="b">
        <f>OR(Tabla4119[[#This Row],[Tiempo_normal (ns)]]&gt;$J$508,Tabla4119[[#This Row],[Tiempo_normal (ns)]]&lt;$J$509)</f>
        <v>0</v>
      </c>
      <c r="AA285" s="8">
        <v>282</v>
      </c>
      <c r="AB285" t="b">
        <f>OR(Tabla51210[[#This Row],[Tiempo_lineal (ns)]]&gt;$L$508,Tabla51210[[#This Row],[Tiempo_lineal (ns)]]&lt;$L$509)</f>
        <v>0</v>
      </c>
      <c r="AC285" t="b">
        <f>OR(Tabla51210[[#This Row],[Tiempo_normal (ns)]]&gt;$M$508,Tabla51210[[#This Row],[Tiempo_normal (ns)]]&lt;$M$509)</f>
        <v>0</v>
      </c>
      <c r="AD285" s="8">
        <v>282</v>
      </c>
      <c r="AE285" t="b">
        <f>OR(Tabla61311[[#This Row],[Tiempo_lineal (ns)]]&gt;$O$508,Tabla61311[[#This Row],[Tiempo_lineal (ns)]]&lt;$O$509)</f>
        <v>0</v>
      </c>
      <c r="AF285" s="7" t="b">
        <f>OR(Tabla61311[[#This Row],[Tiempo_normal (ns)]]&gt;$P$508,Tabla61311[[#This Row],[Tiempo_normal (ns)]]&lt;$P$509)</f>
        <v>1</v>
      </c>
    </row>
    <row r="286" spans="2:32" x14ac:dyDescent="0.3">
      <c r="B286">
        <v>283</v>
      </c>
      <c r="C286">
        <v>48</v>
      </c>
      <c r="D286">
        <v>163</v>
      </c>
      <c r="E286">
        <v>283</v>
      </c>
      <c r="F286">
        <v>48</v>
      </c>
      <c r="G286">
        <v>114</v>
      </c>
      <c r="H286">
        <v>283</v>
      </c>
      <c r="I286">
        <v>233</v>
      </c>
      <c r="J286">
        <v>61</v>
      </c>
      <c r="K286">
        <v>283</v>
      </c>
      <c r="L286">
        <v>2145</v>
      </c>
      <c r="M286">
        <v>56</v>
      </c>
      <c r="N286">
        <v>283</v>
      </c>
      <c r="O286">
        <v>3680</v>
      </c>
      <c r="P286">
        <v>644</v>
      </c>
      <c r="R286" s="6">
        <v>283</v>
      </c>
      <c r="S286" t="b">
        <f>OR(Tabla197[[#This Row],[Tiempo_lineal (ns)]]&gt;$C$508,Tabla197[[#This Row],[Tiempo_lineal (ns)]]&lt;$C$509)</f>
        <v>0</v>
      </c>
      <c r="T286" t="b">
        <f>OR(Tabla197[[#This Row],[Tiempo_normal (ns)]]&gt;$D$508,Tabla197[[#This Row],[Tiempo_normal (ns)]]&lt;$D$509)</f>
        <v>1</v>
      </c>
      <c r="U286" s="6">
        <v>283</v>
      </c>
      <c r="V286" t="b">
        <f>OR(Tabla3108[[#This Row],[Tiempo_lineal (ns)]]&gt;$F$508,Tabla3108[[#This Row],[Tiempo_lineal (ns)]]&lt;$F$509)</f>
        <v>0</v>
      </c>
      <c r="W286" t="b">
        <f>OR(Tabla3108[[#This Row],[Tiempo_normal (ns)]]&gt;$G$508,Tabla3108[[#This Row],[Tiempo_normal (ns)]]&lt;$G$509)</f>
        <v>0</v>
      </c>
      <c r="X286" s="6">
        <v>283</v>
      </c>
      <c r="Y286" t="b">
        <f>OR(Tabla4119[[#This Row],[Tiempo_lineal (ns)]]&gt;$I$508,Tabla4119[[#This Row],[Tiempo_lineal (ns)]]&lt;$I$509)</f>
        <v>0</v>
      </c>
      <c r="Z286" t="b">
        <f>OR(Tabla4119[[#This Row],[Tiempo_normal (ns)]]&gt;$J$508,Tabla4119[[#This Row],[Tiempo_normal (ns)]]&lt;$J$509)</f>
        <v>0</v>
      </c>
      <c r="AA286" s="6">
        <v>283</v>
      </c>
      <c r="AB286" t="b">
        <f>OR(Tabla51210[[#This Row],[Tiempo_lineal (ns)]]&gt;$L$508,Tabla51210[[#This Row],[Tiempo_lineal (ns)]]&lt;$L$509)</f>
        <v>1</v>
      </c>
      <c r="AC286" t="b">
        <f>OR(Tabla51210[[#This Row],[Tiempo_normal (ns)]]&gt;$M$508,Tabla51210[[#This Row],[Tiempo_normal (ns)]]&lt;$M$509)</f>
        <v>0</v>
      </c>
      <c r="AD286" s="6">
        <v>283</v>
      </c>
      <c r="AE286" t="b">
        <f>OR(Tabla61311[[#This Row],[Tiempo_lineal (ns)]]&gt;$O$508,Tabla61311[[#This Row],[Tiempo_lineal (ns)]]&lt;$O$509)</f>
        <v>0</v>
      </c>
      <c r="AF286" s="7" t="b">
        <f>OR(Tabla61311[[#This Row],[Tiempo_normal (ns)]]&gt;$P$508,Tabla61311[[#This Row],[Tiempo_normal (ns)]]&lt;$P$509)</f>
        <v>0</v>
      </c>
    </row>
    <row r="287" spans="2:32" x14ac:dyDescent="0.3">
      <c r="B287">
        <v>284</v>
      </c>
      <c r="C287">
        <v>64</v>
      </c>
      <c r="D287">
        <v>34</v>
      </c>
      <c r="E287">
        <v>284</v>
      </c>
      <c r="F287">
        <v>100</v>
      </c>
      <c r="G287">
        <v>36</v>
      </c>
      <c r="H287">
        <v>284</v>
      </c>
      <c r="I287">
        <v>165</v>
      </c>
      <c r="J287">
        <v>50</v>
      </c>
      <c r="K287">
        <v>284</v>
      </c>
      <c r="L287">
        <v>1343</v>
      </c>
      <c r="M287">
        <v>39</v>
      </c>
      <c r="N287">
        <v>284</v>
      </c>
      <c r="O287">
        <v>2021</v>
      </c>
      <c r="P287">
        <v>3456</v>
      </c>
      <c r="R287" s="8">
        <v>284</v>
      </c>
      <c r="S287" t="b">
        <f>OR(Tabla197[[#This Row],[Tiempo_lineal (ns)]]&gt;$C$508,Tabla197[[#This Row],[Tiempo_lineal (ns)]]&lt;$C$509)</f>
        <v>0</v>
      </c>
      <c r="T287" t="b">
        <f>OR(Tabla197[[#This Row],[Tiempo_normal (ns)]]&gt;$D$508,Tabla197[[#This Row],[Tiempo_normal (ns)]]&lt;$D$509)</f>
        <v>0</v>
      </c>
      <c r="U287" s="8">
        <v>284</v>
      </c>
      <c r="V287" t="b">
        <f>OR(Tabla3108[[#This Row],[Tiempo_lineal (ns)]]&gt;$F$508,Tabla3108[[#This Row],[Tiempo_lineal (ns)]]&lt;$F$509)</f>
        <v>0</v>
      </c>
      <c r="W287" t="b">
        <f>OR(Tabla3108[[#This Row],[Tiempo_normal (ns)]]&gt;$G$508,Tabla3108[[#This Row],[Tiempo_normal (ns)]]&lt;$G$509)</f>
        <v>0</v>
      </c>
      <c r="X287" s="8">
        <v>284</v>
      </c>
      <c r="Y287" t="b">
        <f>OR(Tabla4119[[#This Row],[Tiempo_lineal (ns)]]&gt;$I$508,Tabla4119[[#This Row],[Tiempo_lineal (ns)]]&lt;$I$509)</f>
        <v>0</v>
      </c>
      <c r="Z287" t="b">
        <f>OR(Tabla4119[[#This Row],[Tiempo_normal (ns)]]&gt;$J$508,Tabla4119[[#This Row],[Tiempo_normal (ns)]]&lt;$J$509)</f>
        <v>0</v>
      </c>
      <c r="AA287" s="8">
        <v>284</v>
      </c>
      <c r="AB287" t="b">
        <f>OR(Tabla51210[[#This Row],[Tiempo_lineal (ns)]]&gt;$L$508,Tabla51210[[#This Row],[Tiempo_lineal (ns)]]&lt;$L$509)</f>
        <v>0</v>
      </c>
      <c r="AC287" t="b">
        <f>OR(Tabla51210[[#This Row],[Tiempo_normal (ns)]]&gt;$M$508,Tabla51210[[#This Row],[Tiempo_normal (ns)]]&lt;$M$509)</f>
        <v>0</v>
      </c>
      <c r="AD287" s="8">
        <v>284</v>
      </c>
      <c r="AE287" t="b">
        <f>OR(Tabla61311[[#This Row],[Tiempo_lineal (ns)]]&gt;$O$508,Tabla61311[[#This Row],[Tiempo_lineal (ns)]]&lt;$O$509)</f>
        <v>0</v>
      </c>
      <c r="AF287" s="7" t="b">
        <f>OR(Tabla61311[[#This Row],[Tiempo_normal (ns)]]&gt;$P$508,Tabla61311[[#This Row],[Tiempo_normal (ns)]]&lt;$P$509)</f>
        <v>1</v>
      </c>
    </row>
    <row r="288" spans="2:32" x14ac:dyDescent="0.3">
      <c r="B288">
        <v>285</v>
      </c>
      <c r="C288">
        <v>63</v>
      </c>
      <c r="D288">
        <v>37</v>
      </c>
      <c r="E288">
        <v>285</v>
      </c>
      <c r="F288">
        <v>65</v>
      </c>
      <c r="G288">
        <v>36</v>
      </c>
      <c r="H288">
        <v>285</v>
      </c>
      <c r="I288">
        <v>195</v>
      </c>
      <c r="J288">
        <v>337</v>
      </c>
      <c r="K288">
        <v>285</v>
      </c>
      <c r="L288">
        <v>1407</v>
      </c>
      <c r="M288">
        <v>55</v>
      </c>
      <c r="N288">
        <v>285</v>
      </c>
      <c r="O288">
        <v>3441</v>
      </c>
      <c r="P288">
        <v>4460</v>
      </c>
      <c r="R288" s="6">
        <v>285</v>
      </c>
      <c r="S288" t="b">
        <f>OR(Tabla197[[#This Row],[Tiempo_lineal (ns)]]&gt;$C$508,Tabla197[[#This Row],[Tiempo_lineal (ns)]]&lt;$C$509)</f>
        <v>0</v>
      </c>
      <c r="T288" t="b">
        <f>OR(Tabla197[[#This Row],[Tiempo_normal (ns)]]&gt;$D$508,Tabla197[[#This Row],[Tiempo_normal (ns)]]&lt;$D$509)</f>
        <v>0</v>
      </c>
      <c r="U288" s="6">
        <v>285</v>
      </c>
      <c r="V288" t="b">
        <f>OR(Tabla3108[[#This Row],[Tiempo_lineal (ns)]]&gt;$F$508,Tabla3108[[#This Row],[Tiempo_lineal (ns)]]&lt;$F$509)</f>
        <v>0</v>
      </c>
      <c r="W288" t="b">
        <f>OR(Tabla3108[[#This Row],[Tiempo_normal (ns)]]&gt;$G$508,Tabla3108[[#This Row],[Tiempo_normal (ns)]]&lt;$G$509)</f>
        <v>0</v>
      </c>
      <c r="X288" s="6">
        <v>285</v>
      </c>
      <c r="Y288" t="b">
        <f>OR(Tabla4119[[#This Row],[Tiempo_lineal (ns)]]&gt;$I$508,Tabla4119[[#This Row],[Tiempo_lineal (ns)]]&lt;$I$509)</f>
        <v>0</v>
      </c>
      <c r="Z288" t="b">
        <f>OR(Tabla4119[[#This Row],[Tiempo_normal (ns)]]&gt;$J$508,Tabla4119[[#This Row],[Tiempo_normal (ns)]]&lt;$J$509)</f>
        <v>0</v>
      </c>
      <c r="AA288" s="6">
        <v>285</v>
      </c>
      <c r="AB288" t="b">
        <f>OR(Tabla51210[[#This Row],[Tiempo_lineal (ns)]]&gt;$L$508,Tabla51210[[#This Row],[Tiempo_lineal (ns)]]&lt;$L$509)</f>
        <v>0</v>
      </c>
      <c r="AC288" t="b">
        <f>OR(Tabla51210[[#This Row],[Tiempo_normal (ns)]]&gt;$M$508,Tabla51210[[#This Row],[Tiempo_normal (ns)]]&lt;$M$509)</f>
        <v>0</v>
      </c>
      <c r="AD288" s="6">
        <v>285</v>
      </c>
      <c r="AE288" t="b">
        <f>OR(Tabla61311[[#This Row],[Tiempo_lineal (ns)]]&gt;$O$508,Tabla61311[[#This Row],[Tiempo_lineal (ns)]]&lt;$O$509)</f>
        <v>0</v>
      </c>
      <c r="AF288" s="7" t="b">
        <f>OR(Tabla61311[[#This Row],[Tiempo_normal (ns)]]&gt;$P$508,Tabla61311[[#This Row],[Tiempo_normal (ns)]]&lt;$P$509)</f>
        <v>1</v>
      </c>
    </row>
    <row r="289" spans="2:32" x14ac:dyDescent="0.3">
      <c r="B289">
        <v>286</v>
      </c>
      <c r="C289">
        <v>72</v>
      </c>
      <c r="D289">
        <v>27</v>
      </c>
      <c r="E289">
        <v>286</v>
      </c>
      <c r="F289">
        <v>53</v>
      </c>
      <c r="G289">
        <v>38</v>
      </c>
      <c r="H289">
        <v>286</v>
      </c>
      <c r="I289">
        <v>174</v>
      </c>
      <c r="J289">
        <v>50</v>
      </c>
      <c r="K289">
        <v>286</v>
      </c>
      <c r="L289">
        <v>893</v>
      </c>
      <c r="M289">
        <v>51</v>
      </c>
      <c r="N289">
        <v>286</v>
      </c>
      <c r="O289">
        <v>811</v>
      </c>
      <c r="P289">
        <v>3418</v>
      </c>
      <c r="R289" s="8">
        <v>286</v>
      </c>
      <c r="S289" t="b">
        <f>OR(Tabla197[[#This Row],[Tiempo_lineal (ns)]]&gt;$C$508,Tabla197[[#This Row],[Tiempo_lineal (ns)]]&lt;$C$509)</f>
        <v>0</v>
      </c>
      <c r="T289" t="b">
        <f>OR(Tabla197[[#This Row],[Tiempo_normal (ns)]]&gt;$D$508,Tabla197[[#This Row],[Tiempo_normal (ns)]]&lt;$D$509)</f>
        <v>0</v>
      </c>
      <c r="U289" s="8">
        <v>286</v>
      </c>
      <c r="V289" t="b">
        <f>OR(Tabla3108[[#This Row],[Tiempo_lineal (ns)]]&gt;$F$508,Tabla3108[[#This Row],[Tiempo_lineal (ns)]]&lt;$F$509)</f>
        <v>0</v>
      </c>
      <c r="W289" t="b">
        <f>OR(Tabla3108[[#This Row],[Tiempo_normal (ns)]]&gt;$G$508,Tabla3108[[#This Row],[Tiempo_normal (ns)]]&lt;$G$509)</f>
        <v>0</v>
      </c>
      <c r="X289" s="8">
        <v>286</v>
      </c>
      <c r="Y289" t="b">
        <f>OR(Tabla4119[[#This Row],[Tiempo_lineal (ns)]]&gt;$I$508,Tabla4119[[#This Row],[Tiempo_lineal (ns)]]&lt;$I$509)</f>
        <v>0</v>
      </c>
      <c r="Z289" t="b">
        <f>OR(Tabla4119[[#This Row],[Tiempo_normal (ns)]]&gt;$J$508,Tabla4119[[#This Row],[Tiempo_normal (ns)]]&lt;$J$509)</f>
        <v>0</v>
      </c>
      <c r="AA289" s="8">
        <v>286</v>
      </c>
      <c r="AB289" t="b">
        <f>OR(Tabla51210[[#This Row],[Tiempo_lineal (ns)]]&gt;$L$508,Tabla51210[[#This Row],[Tiempo_lineal (ns)]]&lt;$L$509)</f>
        <v>0</v>
      </c>
      <c r="AC289" t="b">
        <f>OR(Tabla51210[[#This Row],[Tiempo_normal (ns)]]&gt;$M$508,Tabla51210[[#This Row],[Tiempo_normal (ns)]]&lt;$M$509)</f>
        <v>0</v>
      </c>
      <c r="AD289" s="8">
        <v>286</v>
      </c>
      <c r="AE289" t="b">
        <f>OR(Tabla61311[[#This Row],[Tiempo_lineal (ns)]]&gt;$O$508,Tabla61311[[#This Row],[Tiempo_lineal (ns)]]&lt;$O$509)</f>
        <v>0</v>
      </c>
      <c r="AF289" s="7" t="b">
        <f>OR(Tabla61311[[#This Row],[Tiempo_normal (ns)]]&gt;$P$508,Tabla61311[[#This Row],[Tiempo_normal (ns)]]&lt;$P$509)</f>
        <v>1</v>
      </c>
    </row>
    <row r="290" spans="2:32" x14ac:dyDescent="0.3">
      <c r="B290">
        <v>287</v>
      </c>
      <c r="C290">
        <v>69</v>
      </c>
      <c r="D290">
        <v>25</v>
      </c>
      <c r="E290">
        <v>287</v>
      </c>
      <c r="F290">
        <v>69</v>
      </c>
      <c r="G290">
        <v>38</v>
      </c>
      <c r="H290">
        <v>287</v>
      </c>
      <c r="I290">
        <v>176</v>
      </c>
      <c r="J290">
        <v>47</v>
      </c>
      <c r="K290">
        <v>287</v>
      </c>
      <c r="L290">
        <v>499</v>
      </c>
      <c r="M290">
        <v>74</v>
      </c>
      <c r="N290">
        <v>287</v>
      </c>
      <c r="O290">
        <v>775</v>
      </c>
      <c r="P290">
        <v>97</v>
      </c>
      <c r="R290" s="6">
        <v>287</v>
      </c>
      <c r="S290" t="b">
        <f>OR(Tabla197[[#This Row],[Tiempo_lineal (ns)]]&gt;$C$508,Tabla197[[#This Row],[Tiempo_lineal (ns)]]&lt;$C$509)</f>
        <v>0</v>
      </c>
      <c r="T290" t="b">
        <f>OR(Tabla197[[#This Row],[Tiempo_normal (ns)]]&gt;$D$508,Tabla197[[#This Row],[Tiempo_normal (ns)]]&lt;$D$509)</f>
        <v>0</v>
      </c>
      <c r="U290" s="6">
        <v>287</v>
      </c>
      <c r="V290" t="b">
        <f>OR(Tabla3108[[#This Row],[Tiempo_lineal (ns)]]&gt;$F$508,Tabla3108[[#This Row],[Tiempo_lineal (ns)]]&lt;$F$509)</f>
        <v>0</v>
      </c>
      <c r="W290" t="b">
        <f>OR(Tabla3108[[#This Row],[Tiempo_normal (ns)]]&gt;$G$508,Tabla3108[[#This Row],[Tiempo_normal (ns)]]&lt;$G$509)</f>
        <v>0</v>
      </c>
      <c r="X290" s="6">
        <v>287</v>
      </c>
      <c r="Y290" t="b">
        <f>OR(Tabla4119[[#This Row],[Tiempo_lineal (ns)]]&gt;$I$508,Tabla4119[[#This Row],[Tiempo_lineal (ns)]]&lt;$I$509)</f>
        <v>0</v>
      </c>
      <c r="Z290" t="b">
        <f>OR(Tabla4119[[#This Row],[Tiempo_normal (ns)]]&gt;$J$508,Tabla4119[[#This Row],[Tiempo_normal (ns)]]&lt;$J$509)</f>
        <v>0</v>
      </c>
      <c r="AA290" s="6">
        <v>287</v>
      </c>
      <c r="AB290" t="b">
        <f>OR(Tabla51210[[#This Row],[Tiempo_lineal (ns)]]&gt;$L$508,Tabla51210[[#This Row],[Tiempo_lineal (ns)]]&lt;$L$509)</f>
        <v>0</v>
      </c>
      <c r="AC290" t="b">
        <f>OR(Tabla51210[[#This Row],[Tiempo_normal (ns)]]&gt;$M$508,Tabla51210[[#This Row],[Tiempo_normal (ns)]]&lt;$M$509)</f>
        <v>0</v>
      </c>
      <c r="AD290" s="6">
        <v>287</v>
      </c>
      <c r="AE290" t="b">
        <f>OR(Tabla61311[[#This Row],[Tiempo_lineal (ns)]]&gt;$O$508,Tabla61311[[#This Row],[Tiempo_lineal (ns)]]&lt;$O$509)</f>
        <v>0</v>
      </c>
      <c r="AF290" s="7" t="b">
        <f>OR(Tabla61311[[#This Row],[Tiempo_normal (ns)]]&gt;$P$508,Tabla61311[[#This Row],[Tiempo_normal (ns)]]&lt;$P$509)</f>
        <v>0</v>
      </c>
    </row>
    <row r="291" spans="2:32" x14ac:dyDescent="0.3">
      <c r="B291">
        <v>288</v>
      </c>
      <c r="C291">
        <v>63</v>
      </c>
      <c r="D291">
        <v>59</v>
      </c>
      <c r="E291">
        <v>288</v>
      </c>
      <c r="F291">
        <v>56</v>
      </c>
      <c r="G291">
        <v>133</v>
      </c>
      <c r="H291">
        <v>288</v>
      </c>
      <c r="I291">
        <v>119</v>
      </c>
      <c r="J291">
        <v>184</v>
      </c>
      <c r="K291">
        <v>288</v>
      </c>
      <c r="L291">
        <v>1193</v>
      </c>
      <c r="M291">
        <v>35</v>
      </c>
      <c r="N291">
        <v>288</v>
      </c>
      <c r="O291">
        <v>2213</v>
      </c>
      <c r="P291">
        <v>4561</v>
      </c>
      <c r="R291" s="8">
        <v>288</v>
      </c>
      <c r="S291" t="b">
        <f>OR(Tabla197[[#This Row],[Tiempo_lineal (ns)]]&gt;$C$508,Tabla197[[#This Row],[Tiempo_lineal (ns)]]&lt;$C$509)</f>
        <v>0</v>
      </c>
      <c r="T291" t="b">
        <f>OR(Tabla197[[#This Row],[Tiempo_normal (ns)]]&gt;$D$508,Tabla197[[#This Row],[Tiempo_normal (ns)]]&lt;$D$509)</f>
        <v>0</v>
      </c>
      <c r="U291" s="8">
        <v>288</v>
      </c>
      <c r="V291" t="b">
        <f>OR(Tabla3108[[#This Row],[Tiempo_lineal (ns)]]&gt;$F$508,Tabla3108[[#This Row],[Tiempo_lineal (ns)]]&lt;$F$509)</f>
        <v>0</v>
      </c>
      <c r="W291" t="b">
        <f>OR(Tabla3108[[#This Row],[Tiempo_normal (ns)]]&gt;$G$508,Tabla3108[[#This Row],[Tiempo_normal (ns)]]&lt;$G$509)</f>
        <v>0</v>
      </c>
      <c r="X291" s="8">
        <v>288</v>
      </c>
      <c r="Y291" t="b">
        <f>OR(Tabla4119[[#This Row],[Tiempo_lineal (ns)]]&gt;$I$508,Tabla4119[[#This Row],[Tiempo_lineal (ns)]]&lt;$I$509)</f>
        <v>0</v>
      </c>
      <c r="Z291" t="b">
        <f>OR(Tabla4119[[#This Row],[Tiempo_normal (ns)]]&gt;$J$508,Tabla4119[[#This Row],[Tiempo_normal (ns)]]&lt;$J$509)</f>
        <v>0</v>
      </c>
      <c r="AA291" s="8">
        <v>288</v>
      </c>
      <c r="AB291" t="b">
        <f>OR(Tabla51210[[#This Row],[Tiempo_lineal (ns)]]&gt;$L$508,Tabla51210[[#This Row],[Tiempo_lineal (ns)]]&lt;$L$509)</f>
        <v>0</v>
      </c>
      <c r="AC291" t="b">
        <f>OR(Tabla51210[[#This Row],[Tiempo_normal (ns)]]&gt;$M$508,Tabla51210[[#This Row],[Tiempo_normal (ns)]]&lt;$M$509)</f>
        <v>0</v>
      </c>
      <c r="AD291" s="8">
        <v>288</v>
      </c>
      <c r="AE291" t="b">
        <f>OR(Tabla61311[[#This Row],[Tiempo_lineal (ns)]]&gt;$O$508,Tabla61311[[#This Row],[Tiempo_lineal (ns)]]&lt;$O$509)</f>
        <v>0</v>
      </c>
      <c r="AF291" s="7" t="b">
        <f>OR(Tabla61311[[#This Row],[Tiempo_normal (ns)]]&gt;$P$508,Tabla61311[[#This Row],[Tiempo_normal (ns)]]&lt;$P$509)</f>
        <v>1</v>
      </c>
    </row>
    <row r="292" spans="2:32" x14ac:dyDescent="0.3">
      <c r="B292">
        <v>289</v>
      </c>
      <c r="C292">
        <v>62</v>
      </c>
      <c r="D292">
        <v>53</v>
      </c>
      <c r="E292">
        <v>289</v>
      </c>
      <c r="F292">
        <v>103</v>
      </c>
      <c r="G292">
        <v>60</v>
      </c>
      <c r="H292">
        <v>289</v>
      </c>
      <c r="I292">
        <v>293</v>
      </c>
      <c r="J292">
        <v>52</v>
      </c>
      <c r="K292">
        <v>289</v>
      </c>
      <c r="L292">
        <v>448</v>
      </c>
      <c r="M292">
        <v>64</v>
      </c>
      <c r="N292">
        <v>289</v>
      </c>
      <c r="O292">
        <v>2651</v>
      </c>
      <c r="P292">
        <v>95</v>
      </c>
      <c r="R292" s="6">
        <v>289</v>
      </c>
      <c r="S292" t="b">
        <f>OR(Tabla197[[#This Row],[Tiempo_lineal (ns)]]&gt;$C$508,Tabla197[[#This Row],[Tiempo_lineal (ns)]]&lt;$C$509)</f>
        <v>0</v>
      </c>
      <c r="T292" t="b">
        <f>OR(Tabla197[[#This Row],[Tiempo_normal (ns)]]&gt;$D$508,Tabla197[[#This Row],[Tiempo_normal (ns)]]&lt;$D$509)</f>
        <v>0</v>
      </c>
      <c r="U292" s="6">
        <v>289</v>
      </c>
      <c r="V292" t="b">
        <f>OR(Tabla3108[[#This Row],[Tiempo_lineal (ns)]]&gt;$F$508,Tabla3108[[#This Row],[Tiempo_lineal (ns)]]&lt;$F$509)</f>
        <v>0</v>
      </c>
      <c r="W292" t="b">
        <f>OR(Tabla3108[[#This Row],[Tiempo_normal (ns)]]&gt;$G$508,Tabla3108[[#This Row],[Tiempo_normal (ns)]]&lt;$G$509)</f>
        <v>0</v>
      </c>
      <c r="X292" s="6">
        <v>289</v>
      </c>
      <c r="Y292" t="b">
        <f>OR(Tabla4119[[#This Row],[Tiempo_lineal (ns)]]&gt;$I$508,Tabla4119[[#This Row],[Tiempo_lineal (ns)]]&lt;$I$509)</f>
        <v>0</v>
      </c>
      <c r="Z292" t="b">
        <f>OR(Tabla4119[[#This Row],[Tiempo_normal (ns)]]&gt;$J$508,Tabla4119[[#This Row],[Tiempo_normal (ns)]]&lt;$J$509)</f>
        <v>0</v>
      </c>
      <c r="AA292" s="6">
        <v>289</v>
      </c>
      <c r="AB292" t="b">
        <f>OR(Tabla51210[[#This Row],[Tiempo_lineal (ns)]]&gt;$L$508,Tabla51210[[#This Row],[Tiempo_lineal (ns)]]&lt;$L$509)</f>
        <v>0</v>
      </c>
      <c r="AC292" t="b">
        <f>OR(Tabla51210[[#This Row],[Tiempo_normal (ns)]]&gt;$M$508,Tabla51210[[#This Row],[Tiempo_normal (ns)]]&lt;$M$509)</f>
        <v>0</v>
      </c>
      <c r="AD292" s="6">
        <v>289</v>
      </c>
      <c r="AE292" t="b">
        <f>OR(Tabla61311[[#This Row],[Tiempo_lineal (ns)]]&gt;$O$508,Tabla61311[[#This Row],[Tiempo_lineal (ns)]]&lt;$O$509)</f>
        <v>0</v>
      </c>
      <c r="AF292" s="7" t="b">
        <f>OR(Tabla61311[[#This Row],[Tiempo_normal (ns)]]&gt;$P$508,Tabla61311[[#This Row],[Tiempo_normal (ns)]]&lt;$P$509)</f>
        <v>0</v>
      </c>
    </row>
    <row r="293" spans="2:32" x14ac:dyDescent="0.3">
      <c r="B293">
        <v>290</v>
      </c>
      <c r="C293">
        <v>50</v>
      </c>
      <c r="D293">
        <v>90</v>
      </c>
      <c r="E293">
        <v>290</v>
      </c>
      <c r="F293">
        <v>132</v>
      </c>
      <c r="G293">
        <v>115</v>
      </c>
      <c r="H293">
        <v>290</v>
      </c>
      <c r="I293">
        <v>732</v>
      </c>
      <c r="J293">
        <v>200</v>
      </c>
      <c r="K293">
        <v>290</v>
      </c>
      <c r="L293">
        <v>879</v>
      </c>
      <c r="M293">
        <v>65</v>
      </c>
      <c r="N293">
        <v>290</v>
      </c>
      <c r="O293">
        <v>3199</v>
      </c>
      <c r="P293">
        <v>30</v>
      </c>
      <c r="R293" s="8">
        <v>290</v>
      </c>
      <c r="S293" t="b">
        <f>OR(Tabla197[[#This Row],[Tiempo_lineal (ns)]]&gt;$C$508,Tabla197[[#This Row],[Tiempo_lineal (ns)]]&lt;$C$509)</f>
        <v>0</v>
      </c>
      <c r="T293" t="b">
        <f>OR(Tabla197[[#This Row],[Tiempo_normal (ns)]]&gt;$D$508,Tabla197[[#This Row],[Tiempo_normal (ns)]]&lt;$D$509)</f>
        <v>0</v>
      </c>
      <c r="U293" s="8">
        <v>290</v>
      </c>
      <c r="V293" t="b">
        <f>OR(Tabla3108[[#This Row],[Tiempo_lineal (ns)]]&gt;$F$508,Tabla3108[[#This Row],[Tiempo_lineal (ns)]]&lt;$F$509)</f>
        <v>0</v>
      </c>
      <c r="W293" t="b">
        <f>OR(Tabla3108[[#This Row],[Tiempo_normal (ns)]]&gt;$G$508,Tabla3108[[#This Row],[Tiempo_normal (ns)]]&lt;$G$509)</f>
        <v>0</v>
      </c>
      <c r="X293" s="8">
        <v>290</v>
      </c>
      <c r="Y293" t="b">
        <f>OR(Tabla4119[[#This Row],[Tiempo_lineal (ns)]]&gt;$I$508,Tabla4119[[#This Row],[Tiempo_lineal (ns)]]&lt;$I$509)</f>
        <v>1</v>
      </c>
      <c r="Z293" t="b">
        <f>OR(Tabla4119[[#This Row],[Tiempo_normal (ns)]]&gt;$J$508,Tabla4119[[#This Row],[Tiempo_normal (ns)]]&lt;$J$509)</f>
        <v>0</v>
      </c>
      <c r="AA293" s="8">
        <v>290</v>
      </c>
      <c r="AB293" t="b">
        <f>OR(Tabla51210[[#This Row],[Tiempo_lineal (ns)]]&gt;$L$508,Tabla51210[[#This Row],[Tiempo_lineal (ns)]]&lt;$L$509)</f>
        <v>0</v>
      </c>
      <c r="AC293" t="b">
        <f>OR(Tabla51210[[#This Row],[Tiempo_normal (ns)]]&gt;$M$508,Tabla51210[[#This Row],[Tiempo_normal (ns)]]&lt;$M$509)</f>
        <v>0</v>
      </c>
      <c r="AD293" s="8">
        <v>290</v>
      </c>
      <c r="AE293" t="b">
        <f>OR(Tabla61311[[#This Row],[Tiempo_lineal (ns)]]&gt;$O$508,Tabla61311[[#This Row],[Tiempo_lineal (ns)]]&lt;$O$509)</f>
        <v>0</v>
      </c>
      <c r="AF293" s="7" t="b">
        <f>OR(Tabla61311[[#This Row],[Tiempo_normal (ns)]]&gt;$P$508,Tabla61311[[#This Row],[Tiempo_normal (ns)]]&lt;$P$509)</f>
        <v>0</v>
      </c>
    </row>
    <row r="294" spans="2:32" x14ac:dyDescent="0.3">
      <c r="B294">
        <v>291</v>
      </c>
      <c r="C294">
        <v>46</v>
      </c>
      <c r="D294">
        <v>112</v>
      </c>
      <c r="E294">
        <v>291</v>
      </c>
      <c r="F294">
        <v>83</v>
      </c>
      <c r="G294">
        <v>45</v>
      </c>
      <c r="H294">
        <v>291</v>
      </c>
      <c r="I294">
        <v>157</v>
      </c>
      <c r="J294">
        <v>48</v>
      </c>
      <c r="K294">
        <v>291</v>
      </c>
      <c r="L294">
        <v>699</v>
      </c>
      <c r="M294">
        <v>49</v>
      </c>
      <c r="N294">
        <v>291</v>
      </c>
      <c r="O294">
        <v>2665</v>
      </c>
      <c r="P294">
        <v>3722</v>
      </c>
      <c r="R294" s="6">
        <v>291</v>
      </c>
      <c r="S294" t="b">
        <f>OR(Tabla197[[#This Row],[Tiempo_lineal (ns)]]&gt;$C$508,Tabla197[[#This Row],[Tiempo_lineal (ns)]]&lt;$C$509)</f>
        <v>0</v>
      </c>
      <c r="T294" t="b">
        <f>OR(Tabla197[[#This Row],[Tiempo_normal (ns)]]&gt;$D$508,Tabla197[[#This Row],[Tiempo_normal (ns)]]&lt;$D$509)</f>
        <v>1</v>
      </c>
      <c r="U294" s="6">
        <v>291</v>
      </c>
      <c r="V294" t="b">
        <f>OR(Tabla3108[[#This Row],[Tiempo_lineal (ns)]]&gt;$F$508,Tabla3108[[#This Row],[Tiempo_lineal (ns)]]&lt;$F$509)</f>
        <v>0</v>
      </c>
      <c r="W294" t="b">
        <f>OR(Tabla3108[[#This Row],[Tiempo_normal (ns)]]&gt;$G$508,Tabla3108[[#This Row],[Tiempo_normal (ns)]]&lt;$G$509)</f>
        <v>0</v>
      </c>
      <c r="X294" s="6">
        <v>291</v>
      </c>
      <c r="Y294" t="b">
        <f>OR(Tabla4119[[#This Row],[Tiempo_lineal (ns)]]&gt;$I$508,Tabla4119[[#This Row],[Tiempo_lineal (ns)]]&lt;$I$509)</f>
        <v>0</v>
      </c>
      <c r="Z294" t="b">
        <f>OR(Tabla4119[[#This Row],[Tiempo_normal (ns)]]&gt;$J$508,Tabla4119[[#This Row],[Tiempo_normal (ns)]]&lt;$J$509)</f>
        <v>0</v>
      </c>
      <c r="AA294" s="6">
        <v>291</v>
      </c>
      <c r="AB294" t="b">
        <f>OR(Tabla51210[[#This Row],[Tiempo_lineal (ns)]]&gt;$L$508,Tabla51210[[#This Row],[Tiempo_lineal (ns)]]&lt;$L$509)</f>
        <v>0</v>
      </c>
      <c r="AC294" t="b">
        <f>OR(Tabla51210[[#This Row],[Tiempo_normal (ns)]]&gt;$M$508,Tabla51210[[#This Row],[Tiempo_normal (ns)]]&lt;$M$509)</f>
        <v>0</v>
      </c>
      <c r="AD294" s="6">
        <v>291</v>
      </c>
      <c r="AE294" t="b">
        <f>OR(Tabla61311[[#This Row],[Tiempo_lineal (ns)]]&gt;$O$508,Tabla61311[[#This Row],[Tiempo_lineal (ns)]]&lt;$O$509)</f>
        <v>0</v>
      </c>
      <c r="AF294" s="7" t="b">
        <f>OR(Tabla61311[[#This Row],[Tiempo_normal (ns)]]&gt;$P$508,Tabla61311[[#This Row],[Tiempo_normal (ns)]]&lt;$P$509)</f>
        <v>1</v>
      </c>
    </row>
    <row r="295" spans="2:32" x14ac:dyDescent="0.3">
      <c r="B295">
        <v>292</v>
      </c>
      <c r="C295">
        <v>60</v>
      </c>
      <c r="D295">
        <v>36</v>
      </c>
      <c r="E295">
        <v>292</v>
      </c>
      <c r="F295">
        <v>100</v>
      </c>
      <c r="G295">
        <v>68</v>
      </c>
      <c r="H295">
        <v>292</v>
      </c>
      <c r="I295">
        <v>122</v>
      </c>
      <c r="J295">
        <v>43</v>
      </c>
      <c r="K295">
        <v>292</v>
      </c>
      <c r="L295">
        <v>795</v>
      </c>
      <c r="M295">
        <v>65</v>
      </c>
      <c r="N295">
        <v>292</v>
      </c>
      <c r="O295">
        <v>2701</v>
      </c>
      <c r="P295">
        <v>659</v>
      </c>
      <c r="R295" s="8">
        <v>292</v>
      </c>
      <c r="S295" t="b">
        <f>OR(Tabla197[[#This Row],[Tiempo_lineal (ns)]]&gt;$C$508,Tabla197[[#This Row],[Tiempo_lineal (ns)]]&lt;$C$509)</f>
        <v>0</v>
      </c>
      <c r="T295" t="b">
        <f>OR(Tabla197[[#This Row],[Tiempo_normal (ns)]]&gt;$D$508,Tabla197[[#This Row],[Tiempo_normal (ns)]]&lt;$D$509)</f>
        <v>0</v>
      </c>
      <c r="U295" s="8">
        <v>292</v>
      </c>
      <c r="V295" t="b">
        <f>OR(Tabla3108[[#This Row],[Tiempo_lineal (ns)]]&gt;$F$508,Tabla3108[[#This Row],[Tiempo_lineal (ns)]]&lt;$F$509)</f>
        <v>0</v>
      </c>
      <c r="W295" t="b">
        <f>OR(Tabla3108[[#This Row],[Tiempo_normal (ns)]]&gt;$G$508,Tabla3108[[#This Row],[Tiempo_normal (ns)]]&lt;$G$509)</f>
        <v>0</v>
      </c>
      <c r="X295" s="8">
        <v>292</v>
      </c>
      <c r="Y295" t="b">
        <f>OR(Tabla4119[[#This Row],[Tiempo_lineal (ns)]]&gt;$I$508,Tabla4119[[#This Row],[Tiempo_lineal (ns)]]&lt;$I$509)</f>
        <v>0</v>
      </c>
      <c r="Z295" t="b">
        <f>OR(Tabla4119[[#This Row],[Tiempo_normal (ns)]]&gt;$J$508,Tabla4119[[#This Row],[Tiempo_normal (ns)]]&lt;$J$509)</f>
        <v>0</v>
      </c>
      <c r="AA295" s="8">
        <v>292</v>
      </c>
      <c r="AB295" t="b">
        <f>OR(Tabla51210[[#This Row],[Tiempo_lineal (ns)]]&gt;$L$508,Tabla51210[[#This Row],[Tiempo_lineal (ns)]]&lt;$L$509)</f>
        <v>0</v>
      </c>
      <c r="AC295" t="b">
        <f>OR(Tabla51210[[#This Row],[Tiempo_normal (ns)]]&gt;$M$508,Tabla51210[[#This Row],[Tiempo_normal (ns)]]&lt;$M$509)</f>
        <v>0</v>
      </c>
      <c r="AD295" s="8">
        <v>292</v>
      </c>
      <c r="AE295" t="b">
        <f>OR(Tabla61311[[#This Row],[Tiempo_lineal (ns)]]&gt;$O$508,Tabla61311[[#This Row],[Tiempo_lineal (ns)]]&lt;$O$509)</f>
        <v>0</v>
      </c>
      <c r="AF295" s="7" t="b">
        <f>OR(Tabla61311[[#This Row],[Tiempo_normal (ns)]]&gt;$P$508,Tabla61311[[#This Row],[Tiempo_normal (ns)]]&lt;$P$509)</f>
        <v>0</v>
      </c>
    </row>
    <row r="296" spans="2:32" x14ac:dyDescent="0.3">
      <c r="B296">
        <v>293</v>
      </c>
      <c r="C296">
        <v>47</v>
      </c>
      <c r="D296">
        <v>48</v>
      </c>
      <c r="E296">
        <v>293</v>
      </c>
      <c r="F296">
        <v>156</v>
      </c>
      <c r="G296">
        <v>129</v>
      </c>
      <c r="H296">
        <v>293</v>
      </c>
      <c r="I296">
        <v>353</v>
      </c>
      <c r="J296">
        <v>75</v>
      </c>
      <c r="K296">
        <v>293</v>
      </c>
      <c r="L296">
        <v>573</v>
      </c>
      <c r="M296">
        <v>575</v>
      </c>
      <c r="N296">
        <v>293</v>
      </c>
      <c r="O296">
        <v>1305</v>
      </c>
      <c r="P296">
        <v>227</v>
      </c>
      <c r="R296" s="6">
        <v>293</v>
      </c>
      <c r="S296" t="b">
        <f>OR(Tabla197[[#This Row],[Tiempo_lineal (ns)]]&gt;$C$508,Tabla197[[#This Row],[Tiempo_lineal (ns)]]&lt;$C$509)</f>
        <v>0</v>
      </c>
      <c r="T296" t="b">
        <f>OR(Tabla197[[#This Row],[Tiempo_normal (ns)]]&gt;$D$508,Tabla197[[#This Row],[Tiempo_normal (ns)]]&lt;$D$509)</f>
        <v>0</v>
      </c>
      <c r="U296" s="6">
        <v>293</v>
      </c>
      <c r="V296" t="b">
        <f>OR(Tabla3108[[#This Row],[Tiempo_lineal (ns)]]&gt;$F$508,Tabla3108[[#This Row],[Tiempo_lineal (ns)]]&lt;$F$509)</f>
        <v>0</v>
      </c>
      <c r="W296" t="b">
        <f>OR(Tabla3108[[#This Row],[Tiempo_normal (ns)]]&gt;$G$508,Tabla3108[[#This Row],[Tiempo_normal (ns)]]&lt;$G$509)</f>
        <v>0</v>
      </c>
      <c r="X296" s="6">
        <v>293</v>
      </c>
      <c r="Y296" t="b">
        <f>OR(Tabla4119[[#This Row],[Tiempo_lineal (ns)]]&gt;$I$508,Tabla4119[[#This Row],[Tiempo_lineal (ns)]]&lt;$I$509)</f>
        <v>0</v>
      </c>
      <c r="Z296" t="b">
        <f>OR(Tabla4119[[#This Row],[Tiempo_normal (ns)]]&gt;$J$508,Tabla4119[[#This Row],[Tiempo_normal (ns)]]&lt;$J$509)</f>
        <v>0</v>
      </c>
      <c r="AA296" s="6">
        <v>293</v>
      </c>
      <c r="AB296" t="b">
        <f>OR(Tabla51210[[#This Row],[Tiempo_lineal (ns)]]&gt;$L$508,Tabla51210[[#This Row],[Tiempo_lineal (ns)]]&lt;$L$509)</f>
        <v>0</v>
      </c>
      <c r="AC296" t="b">
        <f>OR(Tabla51210[[#This Row],[Tiempo_normal (ns)]]&gt;$M$508,Tabla51210[[#This Row],[Tiempo_normal (ns)]]&lt;$M$509)</f>
        <v>0</v>
      </c>
      <c r="AD296" s="6">
        <v>293</v>
      </c>
      <c r="AE296" t="b">
        <f>OR(Tabla61311[[#This Row],[Tiempo_lineal (ns)]]&gt;$O$508,Tabla61311[[#This Row],[Tiempo_lineal (ns)]]&lt;$O$509)</f>
        <v>0</v>
      </c>
      <c r="AF296" s="7" t="b">
        <f>OR(Tabla61311[[#This Row],[Tiempo_normal (ns)]]&gt;$P$508,Tabla61311[[#This Row],[Tiempo_normal (ns)]]&lt;$P$509)</f>
        <v>0</v>
      </c>
    </row>
    <row r="297" spans="2:32" x14ac:dyDescent="0.3">
      <c r="B297">
        <v>294</v>
      </c>
      <c r="C297">
        <v>47</v>
      </c>
      <c r="D297">
        <v>64</v>
      </c>
      <c r="E297">
        <v>294</v>
      </c>
      <c r="F297">
        <v>140</v>
      </c>
      <c r="G297">
        <v>58</v>
      </c>
      <c r="H297">
        <v>294</v>
      </c>
      <c r="I297">
        <v>188</v>
      </c>
      <c r="J297">
        <v>29</v>
      </c>
      <c r="K297">
        <v>294</v>
      </c>
      <c r="L297">
        <v>645</v>
      </c>
      <c r="M297">
        <v>55</v>
      </c>
      <c r="N297">
        <v>294</v>
      </c>
      <c r="O297">
        <v>2243</v>
      </c>
      <c r="P297">
        <v>43</v>
      </c>
      <c r="R297" s="8">
        <v>294</v>
      </c>
      <c r="S297" t="b">
        <f>OR(Tabla197[[#This Row],[Tiempo_lineal (ns)]]&gt;$C$508,Tabla197[[#This Row],[Tiempo_lineal (ns)]]&lt;$C$509)</f>
        <v>0</v>
      </c>
      <c r="T297" t="b">
        <f>OR(Tabla197[[#This Row],[Tiempo_normal (ns)]]&gt;$D$508,Tabla197[[#This Row],[Tiempo_normal (ns)]]&lt;$D$509)</f>
        <v>0</v>
      </c>
      <c r="U297" s="8">
        <v>294</v>
      </c>
      <c r="V297" t="b">
        <f>OR(Tabla3108[[#This Row],[Tiempo_lineal (ns)]]&gt;$F$508,Tabla3108[[#This Row],[Tiempo_lineal (ns)]]&lt;$F$509)</f>
        <v>0</v>
      </c>
      <c r="W297" t="b">
        <f>OR(Tabla3108[[#This Row],[Tiempo_normal (ns)]]&gt;$G$508,Tabla3108[[#This Row],[Tiempo_normal (ns)]]&lt;$G$509)</f>
        <v>0</v>
      </c>
      <c r="X297" s="8">
        <v>294</v>
      </c>
      <c r="Y297" t="b">
        <f>OR(Tabla4119[[#This Row],[Tiempo_lineal (ns)]]&gt;$I$508,Tabla4119[[#This Row],[Tiempo_lineal (ns)]]&lt;$I$509)</f>
        <v>0</v>
      </c>
      <c r="Z297" t="b">
        <f>OR(Tabla4119[[#This Row],[Tiempo_normal (ns)]]&gt;$J$508,Tabla4119[[#This Row],[Tiempo_normal (ns)]]&lt;$J$509)</f>
        <v>0</v>
      </c>
      <c r="AA297" s="8">
        <v>294</v>
      </c>
      <c r="AB297" t="b">
        <f>OR(Tabla51210[[#This Row],[Tiempo_lineal (ns)]]&gt;$L$508,Tabla51210[[#This Row],[Tiempo_lineal (ns)]]&lt;$L$509)</f>
        <v>0</v>
      </c>
      <c r="AC297" t="b">
        <f>OR(Tabla51210[[#This Row],[Tiempo_normal (ns)]]&gt;$M$508,Tabla51210[[#This Row],[Tiempo_normal (ns)]]&lt;$M$509)</f>
        <v>0</v>
      </c>
      <c r="AD297" s="8">
        <v>294</v>
      </c>
      <c r="AE297" t="b">
        <f>OR(Tabla61311[[#This Row],[Tiempo_lineal (ns)]]&gt;$O$508,Tabla61311[[#This Row],[Tiempo_lineal (ns)]]&lt;$O$509)</f>
        <v>0</v>
      </c>
      <c r="AF297" s="7" t="b">
        <f>OR(Tabla61311[[#This Row],[Tiempo_normal (ns)]]&gt;$P$508,Tabla61311[[#This Row],[Tiempo_normal (ns)]]&lt;$P$509)</f>
        <v>0</v>
      </c>
    </row>
    <row r="298" spans="2:32" x14ac:dyDescent="0.3">
      <c r="B298">
        <v>295</v>
      </c>
      <c r="C298">
        <v>47</v>
      </c>
      <c r="D298">
        <v>34</v>
      </c>
      <c r="E298">
        <v>295</v>
      </c>
      <c r="F298">
        <v>64</v>
      </c>
      <c r="G298">
        <v>37</v>
      </c>
      <c r="H298">
        <v>295</v>
      </c>
      <c r="I298">
        <v>327</v>
      </c>
      <c r="J298">
        <v>45</v>
      </c>
      <c r="K298">
        <v>295</v>
      </c>
      <c r="L298">
        <v>767</v>
      </c>
      <c r="M298">
        <v>50</v>
      </c>
      <c r="N298">
        <v>295</v>
      </c>
      <c r="O298">
        <v>2082</v>
      </c>
      <c r="P298">
        <v>32</v>
      </c>
      <c r="R298" s="6">
        <v>295</v>
      </c>
      <c r="S298" t="b">
        <f>OR(Tabla197[[#This Row],[Tiempo_lineal (ns)]]&gt;$C$508,Tabla197[[#This Row],[Tiempo_lineal (ns)]]&lt;$C$509)</f>
        <v>0</v>
      </c>
      <c r="T298" t="b">
        <f>OR(Tabla197[[#This Row],[Tiempo_normal (ns)]]&gt;$D$508,Tabla197[[#This Row],[Tiempo_normal (ns)]]&lt;$D$509)</f>
        <v>0</v>
      </c>
      <c r="U298" s="6">
        <v>295</v>
      </c>
      <c r="V298" t="b">
        <f>OR(Tabla3108[[#This Row],[Tiempo_lineal (ns)]]&gt;$F$508,Tabla3108[[#This Row],[Tiempo_lineal (ns)]]&lt;$F$509)</f>
        <v>0</v>
      </c>
      <c r="W298" t="b">
        <f>OR(Tabla3108[[#This Row],[Tiempo_normal (ns)]]&gt;$G$508,Tabla3108[[#This Row],[Tiempo_normal (ns)]]&lt;$G$509)</f>
        <v>0</v>
      </c>
      <c r="X298" s="6">
        <v>295</v>
      </c>
      <c r="Y298" t="b">
        <f>OR(Tabla4119[[#This Row],[Tiempo_lineal (ns)]]&gt;$I$508,Tabla4119[[#This Row],[Tiempo_lineal (ns)]]&lt;$I$509)</f>
        <v>0</v>
      </c>
      <c r="Z298" t="b">
        <f>OR(Tabla4119[[#This Row],[Tiempo_normal (ns)]]&gt;$J$508,Tabla4119[[#This Row],[Tiempo_normal (ns)]]&lt;$J$509)</f>
        <v>0</v>
      </c>
      <c r="AA298" s="6">
        <v>295</v>
      </c>
      <c r="AB298" t="b">
        <f>OR(Tabla51210[[#This Row],[Tiempo_lineal (ns)]]&gt;$L$508,Tabla51210[[#This Row],[Tiempo_lineal (ns)]]&lt;$L$509)</f>
        <v>0</v>
      </c>
      <c r="AC298" t="b">
        <f>OR(Tabla51210[[#This Row],[Tiempo_normal (ns)]]&gt;$M$508,Tabla51210[[#This Row],[Tiempo_normal (ns)]]&lt;$M$509)</f>
        <v>0</v>
      </c>
      <c r="AD298" s="6">
        <v>295</v>
      </c>
      <c r="AE298" t="b">
        <f>OR(Tabla61311[[#This Row],[Tiempo_lineal (ns)]]&gt;$O$508,Tabla61311[[#This Row],[Tiempo_lineal (ns)]]&lt;$O$509)</f>
        <v>0</v>
      </c>
      <c r="AF298" s="7" t="b">
        <f>OR(Tabla61311[[#This Row],[Tiempo_normal (ns)]]&gt;$P$508,Tabla61311[[#This Row],[Tiempo_normal (ns)]]&lt;$P$509)</f>
        <v>0</v>
      </c>
    </row>
    <row r="299" spans="2:32" x14ac:dyDescent="0.3">
      <c r="B299">
        <v>296</v>
      </c>
      <c r="C299">
        <v>40</v>
      </c>
      <c r="D299">
        <v>35</v>
      </c>
      <c r="E299">
        <v>296</v>
      </c>
      <c r="F299">
        <v>54</v>
      </c>
      <c r="G299">
        <v>35</v>
      </c>
      <c r="H299">
        <v>296</v>
      </c>
      <c r="I299">
        <v>293</v>
      </c>
      <c r="J299">
        <v>29</v>
      </c>
      <c r="K299">
        <v>296</v>
      </c>
      <c r="L299">
        <v>765</v>
      </c>
      <c r="M299">
        <v>318</v>
      </c>
      <c r="N299">
        <v>296</v>
      </c>
      <c r="O299">
        <v>1748</v>
      </c>
      <c r="P299">
        <v>107</v>
      </c>
      <c r="R299" s="8">
        <v>296</v>
      </c>
      <c r="S299" t="b">
        <f>OR(Tabla197[[#This Row],[Tiempo_lineal (ns)]]&gt;$C$508,Tabla197[[#This Row],[Tiempo_lineal (ns)]]&lt;$C$509)</f>
        <v>0</v>
      </c>
      <c r="T299" t="b">
        <f>OR(Tabla197[[#This Row],[Tiempo_normal (ns)]]&gt;$D$508,Tabla197[[#This Row],[Tiempo_normal (ns)]]&lt;$D$509)</f>
        <v>0</v>
      </c>
      <c r="U299" s="8">
        <v>296</v>
      </c>
      <c r="V299" t="b">
        <f>OR(Tabla3108[[#This Row],[Tiempo_lineal (ns)]]&gt;$F$508,Tabla3108[[#This Row],[Tiempo_lineal (ns)]]&lt;$F$509)</f>
        <v>0</v>
      </c>
      <c r="W299" t="b">
        <f>OR(Tabla3108[[#This Row],[Tiempo_normal (ns)]]&gt;$G$508,Tabla3108[[#This Row],[Tiempo_normal (ns)]]&lt;$G$509)</f>
        <v>0</v>
      </c>
      <c r="X299" s="8">
        <v>296</v>
      </c>
      <c r="Y299" t="b">
        <f>OR(Tabla4119[[#This Row],[Tiempo_lineal (ns)]]&gt;$I$508,Tabla4119[[#This Row],[Tiempo_lineal (ns)]]&lt;$I$509)</f>
        <v>0</v>
      </c>
      <c r="Z299" t="b">
        <f>OR(Tabla4119[[#This Row],[Tiempo_normal (ns)]]&gt;$J$508,Tabla4119[[#This Row],[Tiempo_normal (ns)]]&lt;$J$509)</f>
        <v>0</v>
      </c>
      <c r="AA299" s="8">
        <v>296</v>
      </c>
      <c r="AB299" t="b">
        <f>OR(Tabla51210[[#This Row],[Tiempo_lineal (ns)]]&gt;$L$508,Tabla51210[[#This Row],[Tiempo_lineal (ns)]]&lt;$L$509)</f>
        <v>0</v>
      </c>
      <c r="AC299" t="b">
        <f>OR(Tabla51210[[#This Row],[Tiempo_normal (ns)]]&gt;$M$508,Tabla51210[[#This Row],[Tiempo_normal (ns)]]&lt;$M$509)</f>
        <v>0</v>
      </c>
      <c r="AD299" s="8">
        <v>296</v>
      </c>
      <c r="AE299" t="b">
        <f>OR(Tabla61311[[#This Row],[Tiempo_lineal (ns)]]&gt;$O$508,Tabla61311[[#This Row],[Tiempo_lineal (ns)]]&lt;$O$509)</f>
        <v>0</v>
      </c>
      <c r="AF299" s="7" t="b">
        <f>OR(Tabla61311[[#This Row],[Tiempo_normal (ns)]]&gt;$P$508,Tabla61311[[#This Row],[Tiempo_normal (ns)]]&lt;$P$509)</f>
        <v>0</v>
      </c>
    </row>
    <row r="300" spans="2:32" x14ac:dyDescent="0.3">
      <c r="B300">
        <v>297</v>
      </c>
      <c r="C300">
        <v>61</v>
      </c>
      <c r="D300">
        <v>34</v>
      </c>
      <c r="E300">
        <v>297</v>
      </c>
      <c r="F300">
        <v>64</v>
      </c>
      <c r="G300">
        <v>37</v>
      </c>
      <c r="H300">
        <v>297</v>
      </c>
      <c r="I300">
        <v>229</v>
      </c>
      <c r="J300">
        <v>363</v>
      </c>
      <c r="K300">
        <v>297</v>
      </c>
      <c r="L300">
        <v>505</v>
      </c>
      <c r="M300">
        <v>692</v>
      </c>
      <c r="N300">
        <v>297</v>
      </c>
      <c r="O300">
        <v>909</v>
      </c>
      <c r="P300">
        <v>985</v>
      </c>
      <c r="R300" s="6">
        <v>297</v>
      </c>
      <c r="S300" t="b">
        <f>OR(Tabla197[[#This Row],[Tiempo_lineal (ns)]]&gt;$C$508,Tabla197[[#This Row],[Tiempo_lineal (ns)]]&lt;$C$509)</f>
        <v>0</v>
      </c>
      <c r="T300" t="b">
        <f>OR(Tabla197[[#This Row],[Tiempo_normal (ns)]]&gt;$D$508,Tabla197[[#This Row],[Tiempo_normal (ns)]]&lt;$D$509)</f>
        <v>0</v>
      </c>
      <c r="U300" s="6">
        <v>297</v>
      </c>
      <c r="V300" t="b">
        <f>OR(Tabla3108[[#This Row],[Tiempo_lineal (ns)]]&gt;$F$508,Tabla3108[[#This Row],[Tiempo_lineal (ns)]]&lt;$F$509)</f>
        <v>0</v>
      </c>
      <c r="W300" t="b">
        <f>OR(Tabla3108[[#This Row],[Tiempo_normal (ns)]]&gt;$G$508,Tabla3108[[#This Row],[Tiempo_normal (ns)]]&lt;$G$509)</f>
        <v>0</v>
      </c>
      <c r="X300" s="6">
        <v>297</v>
      </c>
      <c r="Y300" t="b">
        <f>OR(Tabla4119[[#This Row],[Tiempo_lineal (ns)]]&gt;$I$508,Tabla4119[[#This Row],[Tiempo_lineal (ns)]]&lt;$I$509)</f>
        <v>0</v>
      </c>
      <c r="Z300" t="b">
        <f>OR(Tabla4119[[#This Row],[Tiempo_normal (ns)]]&gt;$J$508,Tabla4119[[#This Row],[Tiempo_normal (ns)]]&lt;$J$509)</f>
        <v>1</v>
      </c>
      <c r="AA300" s="6">
        <v>297</v>
      </c>
      <c r="AB300" t="b">
        <f>OR(Tabla51210[[#This Row],[Tiempo_lineal (ns)]]&gt;$L$508,Tabla51210[[#This Row],[Tiempo_lineal (ns)]]&lt;$L$509)</f>
        <v>0</v>
      </c>
      <c r="AC300" t="b">
        <f>OR(Tabla51210[[#This Row],[Tiempo_normal (ns)]]&gt;$M$508,Tabla51210[[#This Row],[Tiempo_normal (ns)]]&lt;$M$509)</f>
        <v>0</v>
      </c>
      <c r="AD300" s="6">
        <v>297</v>
      </c>
      <c r="AE300" t="b">
        <f>OR(Tabla61311[[#This Row],[Tiempo_lineal (ns)]]&gt;$O$508,Tabla61311[[#This Row],[Tiempo_lineal (ns)]]&lt;$O$509)</f>
        <v>0</v>
      </c>
      <c r="AF300" s="7" t="b">
        <f>OR(Tabla61311[[#This Row],[Tiempo_normal (ns)]]&gt;$P$508,Tabla61311[[#This Row],[Tiempo_normal (ns)]]&lt;$P$509)</f>
        <v>0</v>
      </c>
    </row>
    <row r="301" spans="2:32" x14ac:dyDescent="0.3">
      <c r="B301">
        <v>298</v>
      </c>
      <c r="C301">
        <v>53</v>
      </c>
      <c r="D301">
        <v>99</v>
      </c>
      <c r="E301">
        <v>298</v>
      </c>
      <c r="F301">
        <v>109</v>
      </c>
      <c r="G301">
        <v>71</v>
      </c>
      <c r="H301">
        <v>298</v>
      </c>
      <c r="I301">
        <v>185</v>
      </c>
      <c r="J301">
        <v>351</v>
      </c>
      <c r="K301">
        <v>298</v>
      </c>
      <c r="L301">
        <v>536</v>
      </c>
      <c r="M301">
        <v>1121</v>
      </c>
      <c r="N301">
        <v>298</v>
      </c>
      <c r="O301">
        <v>1230</v>
      </c>
      <c r="P301">
        <v>128</v>
      </c>
      <c r="R301" s="8">
        <v>298</v>
      </c>
      <c r="S301" t="b">
        <f>OR(Tabla197[[#This Row],[Tiempo_lineal (ns)]]&gt;$C$508,Tabla197[[#This Row],[Tiempo_lineal (ns)]]&lt;$C$509)</f>
        <v>0</v>
      </c>
      <c r="T301" t="b">
        <f>OR(Tabla197[[#This Row],[Tiempo_normal (ns)]]&gt;$D$508,Tabla197[[#This Row],[Tiempo_normal (ns)]]&lt;$D$509)</f>
        <v>1</v>
      </c>
      <c r="U301" s="8">
        <v>298</v>
      </c>
      <c r="V301" t="b">
        <f>OR(Tabla3108[[#This Row],[Tiempo_lineal (ns)]]&gt;$F$508,Tabla3108[[#This Row],[Tiempo_lineal (ns)]]&lt;$F$509)</f>
        <v>0</v>
      </c>
      <c r="W301" t="b">
        <f>OR(Tabla3108[[#This Row],[Tiempo_normal (ns)]]&gt;$G$508,Tabla3108[[#This Row],[Tiempo_normal (ns)]]&lt;$G$509)</f>
        <v>0</v>
      </c>
      <c r="X301" s="8">
        <v>298</v>
      </c>
      <c r="Y301" t="b">
        <f>OR(Tabla4119[[#This Row],[Tiempo_lineal (ns)]]&gt;$I$508,Tabla4119[[#This Row],[Tiempo_lineal (ns)]]&lt;$I$509)</f>
        <v>0</v>
      </c>
      <c r="Z301" t="b">
        <f>OR(Tabla4119[[#This Row],[Tiempo_normal (ns)]]&gt;$J$508,Tabla4119[[#This Row],[Tiempo_normal (ns)]]&lt;$J$509)</f>
        <v>1</v>
      </c>
      <c r="AA301" s="8">
        <v>298</v>
      </c>
      <c r="AB301" t="b">
        <f>OR(Tabla51210[[#This Row],[Tiempo_lineal (ns)]]&gt;$L$508,Tabla51210[[#This Row],[Tiempo_lineal (ns)]]&lt;$L$509)</f>
        <v>0</v>
      </c>
      <c r="AC301" t="b">
        <f>OR(Tabla51210[[#This Row],[Tiempo_normal (ns)]]&gt;$M$508,Tabla51210[[#This Row],[Tiempo_normal (ns)]]&lt;$M$509)</f>
        <v>1</v>
      </c>
      <c r="AD301" s="8">
        <v>298</v>
      </c>
      <c r="AE301" t="b">
        <f>OR(Tabla61311[[#This Row],[Tiempo_lineal (ns)]]&gt;$O$508,Tabla61311[[#This Row],[Tiempo_lineal (ns)]]&lt;$O$509)</f>
        <v>0</v>
      </c>
      <c r="AF301" s="7" t="b">
        <f>OR(Tabla61311[[#This Row],[Tiempo_normal (ns)]]&gt;$P$508,Tabla61311[[#This Row],[Tiempo_normal (ns)]]&lt;$P$509)</f>
        <v>0</v>
      </c>
    </row>
    <row r="302" spans="2:32" x14ac:dyDescent="0.3">
      <c r="B302">
        <v>299</v>
      </c>
      <c r="C302">
        <v>46</v>
      </c>
      <c r="D302">
        <v>34</v>
      </c>
      <c r="E302">
        <v>299</v>
      </c>
      <c r="F302">
        <v>115</v>
      </c>
      <c r="G302">
        <v>32</v>
      </c>
      <c r="H302">
        <v>299</v>
      </c>
      <c r="I302">
        <v>133</v>
      </c>
      <c r="J302">
        <v>45</v>
      </c>
      <c r="K302">
        <v>299</v>
      </c>
      <c r="L302">
        <v>2102</v>
      </c>
      <c r="M302">
        <v>55</v>
      </c>
      <c r="N302">
        <v>299</v>
      </c>
      <c r="O302">
        <v>8853</v>
      </c>
      <c r="P302">
        <v>54</v>
      </c>
      <c r="R302" s="6">
        <v>299</v>
      </c>
      <c r="S302" t="b">
        <f>OR(Tabla197[[#This Row],[Tiempo_lineal (ns)]]&gt;$C$508,Tabla197[[#This Row],[Tiempo_lineal (ns)]]&lt;$C$509)</f>
        <v>0</v>
      </c>
      <c r="T302" t="b">
        <f>OR(Tabla197[[#This Row],[Tiempo_normal (ns)]]&gt;$D$508,Tabla197[[#This Row],[Tiempo_normal (ns)]]&lt;$D$509)</f>
        <v>0</v>
      </c>
      <c r="U302" s="6">
        <v>299</v>
      </c>
      <c r="V302" t="b">
        <f>OR(Tabla3108[[#This Row],[Tiempo_lineal (ns)]]&gt;$F$508,Tabla3108[[#This Row],[Tiempo_lineal (ns)]]&lt;$F$509)</f>
        <v>0</v>
      </c>
      <c r="W302" t="b">
        <f>OR(Tabla3108[[#This Row],[Tiempo_normal (ns)]]&gt;$G$508,Tabla3108[[#This Row],[Tiempo_normal (ns)]]&lt;$G$509)</f>
        <v>0</v>
      </c>
      <c r="X302" s="6">
        <v>299</v>
      </c>
      <c r="Y302" t="b">
        <f>OR(Tabla4119[[#This Row],[Tiempo_lineal (ns)]]&gt;$I$508,Tabla4119[[#This Row],[Tiempo_lineal (ns)]]&lt;$I$509)</f>
        <v>0</v>
      </c>
      <c r="Z302" t="b">
        <f>OR(Tabla4119[[#This Row],[Tiempo_normal (ns)]]&gt;$J$508,Tabla4119[[#This Row],[Tiempo_normal (ns)]]&lt;$J$509)</f>
        <v>0</v>
      </c>
      <c r="AA302" s="6">
        <v>299</v>
      </c>
      <c r="AB302" t="b">
        <f>OR(Tabla51210[[#This Row],[Tiempo_lineal (ns)]]&gt;$L$508,Tabla51210[[#This Row],[Tiempo_lineal (ns)]]&lt;$L$509)</f>
        <v>1</v>
      </c>
      <c r="AC302" t="b">
        <f>OR(Tabla51210[[#This Row],[Tiempo_normal (ns)]]&gt;$M$508,Tabla51210[[#This Row],[Tiempo_normal (ns)]]&lt;$M$509)</f>
        <v>0</v>
      </c>
      <c r="AD302" s="6">
        <v>299</v>
      </c>
      <c r="AE302" t="b">
        <f>OR(Tabla61311[[#This Row],[Tiempo_lineal (ns)]]&gt;$O$508,Tabla61311[[#This Row],[Tiempo_lineal (ns)]]&lt;$O$509)</f>
        <v>1</v>
      </c>
      <c r="AF302" s="7" t="b">
        <f>OR(Tabla61311[[#This Row],[Tiempo_normal (ns)]]&gt;$P$508,Tabla61311[[#This Row],[Tiempo_normal (ns)]]&lt;$P$509)</f>
        <v>0</v>
      </c>
    </row>
    <row r="303" spans="2:32" x14ac:dyDescent="0.3">
      <c r="B303">
        <v>300</v>
      </c>
      <c r="C303">
        <v>73</v>
      </c>
      <c r="D303">
        <v>35</v>
      </c>
      <c r="E303">
        <v>300</v>
      </c>
      <c r="F303">
        <v>110</v>
      </c>
      <c r="G303">
        <v>27</v>
      </c>
      <c r="H303">
        <v>300</v>
      </c>
      <c r="I303">
        <v>118</v>
      </c>
      <c r="J303">
        <v>361</v>
      </c>
      <c r="K303">
        <v>300</v>
      </c>
      <c r="L303">
        <v>1057</v>
      </c>
      <c r="M303">
        <v>55</v>
      </c>
      <c r="N303">
        <v>300</v>
      </c>
      <c r="O303">
        <v>1391</v>
      </c>
      <c r="P303">
        <v>1014</v>
      </c>
      <c r="R303" s="8">
        <v>300</v>
      </c>
      <c r="S303" t="b">
        <f>OR(Tabla197[[#This Row],[Tiempo_lineal (ns)]]&gt;$C$508,Tabla197[[#This Row],[Tiempo_lineal (ns)]]&lt;$C$509)</f>
        <v>0</v>
      </c>
      <c r="T303" t="b">
        <f>OR(Tabla197[[#This Row],[Tiempo_normal (ns)]]&gt;$D$508,Tabla197[[#This Row],[Tiempo_normal (ns)]]&lt;$D$509)</f>
        <v>0</v>
      </c>
      <c r="U303" s="8">
        <v>300</v>
      </c>
      <c r="V303" t="b">
        <f>OR(Tabla3108[[#This Row],[Tiempo_lineal (ns)]]&gt;$F$508,Tabla3108[[#This Row],[Tiempo_lineal (ns)]]&lt;$F$509)</f>
        <v>0</v>
      </c>
      <c r="W303" t="b">
        <f>OR(Tabla3108[[#This Row],[Tiempo_normal (ns)]]&gt;$G$508,Tabla3108[[#This Row],[Tiempo_normal (ns)]]&lt;$G$509)</f>
        <v>0</v>
      </c>
      <c r="X303" s="8">
        <v>300</v>
      </c>
      <c r="Y303" t="b">
        <f>OR(Tabla4119[[#This Row],[Tiempo_lineal (ns)]]&gt;$I$508,Tabla4119[[#This Row],[Tiempo_lineal (ns)]]&lt;$I$509)</f>
        <v>0</v>
      </c>
      <c r="Z303" t="b">
        <f>OR(Tabla4119[[#This Row],[Tiempo_normal (ns)]]&gt;$J$508,Tabla4119[[#This Row],[Tiempo_normal (ns)]]&lt;$J$509)</f>
        <v>1</v>
      </c>
      <c r="AA303" s="8">
        <v>300</v>
      </c>
      <c r="AB303" t="b">
        <f>OR(Tabla51210[[#This Row],[Tiempo_lineal (ns)]]&gt;$L$508,Tabla51210[[#This Row],[Tiempo_lineal (ns)]]&lt;$L$509)</f>
        <v>0</v>
      </c>
      <c r="AC303" t="b">
        <f>OR(Tabla51210[[#This Row],[Tiempo_normal (ns)]]&gt;$M$508,Tabla51210[[#This Row],[Tiempo_normal (ns)]]&lt;$M$509)</f>
        <v>0</v>
      </c>
      <c r="AD303" s="8">
        <v>300</v>
      </c>
      <c r="AE303" t="b">
        <f>OR(Tabla61311[[#This Row],[Tiempo_lineal (ns)]]&gt;$O$508,Tabla61311[[#This Row],[Tiempo_lineal (ns)]]&lt;$O$509)</f>
        <v>0</v>
      </c>
      <c r="AF303" s="7" t="b">
        <f>OR(Tabla61311[[#This Row],[Tiempo_normal (ns)]]&gt;$P$508,Tabla61311[[#This Row],[Tiempo_normal (ns)]]&lt;$P$509)</f>
        <v>0</v>
      </c>
    </row>
    <row r="304" spans="2:32" x14ac:dyDescent="0.3">
      <c r="B304">
        <v>301</v>
      </c>
      <c r="C304">
        <v>64</v>
      </c>
      <c r="D304">
        <v>27</v>
      </c>
      <c r="E304">
        <v>301</v>
      </c>
      <c r="F304">
        <v>86</v>
      </c>
      <c r="G304">
        <v>39</v>
      </c>
      <c r="H304">
        <v>301</v>
      </c>
      <c r="I304">
        <v>56</v>
      </c>
      <c r="J304">
        <v>54</v>
      </c>
      <c r="K304">
        <v>301</v>
      </c>
      <c r="L304">
        <v>1268</v>
      </c>
      <c r="M304">
        <v>636</v>
      </c>
      <c r="N304">
        <v>301</v>
      </c>
      <c r="O304">
        <v>3960</v>
      </c>
      <c r="P304">
        <v>111</v>
      </c>
      <c r="R304" s="6">
        <v>301</v>
      </c>
      <c r="S304" t="b">
        <f>OR(Tabla197[[#This Row],[Tiempo_lineal (ns)]]&gt;$C$508,Tabla197[[#This Row],[Tiempo_lineal (ns)]]&lt;$C$509)</f>
        <v>0</v>
      </c>
      <c r="T304" t="b">
        <f>OR(Tabla197[[#This Row],[Tiempo_normal (ns)]]&gt;$D$508,Tabla197[[#This Row],[Tiempo_normal (ns)]]&lt;$D$509)</f>
        <v>0</v>
      </c>
      <c r="U304" s="6">
        <v>301</v>
      </c>
      <c r="V304" t="b">
        <f>OR(Tabla3108[[#This Row],[Tiempo_lineal (ns)]]&gt;$F$508,Tabla3108[[#This Row],[Tiempo_lineal (ns)]]&lt;$F$509)</f>
        <v>0</v>
      </c>
      <c r="W304" t="b">
        <f>OR(Tabla3108[[#This Row],[Tiempo_normal (ns)]]&gt;$G$508,Tabla3108[[#This Row],[Tiempo_normal (ns)]]&lt;$G$509)</f>
        <v>0</v>
      </c>
      <c r="X304" s="6">
        <v>301</v>
      </c>
      <c r="Y304" t="b">
        <f>OR(Tabla4119[[#This Row],[Tiempo_lineal (ns)]]&gt;$I$508,Tabla4119[[#This Row],[Tiempo_lineal (ns)]]&lt;$I$509)</f>
        <v>0</v>
      </c>
      <c r="Z304" t="b">
        <f>OR(Tabla4119[[#This Row],[Tiempo_normal (ns)]]&gt;$J$508,Tabla4119[[#This Row],[Tiempo_normal (ns)]]&lt;$J$509)</f>
        <v>0</v>
      </c>
      <c r="AA304" s="6">
        <v>301</v>
      </c>
      <c r="AB304" t="b">
        <f>OR(Tabla51210[[#This Row],[Tiempo_lineal (ns)]]&gt;$L$508,Tabla51210[[#This Row],[Tiempo_lineal (ns)]]&lt;$L$509)</f>
        <v>0</v>
      </c>
      <c r="AC304" t="b">
        <f>OR(Tabla51210[[#This Row],[Tiempo_normal (ns)]]&gt;$M$508,Tabla51210[[#This Row],[Tiempo_normal (ns)]]&lt;$M$509)</f>
        <v>0</v>
      </c>
      <c r="AD304" s="6">
        <v>301</v>
      </c>
      <c r="AE304" t="b">
        <f>OR(Tabla61311[[#This Row],[Tiempo_lineal (ns)]]&gt;$O$508,Tabla61311[[#This Row],[Tiempo_lineal (ns)]]&lt;$O$509)</f>
        <v>0</v>
      </c>
      <c r="AF304" s="7" t="b">
        <f>OR(Tabla61311[[#This Row],[Tiempo_normal (ns)]]&gt;$P$508,Tabla61311[[#This Row],[Tiempo_normal (ns)]]&lt;$P$509)</f>
        <v>0</v>
      </c>
    </row>
    <row r="305" spans="2:32" x14ac:dyDescent="0.3">
      <c r="B305">
        <v>302</v>
      </c>
      <c r="C305">
        <v>77</v>
      </c>
      <c r="D305">
        <v>70</v>
      </c>
      <c r="E305">
        <v>302</v>
      </c>
      <c r="F305">
        <v>93</v>
      </c>
      <c r="G305">
        <v>117</v>
      </c>
      <c r="H305">
        <v>302</v>
      </c>
      <c r="I305">
        <v>158</v>
      </c>
      <c r="J305">
        <v>272</v>
      </c>
      <c r="K305">
        <v>302</v>
      </c>
      <c r="L305">
        <v>1796</v>
      </c>
      <c r="M305">
        <v>284</v>
      </c>
      <c r="N305">
        <v>302</v>
      </c>
      <c r="O305">
        <v>2079</v>
      </c>
      <c r="P305">
        <v>271</v>
      </c>
      <c r="R305" s="8">
        <v>302</v>
      </c>
      <c r="S305" t="b">
        <f>OR(Tabla197[[#This Row],[Tiempo_lineal (ns)]]&gt;$C$508,Tabla197[[#This Row],[Tiempo_lineal (ns)]]&lt;$C$509)</f>
        <v>0</v>
      </c>
      <c r="T305" t="b">
        <f>OR(Tabla197[[#This Row],[Tiempo_normal (ns)]]&gt;$D$508,Tabla197[[#This Row],[Tiempo_normal (ns)]]&lt;$D$509)</f>
        <v>0</v>
      </c>
      <c r="U305" s="8">
        <v>302</v>
      </c>
      <c r="V305" t="b">
        <f>OR(Tabla3108[[#This Row],[Tiempo_lineal (ns)]]&gt;$F$508,Tabla3108[[#This Row],[Tiempo_lineal (ns)]]&lt;$F$509)</f>
        <v>0</v>
      </c>
      <c r="W305" t="b">
        <f>OR(Tabla3108[[#This Row],[Tiempo_normal (ns)]]&gt;$G$508,Tabla3108[[#This Row],[Tiempo_normal (ns)]]&lt;$G$509)</f>
        <v>0</v>
      </c>
      <c r="X305" s="8">
        <v>302</v>
      </c>
      <c r="Y305" t="b">
        <f>OR(Tabla4119[[#This Row],[Tiempo_lineal (ns)]]&gt;$I$508,Tabla4119[[#This Row],[Tiempo_lineal (ns)]]&lt;$I$509)</f>
        <v>0</v>
      </c>
      <c r="Z305" t="b">
        <f>OR(Tabla4119[[#This Row],[Tiempo_normal (ns)]]&gt;$J$508,Tabla4119[[#This Row],[Tiempo_normal (ns)]]&lt;$J$509)</f>
        <v>0</v>
      </c>
      <c r="AA305" s="8">
        <v>302</v>
      </c>
      <c r="AB305" t="b">
        <f>OR(Tabla51210[[#This Row],[Tiempo_lineal (ns)]]&gt;$L$508,Tabla51210[[#This Row],[Tiempo_lineal (ns)]]&lt;$L$509)</f>
        <v>0</v>
      </c>
      <c r="AC305" t="b">
        <f>OR(Tabla51210[[#This Row],[Tiempo_normal (ns)]]&gt;$M$508,Tabla51210[[#This Row],[Tiempo_normal (ns)]]&lt;$M$509)</f>
        <v>0</v>
      </c>
      <c r="AD305" s="8">
        <v>302</v>
      </c>
      <c r="AE305" t="b">
        <f>OR(Tabla61311[[#This Row],[Tiempo_lineal (ns)]]&gt;$O$508,Tabla61311[[#This Row],[Tiempo_lineal (ns)]]&lt;$O$509)</f>
        <v>0</v>
      </c>
      <c r="AF305" s="7" t="b">
        <f>OR(Tabla61311[[#This Row],[Tiempo_normal (ns)]]&gt;$P$508,Tabla61311[[#This Row],[Tiempo_normal (ns)]]&lt;$P$509)</f>
        <v>0</v>
      </c>
    </row>
    <row r="306" spans="2:32" x14ac:dyDescent="0.3">
      <c r="B306">
        <v>303</v>
      </c>
      <c r="C306">
        <v>53</v>
      </c>
      <c r="D306">
        <v>37</v>
      </c>
      <c r="E306">
        <v>303</v>
      </c>
      <c r="F306">
        <v>108</v>
      </c>
      <c r="G306">
        <v>25</v>
      </c>
      <c r="H306">
        <v>303</v>
      </c>
      <c r="I306">
        <v>201</v>
      </c>
      <c r="J306">
        <v>43</v>
      </c>
      <c r="K306">
        <v>303</v>
      </c>
      <c r="L306">
        <v>615</v>
      </c>
      <c r="M306">
        <v>57</v>
      </c>
      <c r="N306">
        <v>303</v>
      </c>
      <c r="O306">
        <v>1779</v>
      </c>
      <c r="P306">
        <v>114</v>
      </c>
      <c r="R306" s="6">
        <v>303</v>
      </c>
      <c r="S306" t="b">
        <f>OR(Tabla197[[#This Row],[Tiempo_lineal (ns)]]&gt;$C$508,Tabla197[[#This Row],[Tiempo_lineal (ns)]]&lt;$C$509)</f>
        <v>0</v>
      </c>
      <c r="T306" t="b">
        <f>OR(Tabla197[[#This Row],[Tiempo_normal (ns)]]&gt;$D$508,Tabla197[[#This Row],[Tiempo_normal (ns)]]&lt;$D$509)</f>
        <v>0</v>
      </c>
      <c r="U306" s="6">
        <v>303</v>
      </c>
      <c r="V306" t="b">
        <f>OR(Tabla3108[[#This Row],[Tiempo_lineal (ns)]]&gt;$F$508,Tabla3108[[#This Row],[Tiempo_lineal (ns)]]&lt;$F$509)</f>
        <v>0</v>
      </c>
      <c r="W306" t="b">
        <f>OR(Tabla3108[[#This Row],[Tiempo_normal (ns)]]&gt;$G$508,Tabla3108[[#This Row],[Tiempo_normal (ns)]]&lt;$G$509)</f>
        <v>0</v>
      </c>
      <c r="X306" s="6">
        <v>303</v>
      </c>
      <c r="Y306" t="b">
        <f>OR(Tabla4119[[#This Row],[Tiempo_lineal (ns)]]&gt;$I$508,Tabla4119[[#This Row],[Tiempo_lineal (ns)]]&lt;$I$509)</f>
        <v>0</v>
      </c>
      <c r="Z306" t="b">
        <f>OR(Tabla4119[[#This Row],[Tiempo_normal (ns)]]&gt;$J$508,Tabla4119[[#This Row],[Tiempo_normal (ns)]]&lt;$J$509)</f>
        <v>0</v>
      </c>
      <c r="AA306" s="6">
        <v>303</v>
      </c>
      <c r="AB306" t="b">
        <f>OR(Tabla51210[[#This Row],[Tiempo_lineal (ns)]]&gt;$L$508,Tabla51210[[#This Row],[Tiempo_lineal (ns)]]&lt;$L$509)</f>
        <v>0</v>
      </c>
      <c r="AC306" t="b">
        <f>OR(Tabla51210[[#This Row],[Tiempo_normal (ns)]]&gt;$M$508,Tabla51210[[#This Row],[Tiempo_normal (ns)]]&lt;$M$509)</f>
        <v>0</v>
      </c>
      <c r="AD306" s="6">
        <v>303</v>
      </c>
      <c r="AE306" t="b">
        <f>OR(Tabla61311[[#This Row],[Tiempo_lineal (ns)]]&gt;$O$508,Tabla61311[[#This Row],[Tiempo_lineal (ns)]]&lt;$O$509)</f>
        <v>0</v>
      </c>
      <c r="AF306" s="7" t="b">
        <f>OR(Tabla61311[[#This Row],[Tiempo_normal (ns)]]&gt;$P$508,Tabla61311[[#This Row],[Tiempo_normal (ns)]]&lt;$P$509)</f>
        <v>0</v>
      </c>
    </row>
    <row r="307" spans="2:32" x14ac:dyDescent="0.3">
      <c r="B307">
        <v>304</v>
      </c>
      <c r="C307">
        <v>67</v>
      </c>
      <c r="D307">
        <v>42</v>
      </c>
      <c r="E307">
        <v>304</v>
      </c>
      <c r="F307">
        <v>97</v>
      </c>
      <c r="G307">
        <v>25</v>
      </c>
      <c r="H307">
        <v>304</v>
      </c>
      <c r="I307">
        <v>92</v>
      </c>
      <c r="J307">
        <v>62</v>
      </c>
      <c r="K307">
        <v>304</v>
      </c>
      <c r="L307">
        <v>720</v>
      </c>
      <c r="M307">
        <v>52</v>
      </c>
      <c r="N307">
        <v>304</v>
      </c>
      <c r="O307">
        <v>1148</v>
      </c>
      <c r="P307">
        <v>62</v>
      </c>
      <c r="R307" s="8">
        <v>304</v>
      </c>
      <c r="S307" t="b">
        <f>OR(Tabla197[[#This Row],[Tiempo_lineal (ns)]]&gt;$C$508,Tabla197[[#This Row],[Tiempo_lineal (ns)]]&lt;$C$509)</f>
        <v>0</v>
      </c>
      <c r="T307" t="b">
        <f>OR(Tabla197[[#This Row],[Tiempo_normal (ns)]]&gt;$D$508,Tabla197[[#This Row],[Tiempo_normal (ns)]]&lt;$D$509)</f>
        <v>0</v>
      </c>
      <c r="U307" s="8">
        <v>304</v>
      </c>
      <c r="V307" t="b">
        <f>OR(Tabla3108[[#This Row],[Tiempo_lineal (ns)]]&gt;$F$508,Tabla3108[[#This Row],[Tiempo_lineal (ns)]]&lt;$F$509)</f>
        <v>0</v>
      </c>
      <c r="W307" t="b">
        <f>OR(Tabla3108[[#This Row],[Tiempo_normal (ns)]]&gt;$G$508,Tabla3108[[#This Row],[Tiempo_normal (ns)]]&lt;$G$509)</f>
        <v>0</v>
      </c>
      <c r="X307" s="8">
        <v>304</v>
      </c>
      <c r="Y307" t="b">
        <f>OR(Tabla4119[[#This Row],[Tiempo_lineal (ns)]]&gt;$I$508,Tabla4119[[#This Row],[Tiempo_lineal (ns)]]&lt;$I$509)</f>
        <v>0</v>
      </c>
      <c r="Z307" t="b">
        <f>OR(Tabla4119[[#This Row],[Tiempo_normal (ns)]]&gt;$J$508,Tabla4119[[#This Row],[Tiempo_normal (ns)]]&lt;$J$509)</f>
        <v>0</v>
      </c>
      <c r="AA307" s="8">
        <v>304</v>
      </c>
      <c r="AB307" t="b">
        <f>OR(Tabla51210[[#This Row],[Tiempo_lineal (ns)]]&gt;$L$508,Tabla51210[[#This Row],[Tiempo_lineal (ns)]]&lt;$L$509)</f>
        <v>0</v>
      </c>
      <c r="AC307" t="b">
        <f>OR(Tabla51210[[#This Row],[Tiempo_normal (ns)]]&gt;$M$508,Tabla51210[[#This Row],[Tiempo_normal (ns)]]&lt;$M$509)</f>
        <v>0</v>
      </c>
      <c r="AD307" s="8">
        <v>304</v>
      </c>
      <c r="AE307" t="b">
        <f>OR(Tabla61311[[#This Row],[Tiempo_lineal (ns)]]&gt;$O$508,Tabla61311[[#This Row],[Tiempo_lineal (ns)]]&lt;$O$509)</f>
        <v>0</v>
      </c>
      <c r="AF307" s="7" t="b">
        <f>OR(Tabla61311[[#This Row],[Tiempo_normal (ns)]]&gt;$P$508,Tabla61311[[#This Row],[Tiempo_normal (ns)]]&lt;$P$509)</f>
        <v>0</v>
      </c>
    </row>
    <row r="308" spans="2:32" x14ac:dyDescent="0.3">
      <c r="B308">
        <v>305</v>
      </c>
      <c r="C308">
        <v>49</v>
      </c>
      <c r="D308">
        <v>34</v>
      </c>
      <c r="E308">
        <v>305</v>
      </c>
      <c r="F308">
        <v>102</v>
      </c>
      <c r="G308">
        <v>64</v>
      </c>
      <c r="H308">
        <v>305</v>
      </c>
      <c r="I308">
        <v>192</v>
      </c>
      <c r="J308">
        <v>52</v>
      </c>
      <c r="K308">
        <v>305</v>
      </c>
      <c r="L308">
        <v>281</v>
      </c>
      <c r="M308">
        <v>494</v>
      </c>
      <c r="N308">
        <v>305</v>
      </c>
      <c r="O308">
        <v>1980</v>
      </c>
      <c r="P308">
        <v>91</v>
      </c>
      <c r="R308" s="6">
        <v>305</v>
      </c>
      <c r="S308" t="b">
        <f>OR(Tabla197[[#This Row],[Tiempo_lineal (ns)]]&gt;$C$508,Tabla197[[#This Row],[Tiempo_lineal (ns)]]&lt;$C$509)</f>
        <v>0</v>
      </c>
      <c r="T308" t="b">
        <f>OR(Tabla197[[#This Row],[Tiempo_normal (ns)]]&gt;$D$508,Tabla197[[#This Row],[Tiempo_normal (ns)]]&lt;$D$509)</f>
        <v>0</v>
      </c>
      <c r="U308" s="6">
        <v>305</v>
      </c>
      <c r="V308" t="b">
        <f>OR(Tabla3108[[#This Row],[Tiempo_lineal (ns)]]&gt;$F$508,Tabla3108[[#This Row],[Tiempo_lineal (ns)]]&lt;$F$509)</f>
        <v>0</v>
      </c>
      <c r="W308" t="b">
        <f>OR(Tabla3108[[#This Row],[Tiempo_normal (ns)]]&gt;$G$508,Tabla3108[[#This Row],[Tiempo_normal (ns)]]&lt;$G$509)</f>
        <v>0</v>
      </c>
      <c r="X308" s="6">
        <v>305</v>
      </c>
      <c r="Y308" t="b">
        <f>OR(Tabla4119[[#This Row],[Tiempo_lineal (ns)]]&gt;$I$508,Tabla4119[[#This Row],[Tiempo_lineal (ns)]]&lt;$I$509)</f>
        <v>0</v>
      </c>
      <c r="Z308" t="b">
        <f>OR(Tabla4119[[#This Row],[Tiempo_normal (ns)]]&gt;$J$508,Tabla4119[[#This Row],[Tiempo_normal (ns)]]&lt;$J$509)</f>
        <v>0</v>
      </c>
      <c r="AA308" s="6">
        <v>305</v>
      </c>
      <c r="AB308" t="b">
        <f>OR(Tabla51210[[#This Row],[Tiempo_lineal (ns)]]&gt;$L$508,Tabla51210[[#This Row],[Tiempo_lineal (ns)]]&lt;$L$509)</f>
        <v>0</v>
      </c>
      <c r="AC308" t="b">
        <f>OR(Tabla51210[[#This Row],[Tiempo_normal (ns)]]&gt;$M$508,Tabla51210[[#This Row],[Tiempo_normal (ns)]]&lt;$M$509)</f>
        <v>0</v>
      </c>
      <c r="AD308" s="6">
        <v>305</v>
      </c>
      <c r="AE308" t="b">
        <f>OR(Tabla61311[[#This Row],[Tiempo_lineal (ns)]]&gt;$O$508,Tabla61311[[#This Row],[Tiempo_lineal (ns)]]&lt;$O$509)</f>
        <v>0</v>
      </c>
      <c r="AF308" s="7" t="b">
        <f>OR(Tabla61311[[#This Row],[Tiempo_normal (ns)]]&gt;$P$508,Tabla61311[[#This Row],[Tiempo_normal (ns)]]&lt;$P$509)</f>
        <v>0</v>
      </c>
    </row>
    <row r="309" spans="2:32" x14ac:dyDescent="0.3">
      <c r="B309">
        <v>306</v>
      </c>
      <c r="C309">
        <v>45</v>
      </c>
      <c r="D309">
        <v>37</v>
      </c>
      <c r="E309">
        <v>306</v>
      </c>
      <c r="F309">
        <v>110</v>
      </c>
      <c r="G309">
        <v>60</v>
      </c>
      <c r="H309">
        <v>306</v>
      </c>
      <c r="I309">
        <v>74</v>
      </c>
      <c r="J309">
        <v>51</v>
      </c>
      <c r="K309">
        <v>306</v>
      </c>
      <c r="L309">
        <v>901</v>
      </c>
      <c r="M309">
        <v>49</v>
      </c>
      <c r="N309">
        <v>306</v>
      </c>
      <c r="O309">
        <v>1779</v>
      </c>
      <c r="P309">
        <v>1213</v>
      </c>
      <c r="R309" s="8">
        <v>306</v>
      </c>
      <c r="S309" t="b">
        <f>OR(Tabla197[[#This Row],[Tiempo_lineal (ns)]]&gt;$C$508,Tabla197[[#This Row],[Tiempo_lineal (ns)]]&lt;$C$509)</f>
        <v>0</v>
      </c>
      <c r="T309" t="b">
        <f>OR(Tabla197[[#This Row],[Tiempo_normal (ns)]]&gt;$D$508,Tabla197[[#This Row],[Tiempo_normal (ns)]]&lt;$D$509)</f>
        <v>0</v>
      </c>
      <c r="U309" s="8">
        <v>306</v>
      </c>
      <c r="V309" t="b">
        <f>OR(Tabla3108[[#This Row],[Tiempo_lineal (ns)]]&gt;$F$508,Tabla3108[[#This Row],[Tiempo_lineal (ns)]]&lt;$F$509)</f>
        <v>0</v>
      </c>
      <c r="W309" t="b">
        <f>OR(Tabla3108[[#This Row],[Tiempo_normal (ns)]]&gt;$G$508,Tabla3108[[#This Row],[Tiempo_normal (ns)]]&lt;$G$509)</f>
        <v>0</v>
      </c>
      <c r="X309" s="8">
        <v>306</v>
      </c>
      <c r="Y309" t="b">
        <f>OR(Tabla4119[[#This Row],[Tiempo_lineal (ns)]]&gt;$I$508,Tabla4119[[#This Row],[Tiempo_lineal (ns)]]&lt;$I$509)</f>
        <v>0</v>
      </c>
      <c r="Z309" t="b">
        <f>OR(Tabla4119[[#This Row],[Tiempo_normal (ns)]]&gt;$J$508,Tabla4119[[#This Row],[Tiempo_normal (ns)]]&lt;$J$509)</f>
        <v>0</v>
      </c>
      <c r="AA309" s="8">
        <v>306</v>
      </c>
      <c r="AB309" t="b">
        <f>OR(Tabla51210[[#This Row],[Tiempo_lineal (ns)]]&gt;$L$508,Tabla51210[[#This Row],[Tiempo_lineal (ns)]]&lt;$L$509)</f>
        <v>0</v>
      </c>
      <c r="AC309" t="b">
        <f>OR(Tabla51210[[#This Row],[Tiempo_normal (ns)]]&gt;$M$508,Tabla51210[[#This Row],[Tiempo_normal (ns)]]&lt;$M$509)</f>
        <v>0</v>
      </c>
      <c r="AD309" s="8">
        <v>306</v>
      </c>
      <c r="AE309" t="b">
        <f>OR(Tabla61311[[#This Row],[Tiempo_lineal (ns)]]&gt;$O$508,Tabla61311[[#This Row],[Tiempo_lineal (ns)]]&lt;$O$509)</f>
        <v>0</v>
      </c>
      <c r="AF309" s="7" t="b">
        <f>OR(Tabla61311[[#This Row],[Tiempo_normal (ns)]]&gt;$P$508,Tabla61311[[#This Row],[Tiempo_normal (ns)]]&lt;$P$509)</f>
        <v>0</v>
      </c>
    </row>
    <row r="310" spans="2:32" x14ac:dyDescent="0.3">
      <c r="B310">
        <v>307</v>
      </c>
      <c r="C310">
        <v>78</v>
      </c>
      <c r="D310">
        <v>53</v>
      </c>
      <c r="E310">
        <v>307</v>
      </c>
      <c r="F310">
        <v>88</v>
      </c>
      <c r="G310">
        <v>37</v>
      </c>
      <c r="H310">
        <v>307</v>
      </c>
      <c r="I310">
        <v>73</v>
      </c>
      <c r="J310">
        <v>48</v>
      </c>
      <c r="K310">
        <v>307</v>
      </c>
      <c r="L310">
        <v>190</v>
      </c>
      <c r="M310">
        <v>685</v>
      </c>
      <c r="N310">
        <v>307</v>
      </c>
      <c r="O310">
        <v>1575</v>
      </c>
      <c r="P310">
        <v>88</v>
      </c>
      <c r="R310" s="6">
        <v>307</v>
      </c>
      <c r="S310" t="b">
        <f>OR(Tabla197[[#This Row],[Tiempo_lineal (ns)]]&gt;$C$508,Tabla197[[#This Row],[Tiempo_lineal (ns)]]&lt;$C$509)</f>
        <v>0</v>
      </c>
      <c r="T310" t="b">
        <f>OR(Tabla197[[#This Row],[Tiempo_normal (ns)]]&gt;$D$508,Tabla197[[#This Row],[Tiempo_normal (ns)]]&lt;$D$509)</f>
        <v>0</v>
      </c>
      <c r="U310" s="6">
        <v>307</v>
      </c>
      <c r="V310" t="b">
        <f>OR(Tabla3108[[#This Row],[Tiempo_lineal (ns)]]&gt;$F$508,Tabla3108[[#This Row],[Tiempo_lineal (ns)]]&lt;$F$509)</f>
        <v>0</v>
      </c>
      <c r="W310" t="b">
        <f>OR(Tabla3108[[#This Row],[Tiempo_normal (ns)]]&gt;$G$508,Tabla3108[[#This Row],[Tiempo_normal (ns)]]&lt;$G$509)</f>
        <v>0</v>
      </c>
      <c r="X310" s="6">
        <v>307</v>
      </c>
      <c r="Y310" t="b">
        <f>OR(Tabla4119[[#This Row],[Tiempo_lineal (ns)]]&gt;$I$508,Tabla4119[[#This Row],[Tiempo_lineal (ns)]]&lt;$I$509)</f>
        <v>0</v>
      </c>
      <c r="Z310" t="b">
        <f>OR(Tabla4119[[#This Row],[Tiempo_normal (ns)]]&gt;$J$508,Tabla4119[[#This Row],[Tiempo_normal (ns)]]&lt;$J$509)</f>
        <v>0</v>
      </c>
      <c r="AA310" s="6">
        <v>307</v>
      </c>
      <c r="AB310" t="b">
        <f>OR(Tabla51210[[#This Row],[Tiempo_lineal (ns)]]&gt;$L$508,Tabla51210[[#This Row],[Tiempo_lineal (ns)]]&lt;$L$509)</f>
        <v>0</v>
      </c>
      <c r="AC310" t="b">
        <f>OR(Tabla51210[[#This Row],[Tiempo_normal (ns)]]&gt;$M$508,Tabla51210[[#This Row],[Tiempo_normal (ns)]]&lt;$M$509)</f>
        <v>0</v>
      </c>
      <c r="AD310" s="6">
        <v>307</v>
      </c>
      <c r="AE310" t="b">
        <f>OR(Tabla61311[[#This Row],[Tiempo_lineal (ns)]]&gt;$O$508,Tabla61311[[#This Row],[Tiempo_lineal (ns)]]&lt;$O$509)</f>
        <v>0</v>
      </c>
      <c r="AF310" s="7" t="b">
        <f>OR(Tabla61311[[#This Row],[Tiempo_normal (ns)]]&gt;$P$508,Tabla61311[[#This Row],[Tiempo_normal (ns)]]&lt;$P$509)</f>
        <v>0</v>
      </c>
    </row>
    <row r="311" spans="2:32" x14ac:dyDescent="0.3">
      <c r="B311">
        <v>308</v>
      </c>
      <c r="C311">
        <v>59</v>
      </c>
      <c r="D311">
        <v>36</v>
      </c>
      <c r="E311">
        <v>308</v>
      </c>
      <c r="F311">
        <v>115</v>
      </c>
      <c r="G311">
        <v>120</v>
      </c>
      <c r="H311">
        <v>308</v>
      </c>
      <c r="I311">
        <v>171</v>
      </c>
      <c r="J311">
        <v>97</v>
      </c>
      <c r="K311">
        <v>308</v>
      </c>
      <c r="L311">
        <v>772</v>
      </c>
      <c r="M311">
        <v>516</v>
      </c>
      <c r="N311">
        <v>308</v>
      </c>
      <c r="O311">
        <v>3426</v>
      </c>
      <c r="P311">
        <v>108</v>
      </c>
      <c r="R311" s="8">
        <v>308</v>
      </c>
      <c r="S311" t="b">
        <f>OR(Tabla197[[#This Row],[Tiempo_lineal (ns)]]&gt;$C$508,Tabla197[[#This Row],[Tiempo_lineal (ns)]]&lt;$C$509)</f>
        <v>0</v>
      </c>
      <c r="T311" t="b">
        <f>OR(Tabla197[[#This Row],[Tiempo_normal (ns)]]&gt;$D$508,Tabla197[[#This Row],[Tiempo_normal (ns)]]&lt;$D$509)</f>
        <v>0</v>
      </c>
      <c r="U311" s="8">
        <v>308</v>
      </c>
      <c r="V311" t="b">
        <f>OR(Tabla3108[[#This Row],[Tiempo_lineal (ns)]]&gt;$F$508,Tabla3108[[#This Row],[Tiempo_lineal (ns)]]&lt;$F$509)</f>
        <v>0</v>
      </c>
      <c r="W311" t="b">
        <f>OR(Tabla3108[[#This Row],[Tiempo_normal (ns)]]&gt;$G$508,Tabla3108[[#This Row],[Tiempo_normal (ns)]]&lt;$G$509)</f>
        <v>0</v>
      </c>
      <c r="X311" s="8">
        <v>308</v>
      </c>
      <c r="Y311" t="b">
        <f>OR(Tabla4119[[#This Row],[Tiempo_lineal (ns)]]&gt;$I$508,Tabla4119[[#This Row],[Tiempo_lineal (ns)]]&lt;$I$509)</f>
        <v>0</v>
      </c>
      <c r="Z311" t="b">
        <f>OR(Tabla4119[[#This Row],[Tiempo_normal (ns)]]&gt;$J$508,Tabla4119[[#This Row],[Tiempo_normal (ns)]]&lt;$J$509)</f>
        <v>0</v>
      </c>
      <c r="AA311" s="8">
        <v>308</v>
      </c>
      <c r="AB311" t="b">
        <f>OR(Tabla51210[[#This Row],[Tiempo_lineal (ns)]]&gt;$L$508,Tabla51210[[#This Row],[Tiempo_lineal (ns)]]&lt;$L$509)</f>
        <v>0</v>
      </c>
      <c r="AC311" t="b">
        <f>OR(Tabla51210[[#This Row],[Tiempo_normal (ns)]]&gt;$M$508,Tabla51210[[#This Row],[Tiempo_normal (ns)]]&lt;$M$509)</f>
        <v>0</v>
      </c>
      <c r="AD311" s="8">
        <v>308</v>
      </c>
      <c r="AE311" t="b">
        <f>OR(Tabla61311[[#This Row],[Tiempo_lineal (ns)]]&gt;$O$508,Tabla61311[[#This Row],[Tiempo_lineal (ns)]]&lt;$O$509)</f>
        <v>0</v>
      </c>
      <c r="AF311" s="7" t="b">
        <f>OR(Tabla61311[[#This Row],[Tiempo_normal (ns)]]&gt;$P$508,Tabla61311[[#This Row],[Tiempo_normal (ns)]]&lt;$P$509)</f>
        <v>0</v>
      </c>
    </row>
    <row r="312" spans="2:32" x14ac:dyDescent="0.3">
      <c r="B312">
        <v>309</v>
      </c>
      <c r="C312">
        <v>46</v>
      </c>
      <c r="D312">
        <v>35</v>
      </c>
      <c r="E312">
        <v>309</v>
      </c>
      <c r="F312">
        <v>79</v>
      </c>
      <c r="G312">
        <v>46</v>
      </c>
      <c r="H312">
        <v>309</v>
      </c>
      <c r="I312">
        <v>168</v>
      </c>
      <c r="J312">
        <v>88</v>
      </c>
      <c r="K312">
        <v>309</v>
      </c>
      <c r="L312">
        <v>1160</v>
      </c>
      <c r="M312">
        <v>76</v>
      </c>
      <c r="N312">
        <v>309</v>
      </c>
      <c r="O312">
        <v>2823</v>
      </c>
      <c r="P312">
        <v>79</v>
      </c>
      <c r="R312" s="6">
        <v>309</v>
      </c>
      <c r="S312" t="b">
        <f>OR(Tabla197[[#This Row],[Tiempo_lineal (ns)]]&gt;$C$508,Tabla197[[#This Row],[Tiempo_lineal (ns)]]&lt;$C$509)</f>
        <v>0</v>
      </c>
      <c r="T312" t="b">
        <f>OR(Tabla197[[#This Row],[Tiempo_normal (ns)]]&gt;$D$508,Tabla197[[#This Row],[Tiempo_normal (ns)]]&lt;$D$509)</f>
        <v>0</v>
      </c>
      <c r="U312" s="6">
        <v>309</v>
      </c>
      <c r="V312" t="b">
        <f>OR(Tabla3108[[#This Row],[Tiempo_lineal (ns)]]&gt;$F$508,Tabla3108[[#This Row],[Tiempo_lineal (ns)]]&lt;$F$509)</f>
        <v>0</v>
      </c>
      <c r="W312" t="b">
        <f>OR(Tabla3108[[#This Row],[Tiempo_normal (ns)]]&gt;$G$508,Tabla3108[[#This Row],[Tiempo_normal (ns)]]&lt;$G$509)</f>
        <v>0</v>
      </c>
      <c r="X312" s="6">
        <v>309</v>
      </c>
      <c r="Y312" t="b">
        <f>OR(Tabla4119[[#This Row],[Tiempo_lineal (ns)]]&gt;$I$508,Tabla4119[[#This Row],[Tiempo_lineal (ns)]]&lt;$I$509)</f>
        <v>0</v>
      </c>
      <c r="Z312" t="b">
        <f>OR(Tabla4119[[#This Row],[Tiempo_normal (ns)]]&gt;$J$508,Tabla4119[[#This Row],[Tiempo_normal (ns)]]&lt;$J$509)</f>
        <v>0</v>
      </c>
      <c r="AA312" s="6">
        <v>309</v>
      </c>
      <c r="AB312" t="b">
        <f>OR(Tabla51210[[#This Row],[Tiempo_lineal (ns)]]&gt;$L$508,Tabla51210[[#This Row],[Tiempo_lineal (ns)]]&lt;$L$509)</f>
        <v>0</v>
      </c>
      <c r="AC312" t="b">
        <f>OR(Tabla51210[[#This Row],[Tiempo_normal (ns)]]&gt;$M$508,Tabla51210[[#This Row],[Tiempo_normal (ns)]]&lt;$M$509)</f>
        <v>0</v>
      </c>
      <c r="AD312" s="6">
        <v>309</v>
      </c>
      <c r="AE312" t="b">
        <f>OR(Tabla61311[[#This Row],[Tiempo_lineal (ns)]]&gt;$O$508,Tabla61311[[#This Row],[Tiempo_lineal (ns)]]&lt;$O$509)</f>
        <v>0</v>
      </c>
      <c r="AF312" s="7" t="b">
        <f>OR(Tabla61311[[#This Row],[Tiempo_normal (ns)]]&gt;$P$508,Tabla61311[[#This Row],[Tiempo_normal (ns)]]&lt;$P$509)</f>
        <v>0</v>
      </c>
    </row>
    <row r="313" spans="2:32" x14ac:dyDescent="0.3">
      <c r="B313">
        <v>310</v>
      </c>
      <c r="C313">
        <v>46</v>
      </c>
      <c r="D313">
        <v>25</v>
      </c>
      <c r="E313">
        <v>310</v>
      </c>
      <c r="F313">
        <v>72</v>
      </c>
      <c r="G313">
        <v>38</v>
      </c>
      <c r="H313">
        <v>310</v>
      </c>
      <c r="I313">
        <v>213</v>
      </c>
      <c r="J313">
        <v>207</v>
      </c>
      <c r="K313">
        <v>310</v>
      </c>
      <c r="L313">
        <v>790</v>
      </c>
      <c r="M313">
        <v>59</v>
      </c>
      <c r="N313">
        <v>310</v>
      </c>
      <c r="O313">
        <v>1332</v>
      </c>
      <c r="P313">
        <v>586</v>
      </c>
      <c r="R313" s="8">
        <v>310</v>
      </c>
      <c r="S313" t="b">
        <f>OR(Tabla197[[#This Row],[Tiempo_lineal (ns)]]&gt;$C$508,Tabla197[[#This Row],[Tiempo_lineal (ns)]]&lt;$C$509)</f>
        <v>0</v>
      </c>
      <c r="T313" t="b">
        <f>OR(Tabla197[[#This Row],[Tiempo_normal (ns)]]&gt;$D$508,Tabla197[[#This Row],[Tiempo_normal (ns)]]&lt;$D$509)</f>
        <v>0</v>
      </c>
      <c r="U313" s="8">
        <v>310</v>
      </c>
      <c r="V313" t="b">
        <f>OR(Tabla3108[[#This Row],[Tiempo_lineal (ns)]]&gt;$F$508,Tabla3108[[#This Row],[Tiempo_lineal (ns)]]&lt;$F$509)</f>
        <v>0</v>
      </c>
      <c r="W313" t="b">
        <f>OR(Tabla3108[[#This Row],[Tiempo_normal (ns)]]&gt;$G$508,Tabla3108[[#This Row],[Tiempo_normal (ns)]]&lt;$G$509)</f>
        <v>0</v>
      </c>
      <c r="X313" s="8">
        <v>310</v>
      </c>
      <c r="Y313" t="b">
        <f>OR(Tabla4119[[#This Row],[Tiempo_lineal (ns)]]&gt;$I$508,Tabla4119[[#This Row],[Tiempo_lineal (ns)]]&lt;$I$509)</f>
        <v>0</v>
      </c>
      <c r="Z313" t="b">
        <f>OR(Tabla4119[[#This Row],[Tiempo_normal (ns)]]&gt;$J$508,Tabla4119[[#This Row],[Tiempo_normal (ns)]]&lt;$J$509)</f>
        <v>0</v>
      </c>
      <c r="AA313" s="8">
        <v>310</v>
      </c>
      <c r="AB313" t="b">
        <f>OR(Tabla51210[[#This Row],[Tiempo_lineal (ns)]]&gt;$L$508,Tabla51210[[#This Row],[Tiempo_lineal (ns)]]&lt;$L$509)</f>
        <v>0</v>
      </c>
      <c r="AC313" t="b">
        <f>OR(Tabla51210[[#This Row],[Tiempo_normal (ns)]]&gt;$M$508,Tabla51210[[#This Row],[Tiempo_normal (ns)]]&lt;$M$509)</f>
        <v>0</v>
      </c>
      <c r="AD313" s="8">
        <v>310</v>
      </c>
      <c r="AE313" t="b">
        <f>OR(Tabla61311[[#This Row],[Tiempo_lineal (ns)]]&gt;$O$508,Tabla61311[[#This Row],[Tiempo_lineal (ns)]]&lt;$O$509)</f>
        <v>0</v>
      </c>
      <c r="AF313" s="7" t="b">
        <f>OR(Tabla61311[[#This Row],[Tiempo_normal (ns)]]&gt;$P$508,Tabla61311[[#This Row],[Tiempo_normal (ns)]]&lt;$P$509)</f>
        <v>0</v>
      </c>
    </row>
    <row r="314" spans="2:32" x14ac:dyDescent="0.3">
      <c r="B314">
        <v>311</v>
      </c>
      <c r="C314">
        <v>42</v>
      </c>
      <c r="D314">
        <v>90</v>
      </c>
      <c r="E314">
        <v>311</v>
      </c>
      <c r="F314">
        <v>149</v>
      </c>
      <c r="G314">
        <v>54</v>
      </c>
      <c r="H314">
        <v>311</v>
      </c>
      <c r="I314">
        <v>115</v>
      </c>
      <c r="J314">
        <v>51</v>
      </c>
      <c r="K314">
        <v>311</v>
      </c>
      <c r="L314">
        <v>6190</v>
      </c>
      <c r="M314">
        <v>910</v>
      </c>
      <c r="N314">
        <v>311</v>
      </c>
      <c r="O314">
        <v>1002</v>
      </c>
      <c r="P314">
        <v>32</v>
      </c>
      <c r="R314" s="6">
        <v>311</v>
      </c>
      <c r="S314" t="b">
        <f>OR(Tabla197[[#This Row],[Tiempo_lineal (ns)]]&gt;$C$508,Tabla197[[#This Row],[Tiempo_lineal (ns)]]&lt;$C$509)</f>
        <v>0</v>
      </c>
      <c r="T314" t="b">
        <f>OR(Tabla197[[#This Row],[Tiempo_normal (ns)]]&gt;$D$508,Tabla197[[#This Row],[Tiempo_normal (ns)]]&lt;$D$509)</f>
        <v>0</v>
      </c>
      <c r="U314" s="6">
        <v>311</v>
      </c>
      <c r="V314" t="b">
        <f>OR(Tabla3108[[#This Row],[Tiempo_lineal (ns)]]&gt;$F$508,Tabla3108[[#This Row],[Tiempo_lineal (ns)]]&lt;$F$509)</f>
        <v>0</v>
      </c>
      <c r="W314" t="b">
        <f>OR(Tabla3108[[#This Row],[Tiempo_normal (ns)]]&gt;$G$508,Tabla3108[[#This Row],[Tiempo_normal (ns)]]&lt;$G$509)</f>
        <v>0</v>
      </c>
      <c r="X314" s="6">
        <v>311</v>
      </c>
      <c r="Y314" t="b">
        <f>OR(Tabla4119[[#This Row],[Tiempo_lineal (ns)]]&gt;$I$508,Tabla4119[[#This Row],[Tiempo_lineal (ns)]]&lt;$I$509)</f>
        <v>0</v>
      </c>
      <c r="Z314" t="b">
        <f>OR(Tabla4119[[#This Row],[Tiempo_normal (ns)]]&gt;$J$508,Tabla4119[[#This Row],[Tiempo_normal (ns)]]&lt;$J$509)</f>
        <v>0</v>
      </c>
      <c r="AA314" s="6">
        <v>311</v>
      </c>
      <c r="AB314" t="b">
        <f>OR(Tabla51210[[#This Row],[Tiempo_lineal (ns)]]&gt;$L$508,Tabla51210[[#This Row],[Tiempo_lineal (ns)]]&lt;$L$509)</f>
        <v>1</v>
      </c>
      <c r="AC314" t="b">
        <f>OR(Tabla51210[[#This Row],[Tiempo_normal (ns)]]&gt;$M$508,Tabla51210[[#This Row],[Tiempo_normal (ns)]]&lt;$M$509)</f>
        <v>0</v>
      </c>
      <c r="AD314" s="6">
        <v>311</v>
      </c>
      <c r="AE314" t="b">
        <f>OR(Tabla61311[[#This Row],[Tiempo_lineal (ns)]]&gt;$O$508,Tabla61311[[#This Row],[Tiempo_lineal (ns)]]&lt;$O$509)</f>
        <v>0</v>
      </c>
      <c r="AF314" s="7" t="b">
        <f>OR(Tabla61311[[#This Row],[Tiempo_normal (ns)]]&gt;$P$508,Tabla61311[[#This Row],[Tiempo_normal (ns)]]&lt;$P$509)</f>
        <v>0</v>
      </c>
    </row>
    <row r="315" spans="2:32" x14ac:dyDescent="0.3">
      <c r="B315">
        <v>312</v>
      </c>
      <c r="C315">
        <v>40</v>
      </c>
      <c r="D315">
        <v>36</v>
      </c>
      <c r="E315">
        <v>312</v>
      </c>
      <c r="F315">
        <v>153</v>
      </c>
      <c r="G315">
        <v>75</v>
      </c>
      <c r="H315">
        <v>312</v>
      </c>
      <c r="I315">
        <v>148</v>
      </c>
      <c r="J315">
        <v>162</v>
      </c>
      <c r="K315">
        <v>312</v>
      </c>
      <c r="L315">
        <v>1009</v>
      </c>
      <c r="M315">
        <v>34</v>
      </c>
      <c r="N315">
        <v>312</v>
      </c>
      <c r="O315">
        <v>4836</v>
      </c>
      <c r="P315">
        <v>1249</v>
      </c>
      <c r="R315" s="8">
        <v>312</v>
      </c>
      <c r="S315" t="b">
        <f>OR(Tabla197[[#This Row],[Tiempo_lineal (ns)]]&gt;$C$508,Tabla197[[#This Row],[Tiempo_lineal (ns)]]&lt;$C$509)</f>
        <v>0</v>
      </c>
      <c r="T315" t="b">
        <f>OR(Tabla197[[#This Row],[Tiempo_normal (ns)]]&gt;$D$508,Tabla197[[#This Row],[Tiempo_normal (ns)]]&lt;$D$509)</f>
        <v>0</v>
      </c>
      <c r="U315" s="8">
        <v>312</v>
      </c>
      <c r="V315" t="b">
        <f>OR(Tabla3108[[#This Row],[Tiempo_lineal (ns)]]&gt;$F$508,Tabla3108[[#This Row],[Tiempo_lineal (ns)]]&lt;$F$509)</f>
        <v>0</v>
      </c>
      <c r="W315" t="b">
        <f>OR(Tabla3108[[#This Row],[Tiempo_normal (ns)]]&gt;$G$508,Tabla3108[[#This Row],[Tiempo_normal (ns)]]&lt;$G$509)</f>
        <v>0</v>
      </c>
      <c r="X315" s="8">
        <v>312</v>
      </c>
      <c r="Y315" t="b">
        <f>OR(Tabla4119[[#This Row],[Tiempo_lineal (ns)]]&gt;$I$508,Tabla4119[[#This Row],[Tiempo_lineal (ns)]]&lt;$I$509)</f>
        <v>0</v>
      </c>
      <c r="Z315" t="b">
        <f>OR(Tabla4119[[#This Row],[Tiempo_normal (ns)]]&gt;$J$508,Tabla4119[[#This Row],[Tiempo_normal (ns)]]&lt;$J$509)</f>
        <v>0</v>
      </c>
      <c r="AA315" s="8">
        <v>312</v>
      </c>
      <c r="AB315" t="b">
        <f>OR(Tabla51210[[#This Row],[Tiempo_lineal (ns)]]&gt;$L$508,Tabla51210[[#This Row],[Tiempo_lineal (ns)]]&lt;$L$509)</f>
        <v>0</v>
      </c>
      <c r="AC315" t="b">
        <f>OR(Tabla51210[[#This Row],[Tiempo_normal (ns)]]&gt;$M$508,Tabla51210[[#This Row],[Tiempo_normal (ns)]]&lt;$M$509)</f>
        <v>0</v>
      </c>
      <c r="AD315" s="8">
        <v>312</v>
      </c>
      <c r="AE315" t="b">
        <f>OR(Tabla61311[[#This Row],[Tiempo_lineal (ns)]]&gt;$O$508,Tabla61311[[#This Row],[Tiempo_lineal (ns)]]&lt;$O$509)</f>
        <v>1</v>
      </c>
      <c r="AF315" s="7" t="b">
        <f>OR(Tabla61311[[#This Row],[Tiempo_normal (ns)]]&gt;$P$508,Tabla61311[[#This Row],[Tiempo_normal (ns)]]&lt;$P$509)</f>
        <v>0</v>
      </c>
    </row>
    <row r="316" spans="2:32" x14ac:dyDescent="0.3">
      <c r="B316">
        <v>313</v>
      </c>
      <c r="C316">
        <v>57</v>
      </c>
      <c r="D316">
        <v>35</v>
      </c>
      <c r="E316">
        <v>313</v>
      </c>
      <c r="F316">
        <v>75</v>
      </c>
      <c r="G316">
        <v>113</v>
      </c>
      <c r="H316">
        <v>313</v>
      </c>
      <c r="I316">
        <v>144</v>
      </c>
      <c r="J316">
        <v>68</v>
      </c>
      <c r="K316">
        <v>313</v>
      </c>
      <c r="L316">
        <v>843</v>
      </c>
      <c r="M316">
        <v>1128</v>
      </c>
      <c r="N316">
        <v>313</v>
      </c>
      <c r="O316">
        <v>3668</v>
      </c>
      <c r="P316">
        <v>5357</v>
      </c>
      <c r="R316" s="6">
        <v>313</v>
      </c>
      <c r="S316" t="b">
        <f>OR(Tabla197[[#This Row],[Tiempo_lineal (ns)]]&gt;$C$508,Tabla197[[#This Row],[Tiempo_lineal (ns)]]&lt;$C$509)</f>
        <v>0</v>
      </c>
      <c r="T316" t="b">
        <f>OR(Tabla197[[#This Row],[Tiempo_normal (ns)]]&gt;$D$508,Tabla197[[#This Row],[Tiempo_normal (ns)]]&lt;$D$509)</f>
        <v>0</v>
      </c>
      <c r="U316" s="6">
        <v>313</v>
      </c>
      <c r="V316" t="b">
        <f>OR(Tabla3108[[#This Row],[Tiempo_lineal (ns)]]&gt;$F$508,Tabla3108[[#This Row],[Tiempo_lineal (ns)]]&lt;$F$509)</f>
        <v>0</v>
      </c>
      <c r="W316" t="b">
        <f>OR(Tabla3108[[#This Row],[Tiempo_normal (ns)]]&gt;$G$508,Tabla3108[[#This Row],[Tiempo_normal (ns)]]&lt;$G$509)</f>
        <v>0</v>
      </c>
      <c r="X316" s="6">
        <v>313</v>
      </c>
      <c r="Y316" t="b">
        <f>OR(Tabla4119[[#This Row],[Tiempo_lineal (ns)]]&gt;$I$508,Tabla4119[[#This Row],[Tiempo_lineal (ns)]]&lt;$I$509)</f>
        <v>0</v>
      </c>
      <c r="Z316" t="b">
        <f>OR(Tabla4119[[#This Row],[Tiempo_normal (ns)]]&gt;$J$508,Tabla4119[[#This Row],[Tiempo_normal (ns)]]&lt;$J$509)</f>
        <v>0</v>
      </c>
      <c r="AA316" s="6">
        <v>313</v>
      </c>
      <c r="AB316" t="b">
        <f>OR(Tabla51210[[#This Row],[Tiempo_lineal (ns)]]&gt;$L$508,Tabla51210[[#This Row],[Tiempo_lineal (ns)]]&lt;$L$509)</f>
        <v>0</v>
      </c>
      <c r="AC316" t="b">
        <f>OR(Tabla51210[[#This Row],[Tiempo_normal (ns)]]&gt;$M$508,Tabla51210[[#This Row],[Tiempo_normal (ns)]]&lt;$M$509)</f>
        <v>1</v>
      </c>
      <c r="AD316" s="6">
        <v>313</v>
      </c>
      <c r="AE316" t="b">
        <f>OR(Tabla61311[[#This Row],[Tiempo_lineal (ns)]]&gt;$O$508,Tabla61311[[#This Row],[Tiempo_lineal (ns)]]&lt;$O$509)</f>
        <v>0</v>
      </c>
      <c r="AF316" s="7" t="b">
        <f>OR(Tabla61311[[#This Row],[Tiempo_normal (ns)]]&gt;$P$508,Tabla61311[[#This Row],[Tiempo_normal (ns)]]&lt;$P$509)</f>
        <v>1</v>
      </c>
    </row>
    <row r="317" spans="2:32" x14ac:dyDescent="0.3">
      <c r="B317">
        <v>314</v>
      </c>
      <c r="C317">
        <v>50</v>
      </c>
      <c r="D317">
        <v>25</v>
      </c>
      <c r="E317">
        <v>314</v>
      </c>
      <c r="F317">
        <v>529</v>
      </c>
      <c r="G317">
        <v>150</v>
      </c>
      <c r="H317">
        <v>314</v>
      </c>
      <c r="I317">
        <v>213</v>
      </c>
      <c r="J317">
        <v>348</v>
      </c>
      <c r="K317">
        <v>314</v>
      </c>
      <c r="L317">
        <v>171</v>
      </c>
      <c r="M317">
        <v>627</v>
      </c>
      <c r="N317">
        <v>314</v>
      </c>
      <c r="O317">
        <v>1828</v>
      </c>
      <c r="P317">
        <v>34</v>
      </c>
      <c r="R317" s="8">
        <v>314</v>
      </c>
      <c r="S317" t="b">
        <f>OR(Tabla197[[#This Row],[Tiempo_lineal (ns)]]&gt;$C$508,Tabla197[[#This Row],[Tiempo_lineal (ns)]]&lt;$C$509)</f>
        <v>0</v>
      </c>
      <c r="T317" t="b">
        <f>OR(Tabla197[[#This Row],[Tiempo_normal (ns)]]&gt;$D$508,Tabla197[[#This Row],[Tiempo_normal (ns)]]&lt;$D$509)</f>
        <v>0</v>
      </c>
      <c r="U317" s="8">
        <v>314</v>
      </c>
      <c r="V317" t="b">
        <f>OR(Tabla3108[[#This Row],[Tiempo_lineal (ns)]]&gt;$F$508,Tabla3108[[#This Row],[Tiempo_lineal (ns)]]&lt;$F$509)</f>
        <v>1</v>
      </c>
      <c r="W317" t="b">
        <f>OR(Tabla3108[[#This Row],[Tiempo_normal (ns)]]&gt;$G$508,Tabla3108[[#This Row],[Tiempo_normal (ns)]]&lt;$G$509)</f>
        <v>1</v>
      </c>
      <c r="X317" s="8">
        <v>314</v>
      </c>
      <c r="Y317" t="b">
        <f>OR(Tabla4119[[#This Row],[Tiempo_lineal (ns)]]&gt;$I$508,Tabla4119[[#This Row],[Tiempo_lineal (ns)]]&lt;$I$509)</f>
        <v>0</v>
      </c>
      <c r="Z317" t="b">
        <f>OR(Tabla4119[[#This Row],[Tiempo_normal (ns)]]&gt;$J$508,Tabla4119[[#This Row],[Tiempo_normal (ns)]]&lt;$J$509)</f>
        <v>1</v>
      </c>
      <c r="AA317" s="8">
        <v>314</v>
      </c>
      <c r="AB317" t="b">
        <f>OR(Tabla51210[[#This Row],[Tiempo_lineal (ns)]]&gt;$L$508,Tabla51210[[#This Row],[Tiempo_lineal (ns)]]&lt;$L$509)</f>
        <v>0</v>
      </c>
      <c r="AC317" t="b">
        <f>OR(Tabla51210[[#This Row],[Tiempo_normal (ns)]]&gt;$M$508,Tabla51210[[#This Row],[Tiempo_normal (ns)]]&lt;$M$509)</f>
        <v>0</v>
      </c>
      <c r="AD317" s="8">
        <v>314</v>
      </c>
      <c r="AE317" t="b">
        <f>OR(Tabla61311[[#This Row],[Tiempo_lineal (ns)]]&gt;$O$508,Tabla61311[[#This Row],[Tiempo_lineal (ns)]]&lt;$O$509)</f>
        <v>0</v>
      </c>
      <c r="AF317" s="7" t="b">
        <f>OR(Tabla61311[[#This Row],[Tiempo_normal (ns)]]&gt;$P$508,Tabla61311[[#This Row],[Tiempo_normal (ns)]]&lt;$P$509)</f>
        <v>0</v>
      </c>
    </row>
    <row r="318" spans="2:32" x14ac:dyDescent="0.3">
      <c r="B318">
        <v>315</v>
      </c>
      <c r="C318">
        <v>50</v>
      </c>
      <c r="D318">
        <v>110</v>
      </c>
      <c r="E318">
        <v>315</v>
      </c>
      <c r="F318">
        <v>168</v>
      </c>
      <c r="G318">
        <v>125</v>
      </c>
      <c r="H318">
        <v>315</v>
      </c>
      <c r="I318">
        <v>269</v>
      </c>
      <c r="J318">
        <v>51</v>
      </c>
      <c r="K318">
        <v>315</v>
      </c>
      <c r="L318">
        <v>1014</v>
      </c>
      <c r="M318">
        <v>277</v>
      </c>
      <c r="N318">
        <v>315</v>
      </c>
      <c r="O318">
        <v>2561</v>
      </c>
      <c r="P318">
        <v>107</v>
      </c>
      <c r="R318" s="6">
        <v>315</v>
      </c>
      <c r="S318" t="b">
        <f>OR(Tabla197[[#This Row],[Tiempo_lineal (ns)]]&gt;$C$508,Tabla197[[#This Row],[Tiempo_lineal (ns)]]&lt;$C$509)</f>
        <v>0</v>
      </c>
      <c r="T318" t="b">
        <f>OR(Tabla197[[#This Row],[Tiempo_normal (ns)]]&gt;$D$508,Tabla197[[#This Row],[Tiempo_normal (ns)]]&lt;$D$509)</f>
        <v>1</v>
      </c>
      <c r="U318" s="6">
        <v>315</v>
      </c>
      <c r="V318" t="b">
        <f>OR(Tabla3108[[#This Row],[Tiempo_lineal (ns)]]&gt;$F$508,Tabla3108[[#This Row],[Tiempo_lineal (ns)]]&lt;$F$509)</f>
        <v>0</v>
      </c>
      <c r="W318" t="b">
        <f>OR(Tabla3108[[#This Row],[Tiempo_normal (ns)]]&gt;$G$508,Tabla3108[[#This Row],[Tiempo_normal (ns)]]&lt;$G$509)</f>
        <v>0</v>
      </c>
      <c r="X318" s="6">
        <v>315</v>
      </c>
      <c r="Y318" t="b">
        <f>OR(Tabla4119[[#This Row],[Tiempo_lineal (ns)]]&gt;$I$508,Tabla4119[[#This Row],[Tiempo_lineal (ns)]]&lt;$I$509)</f>
        <v>0</v>
      </c>
      <c r="Z318" t="b">
        <f>OR(Tabla4119[[#This Row],[Tiempo_normal (ns)]]&gt;$J$508,Tabla4119[[#This Row],[Tiempo_normal (ns)]]&lt;$J$509)</f>
        <v>0</v>
      </c>
      <c r="AA318" s="6">
        <v>315</v>
      </c>
      <c r="AB318" t="b">
        <f>OR(Tabla51210[[#This Row],[Tiempo_lineal (ns)]]&gt;$L$508,Tabla51210[[#This Row],[Tiempo_lineal (ns)]]&lt;$L$509)</f>
        <v>0</v>
      </c>
      <c r="AC318" t="b">
        <f>OR(Tabla51210[[#This Row],[Tiempo_normal (ns)]]&gt;$M$508,Tabla51210[[#This Row],[Tiempo_normal (ns)]]&lt;$M$509)</f>
        <v>0</v>
      </c>
      <c r="AD318" s="6">
        <v>315</v>
      </c>
      <c r="AE318" t="b">
        <f>OR(Tabla61311[[#This Row],[Tiempo_lineal (ns)]]&gt;$O$508,Tabla61311[[#This Row],[Tiempo_lineal (ns)]]&lt;$O$509)</f>
        <v>0</v>
      </c>
      <c r="AF318" s="7" t="b">
        <f>OR(Tabla61311[[#This Row],[Tiempo_normal (ns)]]&gt;$P$508,Tabla61311[[#This Row],[Tiempo_normal (ns)]]&lt;$P$509)</f>
        <v>0</v>
      </c>
    </row>
    <row r="319" spans="2:32" x14ac:dyDescent="0.3">
      <c r="B319">
        <v>316</v>
      </c>
      <c r="C319">
        <v>49</v>
      </c>
      <c r="D319">
        <v>117</v>
      </c>
      <c r="E319">
        <v>316</v>
      </c>
      <c r="F319">
        <v>78</v>
      </c>
      <c r="G319">
        <v>41</v>
      </c>
      <c r="H319">
        <v>316</v>
      </c>
      <c r="I319">
        <v>127</v>
      </c>
      <c r="J319">
        <v>249</v>
      </c>
      <c r="K319">
        <v>316</v>
      </c>
      <c r="L319">
        <v>746</v>
      </c>
      <c r="M319">
        <v>651</v>
      </c>
      <c r="N319">
        <v>316</v>
      </c>
      <c r="O319">
        <v>1186</v>
      </c>
      <c r="P319">
        <v>893</v>
      </c>
      <c r="R319" s="8">
        <v>316</v>
      </c>
      <c r="S319" t="b">
        <f>OR(Tabla197[[#This Row],[Tiempo_lineal (ns)]]&gt;$C$508,Tabla197[[#This Row],[Tiempo_lineal (ns)]]&lt;$C$509)</f>
        <v>0</v>
      </c>
      <c r="T319" t="b">
        <f>OR(Tabla197[[#This Row],[Tiempo_normal (ns)]]&gt;$D$508,Tabla197[[#This Row],[Tiempo_normal (ns)]]&lt;$D$509)</f>
        <v>1</v>
      </c>
      <c r="U319" s="8">
        <v>316</v>
      </c>
      <c r="V319" t="b">
        <f>OR(Tabla3108[[#This Row],[Tiempo_lineal (ns)]]&gt;$F$508,Tabla3108[[#This Row],[Tiempo_lineal (ns)]]&lt;$F$509)</f>
        <v>0</v>
      </c>
      <c r="W319" t="b">
        <f>OR(Tabla3108[[#This Row],[Tiempo_normal (ns)]]&gt;$G$508,Tabla3108[[#This Row],[Tiempo_normal (ns)]]&lt;$G$509)</f>
        <v>0</v>
      </c>
      <c r="X319" s="8">
        <v>316</v>
      </c>
      <c r="Y319" t="b">
        <f>OR(Tabla4119[[#This Row],[Tiempo_lineal (ns)]]&gt;$I$508,Tabla4119[[#This Row],[Tiempo_lineal (ns)]]&lt;$I$509)</f>
        <v>0</v>
      </c>
      <c r="Z319" t="b">
        <f>OR(Tabla4119[[#This Row],[Tiempo_normal (ns)]]&gt;$J$508,Tabla4119[[#This Row],[Tiempo_normal (ns)]]&lt;$J$509)</f>
        <v>0</v>
      </c>
      <c r="AA319" s="8">
        <v>316</v>
      </c>
      <c r="AB319" t="b">
        <f>OR(Tabla51210[[#This Row],[Tiempo_lineal (ns)]]&gt;$L$508,Tabla51210[[#This Row],[Tiempo_lineal (ns)]]&lt;$L$509)</f>
        <v>0</v>
      </c>
      <c r="AC319" t="b">
        <f>OR(Tabla51210[[#This Row],[Tiempo_normal (ns)]]&gt;$M$508,Tabla51210[[#This Row],[Tiempo_normal (ns)]]&lt;$M$509)</f>
        <v>0</v>
      </c>
      <c r="AD319" s="8">
        <v>316</v>
      </c>
      <c r="AE319" t="b">
        <f>OR(Tabla61311[[#This Row],[Tiempo_lineal (ns)]]&gt;$O$508,Tabla61311[[#This Row],[Tiempo_lineal (ns)]]&lt;$O$509)</f>
        <v>0</v>
      </c>
      <c r="AF319" s="7" t="b">
        <f>OR(Tabla61311[[#This Row],[Tiempo_normal (ns)]]&gt;$P$508,Tabla61311[[#This Row],[Tiempo_normal (ns)]]&lt;$P$509)</f>
        <v>0</v>
      </c>
    </row>
    <row r="320" spans="2:32" x14ac:dyDescent="0.3">
      <c r="B320">
        <v>317</v>
      </c>
      <c r="C320">
        <v>76</v>
      </c>
      <c r="D320">
        <v>64</v>
      </c>
      <c r="E320">
        <v>317</v>
      </c>
      <c r="F320">
        <v>55</v>
      </c>
      <c r="G320">
        <v>57</v>
      </c>
      <c r="H320">
        <v>317</v>
      </c>
      <c r="I320">
        <v>216</v>
      </c>
      <c r="J320">
        <v>59</v>
      </c>
      <c r="K320">
        <v>317</v>
      </c>
      <c r="L320">
        <v>747</v>
      </c>
      <c r="M320">
        <v>48</v>
      </c>
      <c r="N320">
        <v>317</v>
      </c>
      <c r="O320">
        <v>1371</v>
      </c>
      <c r="P320">
        <v>277</v>
      </c>
      <c r="R320" s="6">
        <v>317</v>
      </c>
      <c r="S320" t="b">
        <f>OR(Tabla197[[#This Row],[Tiempo_lineal (ns)]]&gt;$C$508,Tabla197[[#This Row],[Tiempo_lineal (ns)]]&lt;$C$509)</f>
        <v>0</v>
      </c>
      <c r="T320" t="b">
        <f>OR(Tabla197[[#This Row],[Tiempo_normal (ns)]]&gt;$D$508,Tabla197[[#This Row],[Tiempo_normal (ns)]]&lt;$D$509)</f>
        <v>0</v>
      </c>
      <c r="U320" s="6">
        <v>317</v>
      </c>
      <c r="V320" t="b">
        <f>OR(Tabla3108[[#This Row],[Tiempo_lineal (ns)]]&gt;$F$508,Tabla3108[[#This Row],[Tiempo_lineal (ns)]]&lt;$F$509)</f>
        <v>0</v>
      </c>
      <c r="W320" t="b">
        <f>OR(Tabla3108[[#This Row],[Tiempo_normal (ns)]]&gt;$G$508,Tabla3108[[#This Row],[Tiempo_normal (ns)]]&lt;$G$509)</f>
        <v>0</v>
      </c>
      <c r="X320" s="6">
        <v>317</v>
      </c>
      <c r="Y320" t="b">
        <f>OR(Tabla4119[[#This Row],[Tiempo_lineal (ns)]]&gt;$I$508,Tabla4119[[#This Row],[Tiempo_lineal (ns)]]&lt;$I$509)</f>
        <v>0</v>
      </c>
      <c r="Z320" t="b">
        <f>OR(Tabla4119[[#This Row],[Tiempo_normal (ns)]]&gt;$J$508,Tabla4119[[#This Row],[Tiempo_normal (ns)]]&lt;$J$509)</f>
        <v>0</v>
      </c>
      <c r="AA320" s="6">
        <v>317</v>
      </c>
      <c r="AB320" t="b">
        <f>OR(Tabla51210[[#This Row],[Tiempo_lineal (ns)]]&gt;$L$508,Tabla51210[[#This Row],[Tiempo_lineal (ns)]]&lt;$L$509)</f>
        <v>0</v>
      </c>
      <c r="AC320" t="b">
        <f>OR(Tabla51210[[#This Row],[Tiempo_normal (ns)]]&gt;$M$508,Tabla51210[[#This Row],[Tiempo_normal (ns)]]&lt;$M$509)</f>
        <v>0</v>
      </c>
      <c r="AD320" s="6">
        <v>317</v>
      </c>
      <c r="AE320" t="b">
        <f>OR(Tabla61311[[#This Row],[Tiempo_lineal (ns)]]&gt;$O$508,Tabla61311[[#This Row],[Tiempo_lineal (ns)]]&lt;$O$509)</f>
        <v>0</v>
      </c>
      <c r="AF320" s="7" t="b">
        <f>OR(Tabla61311[[#This Row],[Tiempo_normal (ns)]]&gt;$P$508,Tabla61311[[#This Row],[Tiempo_normal (ns)]]&lt;$P$509)</f>
        <v>0</v>
      </c>
    </row>
    <row r="321" spans="2:32" x14ac:dyDescent="0.3">
      <c r="B321">
        <v>318</v>
      </c>
      <c r="C321">
        <v>62</v>
      </c>
      <c r="D321">
        <v>51</v>
      </c>
      <c r="E321">
        <v>318</v>
      </c>
      <c r="F321">
        <v>48</v>
      </c>
      <c r="G321">
        <v>80</v>
      </c>
      <c r="H321">
        <v>318</v>
      </c>
      <c r="I321">
        <v>178</v>
      </c>
      <c r="J321">
        <v>80</v>
      </c>
      <c r="K321">
        <v>318</v>
      </c>
      <c r="L321">
        <v>396</v>
      </c>
      <c r="M321">
        <v>78</v>
      </c>
      <c r="N321">
        <v>318</v>
      </c>
      <c r="O321">
        <v>4946</v>
      </c>
      <c r="P321">
        <v>97</v>
      </c>
      <c r="R321" s="8">
        <v>318</v>
      </c>
      <c r="S321" t="b">
        <f>OR(Tabla197[[#This Row],[Tiempo_lineal (ns)]]&gt;$C$508,Tabla197[[#This Row],[Tiempo_lineal (ns)]]&lt;$C$509)</f>
        <v>0</v>
      </c>
      <c r="T321" t="b">
        <f>OR(Tabla197[[#This Row],[Tiempo_normal (ns)]]&gt;$D$508,Tabla197[[#This Row],[Tiempo_normal (ns)]]&lt;$D$509)</f>
        <v>0</v>
      </c>
      <c r="U321" s="8">
        <v>318</v>
      </c>
      <c r="V321" t="b">
        <f>OR(Tabla3108[[#This Row],[Tiempo_lineal (ns)]]&gt;$F$508,Tabla3108[[#This Row],[Tiempo_lineal (ns)]]&lt;$F$509)</f>
        <v>0</v>
      </c>
      <c r="W321" t="b">
        <f>OR(Tabla3108[[#This Row],[Tiempo_normal (ns)]]&gt;$G$508,Tabla3108[[#This Row],[Tiempo_normal (ns)]]&lt;$G$509)</f>
        <v>0</v>
      </c>
      <c r="X321" s="8">
        <v>318</v>
      </c>
      <c r="Y321" t="b">
        <f>OR(Tabla4119[[#This Row],[Tiempo_lineal (ns)]]&gt;$I$508,Tabla4119[[#This Row],[Tiempo_lineal (ns)]]&lt;$I$509)</f>
        <v>0</v>
      </c>
      <c r="Z321" t="b">
        <f>OR(Tabla4119[[#This Row],[Tiempo_normal (ns)]]&gt;$J$508,Tabla4119[[#This Row],[Tiempo_normal (ns)]]&lt;$J$509)</f>
        <v>0</v>
      </c>
      <c r="AA321" s="8">
        <v>318</v>
      </c>
      <c r="AB321" t="b">
        <f>OR(Tabla51210[[#This Row],[Tiempo_lineal (ns)]]&gt;$L$508,Tabla51210[[#This Row],[Tiempo_lineal (ns)]]&lt;$L$509)</f>
        <v>0</v>
      </c>
      <c r="AC321" t="b">
        <f>OR(Tabla51210[[#This Row],[Tiempo_normal (ns)]]&gt;$M$508,Tabla51210[[#This Row],[Tiempo_normal (ns)]]&lt;$M$509)</f>
        <v>0</v>
      </c>
      <c r="AD321" s="8">
        <v>318</v>
      </c>
      <c r="AE321" t="b">
        <f>OR(Tabla61311[[#This Row],[Tiempo_lineal (ns)]]&gt;$O$508,Tabla61311[[#This Row],[Tiempo_lineal (ns)]]&lt;$O$509)</f>
        <v>1</v>
      </c>
      <c r="AF321" s="7" t="b">
        <f>OR(Tabla61311[[#This Row],[Tiempo_normal (ns)]]&gt;$P$508,Tabla61311[[#This Row],[Tiempo_normal (ns)]]&lt;$P$509)</f>
        <v>0</v>
      </c>
    </row>
    <row r="322" spans="2:32" x14ac:dyDescent="0.3">
      <c r="B322">
        <v>319</v>
      </c>
      <c r="C322">
        <v>77</v>
      </c>
      <c r="D322">
        <v>53</v>
      </c>
      <c r="E322">
        <v>319</v>
      </c>
      <c r="F322">
        <v>69</v>
      </c>
      <c r="G322">
        <v>60</v>
      </c>
      <c r="H322">
        <v>319</v>
      </c>
      <c r="I322">
        <v>326</v>
      </c>
      <c r="J322">
        <v>80</v>
      </c>
      <c r="K322">
        <v>319</v>
      </c>
      <c r="L322">
        <v>1194</v>
      </c>
      <c r="M322">
        <v>257</v>
      </c>
      <c r="N322">
        <v>319</v>
      </c>
      <c r="O322">
        <v>2267</v>
      </c>
      <c r="P322">
        <v>746</v>
      </c>
      <c r="R322" s="6">
        <v>319</v>
      </c>
      <c r="S322" t="b">
        <f>OR(Tabla197[[#This Row],[Tiempo_lineal (ns)]]&gt;$C$508,Tabla197[[#This Row],[Tiempo_lineal (ns)]]&lt;$C$509)</f>
        <v>0</v>
      </c>
      <c r="T322" t="b">
        <f>OR(Tabla197[[#This Row],[Tiempo_normal (ns)]]&gt;$D$508,Tabla197[[#This Row],[Tiempo_normal (ns)]]&lt;$D$509)</f>
        <v>0</v>
      </c>
      <c r="U322" s="6">
        <v>319</v>
      </c>
      <c r="V322" t="b">
        <f>OR(Tabla3108[[#This Row],[Tiempo_lineal (ns)]]&gt;$F$508,Tabla3108[[#This Row],[Tiempo_lineal (ns)]]&lt;$F$509)</f>
        <v>0</v>
      </c>
      <c r="W322" t="b">
        <f>OR(Tabla3108[[#This Row],[Tiempo_normal (ns)]]&gt;$G$508,Tabla3108[[#This Row],[Tiempo_normal (ns)]]&lt;$G$509)</f>
        <v>0</v>
      </c>
      <c r="X322" s="6">
        <v>319</v>
      </c>
      <c r="Y322" t="b">
        <f>OR(Tabla4119[[#This Row],[Tiempo_lineal (ns)]]&gt;$I$508,Tabla4119[[#This Row],[Tiempo_lineal (ns)]]&lt;$I$509)</f>
        <v>0</v>
      </c>
      <c r="Z322" t="b">
        <f>OR(Tabla4119[[#This Row],[Tiempo_normal (ns)]]&gt;$J$508,Tabla4119[[#This Row],[Tiempo_normal (ns)]]&lt;$J$509)</f>
        <v>0</v>
      </c>
      <c r="AA322" s="6">
        <v>319</v>
      </c>
      <c r="AB322" t="b">
        <f>OR(Tabla51210[[#This Row],[Tiempo_lineal (ns)]]&gt;$L$508,Tabla51210[[#This Row],[Tiempo_lineal (ns)]]&lt;$L$509)</f>
        <v>0</v>
      </c>
      <c r="AC322" t="b">
        <f>OR(Tabla51210[[#This Row],[Tiempo_normal (ns)]]&gt;$M$508,Tabla51210[[#This Row],[Tiempo_normal (ns)]]&lt;$M$509)</f>
        <v>0</v>
      </c>
      <c r="AD322" s="6">
        <v>319</v>
      </c>
      <c r="AE322" t="b">
        <f>OR(Tabla61311[[#This Row],[Tiempo_lineal (ns)]]&gt;$O$508,Tabla61311[[#This Row],[Tiempo_lineal (ns)]]&lt;$O$509)</f>
        <v>0</v>
      </c>
      <c r="AF322" s="7" t="b">
        <f>OR(Tabla61311[[#This Row],[Tiempo_normal (ns)]]&gt;$P$508,Tabla61311[[#This Row],[Tiempo_normal (ns)]]&lt;$P$509)</f>
        <v>0</v>
      </c>
    </row>
    <row r="323" spans="2:32" x14ac:dyDescent="0.3">
      <c r="B323">
        <v>320</v>
      </c>
      <c r="C323">
        <v>48</v>
      </c>
      <c r="D323">
        <v>31</v>
      </c>
      <c r="E323">
        <v>320</v>
      </c>
      <c r="F323">
        <v>53</v>
      </c>
      <c r="G323">
        <v>108</v>
      </c>
      <c r="H323">
        <v>320</v>
      </c>
      <c r="I323">
        <v>166</v>
      </c>
      <c r="J323">
        <v>58</v>
      </c>
      <c r="K323">
        <v>320</v>
      </c>
      <c r="L323">
        <v>859</v>
      </c>
      <c r="M323">
        <v>61</v>
      </c>
      <c r="N323">
        <v>320</v>
      </c>
      <c r="O323">
        <v>4533</v>
      </c>
      <c r="P323">
        <v>5582</v>
      </c>
      <c r="R323" s="8">
        <v>320</v>
      </c>
      <c r="S323" t="b">
        <f>OR(Tabla197[[#This Row],[Tiempo_lineal (ns)]]&gt;$C$508,Tabla197[[#This Row],[Tiempo_lineal (ns)]]&lt;$C$509)</f>
        <v>0</v>
      </c>
      <c r="T323" t="b">
        <f>OR(Tabla197[[#This Row],[Tiempo_normal (ns)]]&gt;$D$508,Tabla197[[#This Row],[Tiempo_normal (ns)]]&lt;$D$509)</f>
        <v>0</v>
      </c>
      <c r="U323" s="8">
        <v>320</v>
      </c>
      <c r="V323" t="b">
        <f>OR(Tabla3108[[#This Row],[Tiempo_lineal (ns)]]&gt;$F$508,Tabla3108[[#This Row],[Tiempo_lineal (ns)]]&lt;$F$509)</f>
        <v>0</v>
      </c>
      <c r="W323" t="b">
        <f>OR(Tabla3108[[#This Row],[Tiempo_normal (ns)]]&gt;$G$508,Tabla3108[[#This Row],[Tiempo_normal (ns)]]&lt;$G$509)</f>
        <v>0</v>
      </c>
      <c r="X323" s="8">
        <v>320</v>
      </c>
      <c r="Y323" t="b">
        <f>OR(Tabla4119[[#This Row],[Tiempo_lineal (ns)]]&gt;$I$508,Tabla4119[[#This Row],[Tiempo_lineal (ns)]]&lt;$I$509)</f>
        <v>0</v>
      </c>
      <c r="Z323" t="b">
        <f>OR(Tabla4119[[#This Row],[Tiempo_normal (ns)]]&gt;$J$508,Tabla4119[[#This Row],[Tiempo_normal (ns)]]&lt;$J$509)</f>
        <v>0</v>
      </c>
      <c r="AA323" s="8">
        <v>320</v>
      </c>
      <c r="AB323" t="b">
        <f>OR(Tabla51210[[#This Row],[Tiempo_lineal (ns)]]&gt;$L$508,Tabla51210[[#This Row],[Tiempo_lineal (ns)]]&lt;$L$509)</f>
        <v>0</v>
      </c>
      <c r="AC323" t="b">
        <f>OR(Tabla51210[[#This Row],[Tiempo_normal (ns)]]&gt;$M$508,Tabla51210[[#This Row],[Tiempo_normal (ns)]]&lt;$M$509)</f>
        <v>0</v>
      </c>
      <c r="AD323" s="8">
        <v>320</v>
      </c>
      <c r="AE323" t="b">
        <f>OR(Tabla61311[[#This Row],[Tiempo_lineal (ns)]]&gt;$O$508,Tabla61311[[#This Row],[Tiempo_lineal (ns)]]&lt;$O$509)</f>
        <v>0</v>
      </c>
      <c r="AF323" s="7" t="b">
        <f>OR(Tabla61311[[#This Row],[Tiempo_normal (ns)]]&gt;$P$508,Tabla61311[[#This Row],[Tiempo_normal (ns)]]&lt;$P$509)</f>
        <v>1</v>
      </c>
    </row>
    <row r="324" spans="2:32" x14ac:dyDescent="0.3">
      <c r="B324">
        <v>321</v>
      </c>
      <c r="C324">
        <v>42</v>
      </c>
      <c r="D324">
        <v>51</v>
      </c>
      <c r="E324">
        <v>321</v>
      </c>
      <c r="F324">
        <v>85</v>
      </c>
      <c r="G324">
        <v>37</v>
      </c>
      <c r="H324">
        <v>321</v>
      </c>
      <c r="I324">
        <v>151</v>
      </c>
      <c r="J324">
        <v>46</v>
      </c>
      <c r="K324">
        <v>321</v>
      </c>
      <c r="L324">
        <v>884</v>
      </c>
      <c r="M324">
        <v>216</v>
      </c>
      <c r="N324">
        <v>321</v>
      </c>
      <c r="O324">
        <v>3391</v>
      </c>
      <c r="P324">
        <v>191</v>
      </c>
      <c r="R324" s="6">
        <v>321</v>
      </c>
      <c r="S324" t="b">
        <f>OR(Tabla197[[#This Row],[Tiempo_lineal (ns)]]&gt;$C$508,Tabla197[[#This Row],[Tiempo_lineal (ns)]]&lt;$C$509)</f>
        <v>0</v>
      </c>
      <c r="T324" t="b">
        <f>OR(Tabla197[[#This Row],[Tiempo_normal (ns)]]&gt;$D$508,Tabla197[[#This Row],[Tiempo_normal (ns)]]&lt;$D$509)</f>
        <v>0</v>
      </c>
      <c r="U324" s="6">
        <v>321</v>
      </c>
      <c r="V324" t="b">
        <f>OR(Tabla3108[[#This Row],[Tiempo_lineal (ns)]]&gt;$F$508,Tabla3108[[#This Row],[Tiempo_lineal (ns)]]&lt;$F$509)</f>
        <v>0</v>
      </c>
      <c r="W324" t="b">
        <f>OR(Tabla3108[[#This Row],[Tiempo_normal (ns)]]&gt;$G$508,Tabla3108[[#This Row],[Tiempo_normal (ns)]]&lt;$G$509)</f>
        <v>0</v>
      </c>
      <c r="X324" s="6">
        <v>321</v>
      </c>
      <c r="Y324" t="b">
        <f>OR(Tabla4119[[#This Row],[Tiempo_lineal (ns)]]&gt;$I$508,Tabla4119[[#This Row],[Tiempo_lineal (ns)]]&lt;$I$509)</f>
        <v>0</v>
      </c>
      <c r="Z324" t="b">
        <f>OR(Tabla4119[[#This Row],[Tiempo_normal (ns)]]&gt;$J$508,Tabla4119[[#This Row],[Tiempo_normal (ns)]]&lt;$J$509)</f>
        <v>0</v>
      </c>
      <c r="AA324" s="6">
        <v>321</v>
      </c>
      <c r="AB324" t="b">
        <f>OR(Tabla51210[[#This Row],[Tiempo_lineal (ns)]]&gt;$L$508,Tabla51210[[#This Row],[Tiempo_lineal (ns)]]&lt;$L$509)</f>
        <v>0</v>
      </c>
      <c r="AC324" t="b">
        <f>OR(Tabla51210[[#This Row],[Tiempo_normal (ns)]]&gt;$M$508,Tabla51210[[#This Row],[Tiempo_normal (ns)]]&lt;$M$509)</f>
        <v>0</v>
      </c>
      <c r="AD324" s="6">
        <v>321</v>
      </c>
      <c r="AE324" t="b">
        <f>OR(Tabla61311[[#This Row],[Tiempo_lineal (ns)]]&gt;$O$508,Tabla61311[[#This Row],[Tiempo_lineal (ns)]]&lt;$O$509)</f>
        <v>0</v>
      </c>
      <c r="AF324" s="7" t="b">
        <f>OR(Tabla61311[[#This Row],[Tiempo_normal (ns)]]&gt;$P$508,Tabla61311[[#This Row],[Tiempo_normal (ns)]]&lt;$P$509)</f>
        <v>0</v>
      </c>
    </row>
    <row r="325" spans="2:32" x14ac:dyDescent="0.3">
      <c r="B325">
        <v>322</v>
      </c>
      <c r="C325">
        <v>49</v>
      </c>
      <c r="D325">
        <v>41</v>
      </c>
      <c r="E325">
        <v>322</v>
      </c>
      <c r="F325">
        <v>54</v>
      </c>
      <c r="G325">
        <v>40</v>
      </c>
      <c r="H325">
        <v>322</v>
      </c>
      <c r="I325">
        <v>127</v>
      </c>
      <c r="J325">
        <v>61</v>
      </c>
      <c r="K325">
        <v>322</v>
      </c>
      <c r="L325">
        <v>544</v>
      </c>
      <c r="M325">
        <v>52</v>
      </c>
      <c r="N325">
        <v>322</v>
      </c>
      <c r="O325">
        <v>4552</v>
      </c>
      <c r="P325">
        <v>99</v>
      </c>
      <c r="R325" s="8">
        <v>322</v>
      </c>
      <c r="S325" t="b">
        <f>OR(Tabla197[[#This Row],[Tiempo_lineal (ns)]]&gt;$C$508,Tabla197[[#This Row],[Tiempo_lineal (ns)]]&lt;$C$509)</f>
        <v>0</v>
      </c>
      <c r="T325" t="b">
        <f>OR(Tabla197[[#This Row],[Tiempo_normal (ns)]]&gt;$D$508,Tabla197[[#This Row],[Tiempo_normal (ns)]]&lt;$D$509)</f>
        <v>0</v>
      </c>
      <c r="U325" s="8">
        <v>322</v>
      </c>
      <c r="V325" t="b">
        <f>OR(Tabla3108[[#This Row],[Tiempo_lineal (ns)]]&gt;$F$508,Tabla3108[[#This Row],[Tiempo_lineal (ns)]]&lt;$F$509)</f>
        <v>0</v>
      </c>
      <c r="W325" t="b">
        <f>OR(Tabla3108[[#This Row],[Tiempo_normal (ns)]]&gt;$G$508,Tabla3108[[#This Row],[Tiempo_normal (ns)]]&lt;$G$509)</f>
        <v>0</v>
      </c>
      <c r="X325" s="8">
        <v>322</v>
      </c>
      <c r="Y325" t="b">
        <f>OR(Tabla4119[[#This Row],[Tiempo_lineal (ns)]]&gt;$I$508,Tabla4119[[#This Row],[Tiempo_lineal (ns)]]&lt;$I$509)</f>
        <v>0</v>
      </c>
      <c r="Z325" t="b">
        <f>OR(Tabla4119[[#This Row],[Tiempo_normal (ns)]]&gt;$J$508,Tabla4119[[#This Row],[Tiempo_normal (ns)]]&lt;$J$509)</f>
        <v>0</v>
      </c>
      <c r="AA325" s="8">
        <v>322</v>
      </c>
      <c r="AB325" t="b">
        <f>OR(Tabla51210[[#This Row],[Tiempo_lineal (ns)]]&gt;$L$508,Tabla51210[[#This Row],[Tiempo_lineal (ns)]]&lt;$L$509)</f>
        <v>0</v>
      </c>
      <c r="AC325" t="b">
        <f>OR(Tabla51210[[#This Row],[Tiempo_normal (ns)]]&gt;$M$508,Tabla51210[[#This Row],[Tiempo_normal (ns)]]&lt;$M$509)</f>
        <v>0</v>
      </c>
      <c r="AD325" s="8">
        <v>322</v>
      </c>
      <c r="AE325" t="b">
        <f>OR(Tabla61311[[#This Row],[Tiempo_lineal (ns)]]&gt;$O$508,Tabla61311[[#This Row],[Tiempo_lineal (ns)]]&lt;$O$509)</f>
        <v>0</v>
      </c>
      <c r="AF325" s="7" t="b">
        <f>OR(Tabla61311[[#This Row],[Tiempo_normal (ns)]]&gt;$P$508,Tabla61311[[#This Row],[Tiempo_normal (ns)]]&lt;$P$509)</f>
        <v>0</v>
      </c>
    </row>
    <row r="326" spans="2:32" x14ac:dyDescent="0.3">
      <c r="B326">
        <v>323</v>
      </c>
      <c r="C326">
        <v>49</v>
      </c>
      <c r="D326">
        <v>28</v>
      </c>
      <c r="E326">
        <v>323</v>
      </c>
      <c r="F326">
        <v>59</v>
      </c>
      <c r="G326">
        <v>37</v>
      </c>
      <c r="H326">
        <v>323</v>
      </c>
      <c r="I326">
        <v>136</v>
      </c>
      <c r="J326">
        <v>46</v>
      </c>
      <c r="K326">
        <v>323</v>
      </c>
      <c r="L326">
        <v>201</v>
      </c>
      <c r="M326">
        <v>58</v>
      </c>
      <c r="N326">
        <v>323</v>
      </c>
      <c r="O326">
        <v>2897</v>
      </c>
      <c r="P326">
        <v>45</v>
      </c>
      <c r="R326" s="6">
        <v>323</v>
      </c>
      <c r="S326" t="b">
        <f>OR(Tabla197[[#This Row],[Tiempo_lineal (ns)]]&gt;$C$508,Tabla197[[#This Row],[Tiempo_lineal (ns)]]&lt;$C$509)</f>
        <v>0</v>
      </c>
      <c r="T326" t="b">
        <f>OR(Tabla197[[#This Row],[Tiempo_normal (ns)]]&gt;$D$508,Tabla197[[#This Row],[Tiempo_normal (ns)]]&lt;$D$509)</f>
        <v>0</v>
      </c>
      <c r="U326" s="6">
        <v>323</v>
      </c>
      <c r="V326" t="b">
        <f>OR(Tabla3108[[#This Row],[Tiempo_lineal (ns)]]&gt;$F$508,Tabla3108[[#This Row],[Tiempo_lineal (ns)]]&lt;$F$509)</f>
        <v>0</v>
      </c>
      <c r="W326" t="b">
        <f>OR(Tabla3108[[#This Row],[Tiempo_normal (ns)]]&gt;$G$508,Tabla3108[[#This Row],[Tiempo_normal (ns)]]&lt;$G$509)</f>
        <v>0</v>
      </c>
      <c r="X326" s="6">
        <v>323</v>
      </c>
      <c r="Y326" t="b">
        <f>OR(Tabla4119[[#This Row],[Tiempo_lineal (ns)]]&gt;$I$508,Tabla4119[[#This Row],[Tiempo_lineal (ns)]]&lt;$I$509)</f>
        <v>0</v>
      </c>
      <c r="Z326" t="b">
        <f>OR(Tabla4119[[#This Row],[Tiempo_normal (ns)]]&gt;$J$508,Tabla4119[[#This Row],[Tiempo_normal (ns)]]&lt;$J$509)</f>
        <v>0</v>
      </c>
      <c r="AA326" s="6">
        <v>323</v>
      </c>
      <c r="AB326" t="b">
        <f>OR(Tabla51210[[#This Row],[Tiempo_lineal (ns)]]&gt;$L$508,Tabla51210[[#This Row],[Tiempo_lineal (ns)]]&lt;$L$509)</f>
        <v>0</v>
      </c>
      <c r="AC326" t="b">
        <f>OR(Tabla51210[[#This Row],[Tiempo_normal (ns)]]&gt;$M$508,Tabla51210[[#This Row],[Tiempo_normal (ns)]]&lt;$M$509)</f>
        <v>0</v>
      </c>
      <c r="AD326" s="6">
        <v>323</v>
      </c>
      <c r="AE326" t="b">
        <f>OR(Tabla61311[[#This Row],[Tiempo_lineal (ns)]]&gt;$O$508,Tabla61311[[#This Row],[Tiempo_lineal (ns)]]&lt;$O$509)</f>
        <v>0</v>
      </c>
      <c r="AF326" s="7" t="b">
        <f>OR(Tabla61311[[#This Row],[Tiempo_normal (ns)]]&gt;$P$508,Tabla61311[[#This Row],[Tiempo_normal (ns)]]&lt;$P$509)</f>
        <v>0</v>
      </c>
    </row>
    <row r="327" spans="2:32" x14ac:dyDescent="0.3">
      <c r="B327">
        <v>324</v>
      </c>
      <c r="C327">
        <v>123</v>
      </c>
      <c r="D327">
        <v>66</v>
      </c>
      <c r="E327">
        <v>324</v>
      </c>
      <c r="F327">
        <v>106</v>
      </c>
      <c r="G327">
        <v>36</v>
      </c>
      <c r="H327">
        <v>324</v>
      </c>
      <c r="I327">
        <v>102</v>
      </c>
      <c r="J327">
        <v>220</v>
      </c>
      <c r="K327">
        <v>324</v>
      </c>
      <c r="L327">
        <v>237</v>
      </c>
      <c r="M327">
        <v>496</v>
      </c>
      <c r="N327">
        <v>324</v>
      </c>
      <c r="O327">
        <v>2102</v>
      </c>
      <c r="P327">
        <v>215</v>
      </c>
      <c r="R327" s="8">
        <v>324</v>
      </c>
      <c r="S327" t="b">
        <f>OR(Tabla197[[#This Row],[Tiempo_lineal (ns)]]&gt;$C$508,Tabla197[[#This Row],[Tiempo_lineal (ns)]]&lt;$C$509)</f>
        <v>1</v>
      </c>
      <c r="T327" t="b">
        <f>OR(Tabla197[[#This Row],[Tiempo_normal (ns)]]&gt;$D$508,Tabla197[[#This Row],[Tiempo_normal (ns)]]&lt;$D$509)</f>
        <v>0</v>
      </c>
      <c r="U327" s="8">
        <v>324</v>
      </c>
      <c r="V327" t="b">
        <f>OR(Tabla3108[[#This Row],[Tiempo_lineal (ns)]]&gt;$F$508,Tabla3108[[#This Row],[Tiempo_lineal (ns)]]&lt;$F$509)</f>
        <v>0</v>
      </c>
      <c r="W327" t="b">
        <f>OR(Tabla3108[[#This Row],[Tiempo_normal (ns)]]&gt;$G$508,Tabla3108[[#This Row],[Tiempo_normal (ns)]]&lt;$G$509)</f>
        <v>0</v>
      </c>
      <c r="X327" s="8">
        <v>324</v>
      </c>
      <c r="Y327" t="b">
        <f>OR(Tabla4119[[#This Row],[Tiempo_lineal (ns)]]&gt;$I$508,Tabla4119[[#This Row],[Tiempo_lineal (ns)]]&lt;$I$509)</f>
        <v>0</v>
      </c>
      <c r="Z327" t="b">
        <f>OR(Tabla4119[[#This Row],[Tiempo_normal (ns)]]&gt;$J$508,Tabla4119[[#This Row],[Tiempo_normal (ns)]]&lt;$J$509)</f>
        <v>0</v>
      </c>
      <c r="AA327" s="8">
        <v>324</v>
      </c>
      <c r="AB327" t="b">
        <f>OR(Tabla51210[[#This Row],[Tiempo_lineal (ns)]]&gt;$L$508,Tabla51210[[#This Row],[Tiempo_lineal (ns)]]&lt;$L$509)</f>
        <v>0</v>
      </c>
      <c r="AC327" t="b">
        <f>OR(Tabla51210[[#This Row],[Tiempo_normal (ns)]]&gt;$M$508,Tabla51210[[#This Row],[Tiempo_normal (ns)]]&lt;$M$509)</f>
        <v>0</v>
      </c>
      <c r="AD327" s="8">
        <v>324</v>
      </c>
      <c r="AE327" t="b">
        <f>OR(Tabla61311[[#This Row],[Tiempo_lineal (ns)]]&gt;$O$508,Tabla61311[[#This Row],[Tiempo_lineal (ns)]]&lt;$O$509)</f>
        <v>0</v>
      </c>
      <c r="AF327" s="7" t="b">
        <f>OR(Tabla61311[[#This Row],[Tiempo_normal (ns)]]&gt;$P$508,Tabla61311[[#This Row],[Tiempo_normal (ns)]]&lt;$P$509)</f>
        <v>0</v>
      </c>
    </row>
    <row r="328" spans="2:32" x14ac:dyDescent="0.3">
      <c r="B328">
        <v>325</v>
      </c>
      <c r="C328">
        <v>51</v>
      </c>
      <c r="D328">
        <v>65</v>
      </c>
      <c r="E328">
        <v>325</v>
      </c>
      <c r="F328">
        <v>104</v>
      </c>
      <c r="G328">
        <v>67</v>
      </c>
      <c r="H328">
        <v>325</v>
      </c>
      <c r="I328">
        <v>179</v>
      </c>
      <c r="J328">
        <v>95</v>
      </c>
      <c r="K328">
        <v>325</v>
      </c>
      <c r="L328">
        <v>369</v>
      </c>
      <c r="M328">
        <v>39</v>
      </c>
      <c r="N328">
        <v>325</v>
      </c>
      <c r="O328">
        <v>2506</v>
      </c>
      <c r="P328">
        <v>1133</v>
      </c>
      <c r="R328" s="6">
        <v>325</v>
      </c>
      <c r="S328" t="b">
        <f>OR(Tabla197[[#This Row],[Tiempo_lineal (ns)]]&gt;$C$508,Tabla197[[#This Row],[Tiempo_lineal (ns)]]&lt;$C$509)</f>
        <v>0</v>
      </c>
      <c r="T328" t="b">
        <f>OR(Tabla197[[#This Row],[Tiempo_normal (ns)]]&gt;$D$508,Tabla197[[#This Row],[Tiempo_normal (ns)]]&lt;$D$509)</f>
        <v>0</v>
      </c>
      <c r="U328" s="6">
        <v>325</v>
      </c>
      <c r="V328" t="b">
        <f>OR(Tabla3108[[#This Row],[Tiempo_lineal (ns)]]&gt;$F$508,Tabla3108[[#This Row],[Tiempo_lineal (ns)]]&lt;$F$509)</f>
        <v>0</v>
      </c>
      <c r="W328" t="b">
        <f>OR(Tabla3108[[#This Row],[Tiempo_normal (ns)]]&gt;$G$508,Tabla3108[[#This Row],[Tiempo_normal (ns)]]&lt;$G$509)</f>
        <v>0</v>
      </c>
      <c r="X328" s="6">
        <v>325</v>
      </c>
      <c r="Y328" t="b">
        <f>OR(Tabla4119[[#This Row],[Tiempo_lineal (ns)]]&gt;$I$508,Tabla4119[[#This Row],[Tiempo_lineal (ns)]]&lt;$I$509)</f>
        <v>0</v>
      </c>
      <c r="Z328" t="b">
        <f>OR(Tabla4119[[#This Row],[Tiempo_normal (ns)]]&gt;$J$508,Tabla4119[[#This Row],[Tiempo_normal (ns)]]&lt;$J$509)</f>
        <v>0</v>
      </c>
      <c r="AA328" s="6">
        <v>325</v>
      </c>
      <c r="AB328" t="b">
        <f>OR(Tabla51210[[#This Row],[Tiempo_lineal (ns)]]&gt;$L$508,Tabla51210[[#This Row],[Tiempo_lineal (ns)]]&lt;$L$509)</f>
        <v>0</v>
      </c>
      <c r="AC328" t="b">
        <f>OR(Tabla51210[[#This Row],[Tiempo_normal (ns)]]&gt;$M$508,Tabla51210[[#This Row],[Tiempo_normal (ns)]]&lt;$M$509)</f>
        <v>0</v>
      </c>
      <c r="AD328" s="6">
        <v>325</v>
      </c>
      <c r="AE328" t="b">
        <f>OR(Tabla61311[[#This Row],[Tiempo_lineal (ns)]]&gt;$O$508,Tabla61311[[#This Row],[Tiempo_lineal (ns)]]&lt;$O$509)</f>
        <v>0</v>
      </c>
      <c r="AF328" s="7" t="b">
        <f>OR(Tabla61311[[#This Row],[Tiempo_normal (ns)]]&gt;$P$508,Tabla61311[[#This Row],[Tiempo_normal (ns)]]&lt;$P$509)</f>
        <v>0</v>
      </c>
    </row>
    <row r="329" spans="2:32" x14ac:dyDescent="0.3">
      <c r="B329">
        <v>326</v>
      </c>
      <c r="C329">
        <v>76</v>
      </c>
      <c r="D329">
        <v>41</v>
      </c>
      <c r="E329">
        <v>326</v>
      </c>
      <c r="F329">
        <v>93</v>
      </c>
      <c r="G329">
        <v>56</v>
      </c>
      <c r="H329">
        <v>326</v>
      </c>
      <c r="I329">
        <v>157</v>
      </c>
      <c r="J329">
        <v>30</v>
      </c>
      <c r="K329">
        <v>326</v>
      </c>
      <c r="L329">
        <v>789</v>
      </c>
      <c r="M329">
        <v>58</v>
      </c>
      <c r="N329">
        <v>326</v>
      </c>
      <c r="O329">
        <v>1610</v>
      </c>
      <c r="P329">
        <v>60</v>
      </c>
      <c r="R329" s="8">
        <v>326</v>
      </c>
      <c r="S329" t="b">
        <f>OR(Tabla197[[#This Row],[Tiempo_lineal (ns)]]&gt;$C$508,Tabla197[[#This Row],[Tiempo_lineal (ns)]]&lt;$C$509)</f>
        <v>0</v>
      </c>
      <c r="T329" t="b">
        <f>OR(Tabla197[[#This Row],[Tiempo_normal (ns)]]&gt;$D$508,Tabla197[[#This Row],[Tiempo_normal (ns)]]&lt;$D$509)</f>
        <v>0</v>
      </c>
      <c r="U329" s="8">
        <v>326</v>
      </c>
      <c r="V329" t="b">
        <f>OR(Tabla3108[[#This Row],[Tiempo_lineal (ns)]]&gt;$F$508,Tabla3108[[#This Row],[Tiempo_lineal (ns)]]&lt;$F$509)</f>
        <v>0</v>
      </c>
      <c r="W329" t="b">
        <f>OR(Tabla3108[[#This Row],[Tiempo_normal (ns)]]&gt;$G$508,Tabla3108[[#This Row],[Tiempo_normal (ns)]]&lt;$G$509)</f>
        <v>0</v>
      </c>
      <c r="X329" s="8">
        <v>326</v>
      </c>
      <c r="Y329" t="b">
        <f>OR(Tabla4119[[#This Row],[Tiempo_lineal (ns)]]&gt;$I$508,Tabla4119[[#This Row],[Tiempo_lineal (ns)]]&lt;$I$509)</f>
        <v>0</v>
      </c>
      <c r="Z329" t="b">
        <f>OR(Tabla4119[[#This Row],[Tiempo_normal (ns)]]&gt;$J$508,Tabla4119[[#This Row],[Tiempo_normal (ns)]]&lt;$J$509)</f>
        <v>0</v>
      </c>
      <c r="AA329" s="8">
        <v>326</v>
      </c>
      <c r="AB329" t="b">
        <f>OR(Tabla51210[[#This Row],[Tiempo_lineal (ns)]]&gt;$L$508,Tabla51210[[#This Row],[Tiempo_lineal (ns)]]&lt;$L$509)</f>
        <v>0</v>
      </c>
      <c r="AC329" t="b">
        <f>OR(Tabla51210[[#This Row],[Tiempo_normal (ns)]]&gt;$M$508,Tabla51210[[#This Row],[Tiempo_normal (ns)]]&lt;$M$509)</f>
        <v>0</v>
      </c>
      <c r="AD329" s="8">
        <v>326</v>
      </c>
      <c r="AE329" t="b">
        <f>OR(Tabla61311[[#This Row],[Tiempo_lineal (ns)]]&gt;$O$508,Tabla61311[[#This Row],[Tiempo_lineal (ns)]]&lt;$O$509)</f>
        <v>0</v>
      </c>
      <c r="AF329" s="7" t="b">
        <f>OR(Tabla61311[[#This Row],[Tiempo_normal (ns)]]&gt;$P$508,Tabla61311[[#This Row],[Tiempo_normal (ns)]]&lt;$P$509)</f>
        <v>0</v>
      </c>
    </row>
    <row r="330" spans="2:32" x14ac:dyDescent="0.3">
      <c r="B330">
        <v>327</v>
      </c>
      <c r="C330">
        <v>84</v>
      </c>
      <c r="D330">
        <v>68</v>
      </c>
      <c r="E330">
        <v>327</v>
      </c>
      <c r="F330">
        <v>56</v>
      </c>
      <c r="G330">
        <v>125</v>
      </c>
      <c r="H330">
        <v>327</v>
      </c>
      <c r="I330">
        <v>209</v>
      </c>
      <c r="J330">
        <v>60</v>
      </c>
      <c r="K330">
        <v>327</v>
      </c>
      <c r="L330">
        <v>436</v>
      </c>
      <c r="M330">
        <v>49</v>
      </c>
      <c r="N330">
        <v>327</v>
      </c>
      <c r="O330">
        <v>1484</v>
      </c>
      <c r="P330">
        <v>100</v>
      </c>
      <c r="R330" s="6">
        <v>327</v>
      </c>
      <c r="S330" t="b">
        <f>OR(Tabla197[[#This Row],[Tiempo_lineal (ns)]]&gt;$C$508,Tabla197[[#This Row],[Tiempo_lineal (ns)]]&lt;$C$509)</f>
        <v>0</v>
      </c>
      <c r="T330" t="b">
        <f>OR(Tabla197[[#This Row],[Tiempo_normal (ns)]]&gt;$D$508,Tabla197[[#This Row],[Tiempo_normal (ns)]]&lt;$D$509)</f>
        <v>0</v>
      </c>
      <c r="U330" s="6">
        <v>327</v>
      </c>
      <c r="V330" t="b">
        <f>OR(Tabla3108[[#This Row],[Tiempo_lineal (ns)]]&gt;$F$508,Tabla3108[[#This Row],[Tiempo_lineal (ns)]]&lt;$F$509)</f>
        <v>0</v>
      </c>
      <c r="W330" t="b">
        <f>OR(Tabla3108[[#This Row],[Tiempo_normal (ns)]]&gt;$G$508,Tabla3108[[#This Row],[Tiempo_normal (ns)]]&lt;$G$509)</f>
        <v>0</v>
      </c>
      <c r="X330" s="6">
        <v>327</v>
      </c>
      <c r="Y330" t="b">
        <f>OR(Tabla4119[[#This Row],[Tiempo_lineal (ns)]]&gt;$I$508,Tabla4119[[#This Row],[Tiempo_lineal (ns)]]&lt;$I$509)</f>
        <v>0</v>
      </c>
      <c r="Z330" t="b">
        <f>OR(Tabla4119[[#This Row],[Tiempo_normal (ns)]]&gt;$J$508,Tabla4119[[#This Row],[Tiempo_normal (ns)]]&lt;$J$509)</f>
        <v>0</v>
      </c>
      <c r="AA330" s="6">
        <v>327</v>
      </c>
      <c r="AB330" t="b">
        <f>OR(Tabla51210[[#This Row],[Tiempo_lineal (ns)]]&gt;$L$508,Tabla51210[[#This Row],[Tiempo_lineal (ns)]]&lt;$L$509)</f>
        <v>0</v>
      </c>
      <c r="AC330" t="b">
        <f>OR(Tabla51210[[#This Row],[Tiempo_normal (ns)]]&gt;$M$508,Tabla51210[[#This Row],[Tiempo_normal (ns)]]&lt;$M$509)</f>
        <v>0</v>
      </c>
      <c r="AD330" s="6">
        <v>327</v>
      </c>
      <c r="AE330" t="b">
        <f>OR(Tabla61311[[#This Row],[Tiempo_lineal (ns)]]&gt;$O$508,Tabla61311[[#This Row],[Tiempo_lineal (ns)]]&lt;$O$509)</f>
        <v>0</v>
      </c>
      <c r="AF330" s="7" t="b">
        <f>OR(Tabla61311[[#This Row],[Tiempo_normal (ns)]]&gt;$P$508,Tabla61311[[#This Row],[Tiempo_normal (ns)]]&lt;$P$509)</f>
        <v>0</v>
      </c>
    </row>
    <row r="331" spans="2:32" x14ac:dyDescent="0.3">
      <c r="B331">
        <v>328</v>
      </c>
      <c r="C331">
        <v>54</v>
      </c>
      <c r="D331">
        <v>26</v>
      </c>
      <c r="E331">
        <v>328</v>
      </c>
      <c r="F331">
        <v>79</v>
      </c>
      <c r="G331">
        <v>37</v>
      </c>
      <c r="H331">
        <v>328</v>
      </c>
      <c r="I331">
        <v>196</v>
      </c>
      <c r="J331">
        <v>61</v>
      </c>
      <c r="K331">
        <v>328</v>
      </c>
      <c r="L331">
        <v>1297</v>
      </c>
      <c r="M331">
        <v>54</v>
      </c>
      <c r="N331">
        <v>328</v>
      </c>
      <c r="O331">
        <v>850</v>
      </c>
      <c r="P331">
        <v>33</v>
      </c>
      <c r="R331" s="8">
        <v>328</v>
      </c>
      <c r="S331" t="b">
        <f>OR(Tabla197[[#This Row],[Tiempo_lineal (ns)]]&gt;$C$508,Tabla197[[#This Row],[Tiempo_lineal (ns)]]&lt;$C$509)</f>
        <v>0</v>
      </c>
      <c r="T331" t="b">
        <f>OR(Tabla197[[#This Row],[Tiempo_normal (ns)]]&gt;$D$508,Tabla197[[#This Row],[Tiempo_normal (ns)]]&lt;$D$509)</f>
        <v>0</v>
      </c>
      <c r="U331" s="8">
        <v>328</v>
      </c>
      <c r="V331" t="b">
        <f>OR(Tabla3108[[#This Row],[Tiempo_lineal (ns)]]&gt;$F$508,Tabla3108[[#This Row],[Tiempo_lineal (ns)]]&lt;$F$509)</f>
        <v>0</v>
      </c>
      <c r="W331" t="b">
        <f>OR(Tabla3108[[#This Row],[Tiempo_normal (ns)]]&gt;$G$508,Tabla3108[[#This Row],[Tiempo_normal (ns)]]&lt;$G$509)</f>
        <v>0</v>
      </c>
      <c r="X331" s="8">
        <v>328</v>
      </c>
      <c r="Y331" t="b">
        <f>OR(Tabla4119[[#This Row],[Tiempo_lineal (ns)]]&gt;$I$508,Tabla4119[[#This Row],[Tiempo_lineal (ns)]]&lt;$I$509)</f>
        <v>0</v>
      </c>
      <c r="Z331" t="b">
        <f>OR(Tabla4119[[#This Row],[Tiempo_normal (ns)]]&gt;$J$508,Tabla4119[[#This Row],[Tiempo_normal (ns)]]&lt;$J$509)</f>
        <v>0</v>
      </c>
      <c r="AA331" s="8">
        <v>328</v>
      </c>
      <c r="AB331" t="b">
        <f>OR(Tabla51210[[#This Row],[Tiempo_lineal (ns)]]&gt;$L$508,Tabla51210[[#This Row],[Tiempo_lineal (ns)]]&lt;$L$509)</f>
        <v>0</v>
      </c>
      <c r="AC331" t="b">
        <f>OR(Tabla51210[[#This Row],[Tiempo_normal (ns)]]&gt;$M$508,Tabla51210[[#This Row],[Tiempo_normal (ns)]]&lt;$M$509)</f>
        <v>0</v>
      </c>
      <c r="AD331" s="8">
        <v>328</v>
      </c>
      <c r="AE331" t="b">
        <f>OR(Tabla61311[[#This Row],[Tiempo_lineal (ns)]]&gt;$O$508,Tabla61311[[#This Row],[Tiempo_lineal (ns)]]&lt;$O$509)</f>
        <v>0</v>
      </c>
      <c r="AF331" s="7" t="b">
        <f>OR(Tabla61311[[#This Row],[Tiempo_normal (ns)]]&gt;$P$508,Tabla61311[[#This Row],[Tiempo_normal (ns)]]&lt;$P$509)</f>
        <v>0</v>
      </c>
    </row>
    <row r="332" spans="2:32" x14ac:dyDescent="0.3">
      <c r="B332">
        <v>329</v>
      </c>
      <c r="C332">
        <v>55</v>
      </c>
      <c r="D332">
        <v>41</v>
      </c>
      <c r="E332">
        <v>329</v>
      </c>
      <c r="F332">
        <v>73</v>
      </c>
      <c r="G332">
        <v>65</v>
      </c>
      <c r="H332">
        <v>329</v>
      </c>
      <c r="I332">
        <v>120</v>
      </c>
      <c r="J332">
        <v>61</v>
      </c>
      <c r="K332">
        <v>329</v>
      </c>
      <c r="L332">
        <v>462</v>
      </c>
      <c r="M332">
        <v>55</v>
      </c>
      <c r="N332">
        <v>329</v>
      </c>
      <c r="O332">
        <v>4829</v>
      </c>
      <c r="P332">
        <v>59</v>
      </c>
      <c r="R332" s="6">
        <v>329</v>
      </c>
      <c r="S332" t="b">
        <f>OR(Tabla197[[#This Row],[Tiempo_lineal (ns)]]&gt;$C$508,Tabla197[[#This Row],[Tiempo_lineal (ns)]]&lt;$C$509)</f>
        <v>0</v>
      </c>
      <c r="T332" t="b">
        <f>OR(Tabla197[[#This Row],[Tiempo_normal (ns)]]&gt;$D$508,Tabla197[[#This Row],[Tiempo_normal (ns)]]&lt;$D$509)</f>
        <v>0</v>
      </c>
      <c r="U332" s="6">
        <v>329</v>
      </c>
      <c r="V332" t="b">
        <f>OR(Tabla3108[[#This Row],[Tiempo_lineal (ns)]]&gt;$F$508,Tabla3108[[#This Row],[Tiempo_lineal (ns)]]&lt;$F$509)</f>
        <v>0</v>
      </c>
      <c r="W332" t="b">
        <f>OR(Tabla3108[[#This Row],[Tiempo_normal (ns)]]&gt;$G$508,Tabla3108[[#This Row],[Tiempo_normal (ns)]]&lt;$G$509)</f>
        <v>0</v>
      </c>
      <c r="X332" s="6">
        <v>329</v>
      </c>
      <c r="Y332" t="b">
        <f>OR(Tabla4119[[#This Row],[Tiempo_lineal (ns)]]&gt;$I$508,Tabla4119[[#This Row],[Tiempo_lineal (ns)]]&lt;$I$509)</f>
        <v>0</v>
      </c>
      <c r="Z332" t="b">
        <f>OR(Tabla4119[[#This Row],[Tiempo_normal (ns)]]&gt;$J$508,Tabla4119[[#This Row],[Tiempo_normal (ns)]]&lt;$J$509)</f>
        <v>0</v>
      </c>
      <c r="AA332" s="6">
        <v>329</v>
      </c>
      <c r="AB332" t="b">
        <f>OR(Tabla51210[[#This Row],[Tiempo_lineal (ns)]]&gt;$L$508,Tabla51210[[#This Row],[Tiempo_lineal (ns)]]&lt;$L$509)</f>
        <v>0</v>
      </c>
      <c r="AC332" t="b">
        <f>OR(Tabla51210[[#This Row],[Tiempo_normal (ns)]]&gt;$M$508,Tabla51210[[#This Row],[Tiempo_normal (ns)]]&lt;$M$509)</f>
        <v>0</v>
      </c>
      <c r="AD332" s="6">
        <v>329</v>
      </c>
      <c r="AE332" t="b">
        <f>OR(Tabla61311[[#This Row],[Tiempo_lineal (ns)]]&gt;$O$508,Tabla61311[[#This Row],[Tiempo_lineal (ns)]]&lt;$O$509)</f>
        <v>1</v>
      </c>
      <c r="AF332" s="7" t="b">
        <f>OR(Tabla61311[[#This Row],[Tiempo_normal (ns)]]&gt;$P$508,Tabla61311[[#This Row],[Tiempo_normal (ns)]]&lt;$P$509)</f>
        <v>0</v>
      </c>
    </row>
    <row r="333" spans="2:32" x14ac:dyDescent="0.3">
      <c r="B333">
        <v>330</v>
      </c>
      <c r="C333">
        <v>60</v>
      </c>
      <c r="D333">
        <v>26</v>
      </c>
      <c r="E333">
        <v>330</v>
      </c>
      <c r="F333">
        <v>101</v>
      </c>
      <c r="G333">
        <v>120</v>
      </c>
      <c r="H333">
        <v>330</v>
      </c>
      <c r="I333">
        <v>144</v>
      </c>
      <c r="J333">
        <v>72</v>
      </c>
      <c r="K333">
        <v>330</v>
      </c>
      <c r="L333">
        <v>590</v>
      </c>
      <c r="M333">
        <v>58</v>
      </c>
      <c r="N333">
        <v>330</v>
      </c>
      <c r="O333">
        <v>2531</v>
      </c>
      <c r="P333">
        <v>93</v>
      </c>
      <c r="R333" s="8">
        <v>330</v>
      </c>
      <c r="S333" t="b">
        <f>OR(Tabla197[[#This Row],[Tiempo_lineal (ns)]]&gt;$C$508,Tabla197[[#This Row],[Tiempo_lineal (ns)]]&lt;$C$509)</f>
        <v>0</v>
      </c>
      <c r="T333" t="b">
        <f>OR(Tabla197[[#This Row],[Tiempo_normal (ns)]]&gt;$D$508,Tabla197[[#This Row],[Tiempo_normal (ns)]]&lt;$D$509)</f>
        <v>0</v>
      </c>
      <c r="U333" s="8">
        <v>330</v>
      </c>
      <c r="V333" t="b">
        <f>OR(Tabla3108[[#This Row],[Tiempo_lineal (ns)]]&gt;$F$508,Tabla3108[[#This Row],[Tiempo_lineal (ns)]]&lt;$F$509)</f>
        <v>0</v>
      </c>
      <c r="W333" t="b">
        <f>OR(Tabla3108[[#This Row],[Tiempo_normal (ns)]]&gt;$G$508,Tabla3108[[#This Row],[Tiempo_normal (ns)]]&lt;$G$509)</f>
        <v>0</v>
      </c>
      <c r="X333" s="8">
        <v>330</v>
      </c>
      <c r="Y333" t="b">
        <f>OR(Tabla4119[[#This Row],[Tiempo_lineal (ns)]]&gt;$I$508,Tabla4119[[#This Row],[Tiempo_lineal (ns)]]&lt;$I$509)</f>
        <v>0</v>
      </c>
      <c r="Z333" t="b">
        <f>OR(Tabla4119[[#This Row],[Tiempo_normal (ns)]]&gt;$J$508,Tabla4119[[#This Row],[Tiempo_normal (ns)]]&lt;$J$509)</f>
        <v>0</v>
      </c>
      <c r="AA333" s="8">
        <v>330</v>
      </c>
      <c r="AB333" t="b">
        <f>OR(Tabla51210[[#This Row],[Tiempo_lineal (ns)]]&gt;$L$508,Tabla51210[[#This Row],[Tiempo_lineal (ns)]]&lt;$L$509)</f>
        <v>0</v>
      </c>
      <c r="AC333" t="b">
        <f>OR(Tabla51210[[#This Row],[Tiempo_normal (ns)]]&gt;$M$508,Tabla51210[[#This Row],[Tiempo_normal (ns)]]&lt;$M$509)</f>
        <v>0</v>
      </c>
      <c r="AD333" s="8">
        <v>330</v>
      </c>
      <c r="AE333" t="b">
        <f>OR(Tabla61311[[#This Row],[Tiempo_lineal (ns)]]&gt;$O$508,Tabla61311[[#This Row],[Tiempo_lineal (ns)]]&lt;$O$509)</f>
        <v>0</v>
      </c>
      <c r="AF333" s="7" t="b">
        <f>OR(Tabla61311[[#This Row],[Tiempo_normal (ns)]]&gt;$P$508,Tabla61311[[#This Row],[Tiempo_normal (ns)]]&lt;$P$509)</f>
        <v>0</v>
      </c>
    </row>
    <row r="334" spans="2:32" x14ac:dyDescent="0.3">
      <c r="B334">
        <v>331</v>
      </c>
      <c r="C334">
        <v>75</v>
      </c>
      <c r="D334">
        <v>52</v>
      </c>
      <c r="E334">
        <v>331</v>
      </c>
      <c r="F334">
        <v>94</v>
      </c>
      <c r="G334">
        <v>35</v>
      </c>
      <c r="H334">
        <v>331</v>
      </c>
      <c r="I334">
        <v>278</v>
      </c>
      <c r="J334">
        <v>30</v>
      </c>
      <c r="K334">
        <v>331</v>
      </c>
      <c r="L334">
        <v>775</v>
      </c>
      <c r="M334">
        <v>54</v>
      </c>
      <c r="N334">
        <v>331</v>
      </c>
      <c r="O334">
        <v>1323</v>
      </c>
      <c r="P334">
        <v>224</v>
      </c>
      <c r="R334" s="6">
        <v>331</v>
      </c>
      <c r="S334" t="b">
        <f>OR(Tabla197[[#This Row],[Tiempo_lineal (ns)]]&gt;$C$508,Tabla197[[#This Row],[Tiempo_lineal (ns)]]&lt;$C$509)</f>
        <v>0</v>
      </c>
      <c r="T334" t="b">
        <f>OR(Tabla197[[#This Row],[Tiempo_normal (ns)]]&gt;$D$508,Tabla197[[#This Row],[Tiempo_normal (ns)]]&lt;$D$509)</f>
        <v>0</v>
      </c>
      <c r="U334" s="6">
        <v>331</v>
      </c>
      <c r="V334" t="b">
        <f>OR(Tabla3108[[#This Row],[Tiempo_lineal (ns)]]&gt;$F$508,Tabla3108[[#This Row],[Tiempo_lineal (ns)]]&lt;$F$509)</f>
        <v>0</v>
      </c>
      <c r="W334" t="b">
        <f>OR(Tabla3108[[#This Row],[Tiempo_normal (ns)]]&gt;$G$508,Tabla3108[[#This Row],[Tiempo_normal (ns)]]&lt;$G$509)</f>
        <v>0</v>
      </c>
      <c r="X334" s="6">
        <v>331</v>
      </c>
      <c r="Y334" t="b">
        <f>OR(Tabla4119[[#This Row],[Tiempo_lineal (ns)]]&gt;$I$508,Tabla4119[[#This Row],[Tiempo_lineal (ns)]]&lt;$I$509)</f>
        <v>0</v>
      </c>
      <c r="Z334" t="b">
        <f>OR(Tabla4119[[#This Row],[Tiempo_normal (ns)]]&gt;$J$508,Tabla4119[[#This Row],[Tiempo_normal (ns)]]&lt;$J$509)</f>
        <v>0</v>
      </c>
      <c r="AA334" s="6">
        <v>331</v>
      </c>
      <c r="AB334" t="b">
        <f>OR(Tabla51210[[#This Row],[Tiempo_lineal (ns)]]&gt;$L$508,Tabla51210[[#This Row],[Tiempo_lineal (ns)]]&lt;$L$509)</f>
        <v>0</v>
      </c>
      <c r="AC334" t="b">
        <f>OR(Tabla51210[[#This Row],[Tiempo_normal (ns)]]&gt;$M$508,Tabla51210[[#This Row],[Tiempo_normal (ns)]]&lt;$M$509)</f>
        <v>0</v>
      </c>
      <c r="AD334" s="6">
        <v>331</v>
      </c>
      <c r="AE334" t="b">
        <f>OR(Tabla61311[[#This Row],[Tiempo_lineal (ns)]]&gt;$O$508,Tabla61311[[#This Row],[Tiempo_lineal (ns)]]&lt;$O$509)</f>
        <v>0</v>
      </c>
      <c r="AF334" s="7" t="b">
        <f>OR(Tabla61311[[#This Row],[Tiempo_normal (ns)]]&gt;$P$508,Tabla61311[[#This Row],[Tiempo_normal (ns)]]&lt;$P$509)</f>
        <v>0</v>
      </c>
    </row>
    <row r="335" spans="2:32" x14ac:dyDescent="0.3">
      <c r="B335">
        <v>332</v>
      </c>
      <c r="C335">
        <v>55</v>
      </c>
      <c r="D335">
        <v>79</v>
      </c>
      <c r="E335">
        <v>332</v>
      </c>
      <c r="F335">
        <v>200</v>
      </c>
      <c r="G335">
        <v>60</v>
      </c>
      <c r="H335">
        <v>332</v>
      </c>
      <c r="I335">
        <v>203</v>
      </c>
      <c r="J335">
        <v>30</v>
      </c>
      <c r="K335">
        <v>332</v>
      </c>
      <c r="L335">
        <v>2624</v>
      </c>
      <c r="M335">
        <v>64</v>
      </c>
      <c r="N335">
        <v>332</v>
      </c>
      <c r="O335">
        <v>2468</v>
      </c>
      <c r="P335">
        <v>217</v>
      </c>
      <c r="R335" s="8">
        <v>332</v>
      </c>
      <c r="S335" t="b">
        <f>OR(Tabla197[[#This Row],[Tiempo_lineal (ns)]]&gt;$C$508,Tabla197[[#This Row],[Tiempo_lineal (ns)]]&lt;$C$509)</f>
        <v>0</v>
      </c>
      <c r="T335" t="b">
        <f>OR(Tabla197[[#This Row],[Tiempo_normal (ns)]]&gt;$D$508,Tabla197[[#This Row],[Tiempo_normal (ns)]]&lt;$D$509)</f>
        <v>0</v>
      </c>
      <c r="U335" s="8">
        <v>332</v>
      </c>
      <c r="V335" t="b">
        <f>OR(Tabla3108[[#This Row],[Tiempo_lineal (ns)]]&gt;$F$508,Tabla3108[[#This Row],[Tiempo_lineal (ns)]]&lt;$F$509)</f>
        <v>1</v>
      </c>
      <c r="W335" t="b">
        <f>OR(Tabla3108[[#This Row],[Tiempo_normal (ns)]]&gt;$G$508,Tabla3108[[#This Row],[Tiempo_normal (ns)]]&lt;$G$509)</f>
        <v>0</v>
      </c>
      <c r="X335" s="8">
        <v>332</v>
      </c>
      <c r="Y335" t="b">
        <f>OR(Tabla4119[[#This Row],[Tiempo_lineal (ns)]]&gt;$I$508,Tabla4119[[#This Row],[Tiempo_lineal (ns)]]&lt;$I$509)</f>
        <v>0</v>
      </c>
      <c r="Z335" t="b">
        <f>OR(Tabla4119[[#This Row],[Tiempo_normal (ns)]]&gt;$J$508,Tabla4119[[#This Row],[Tiempo_normal (ns)]]&lt;$J$509)</f>
        <v>0</v>
      </c>
      <c r="AA335" s="8">
        <v>332</v>
      </c>
      <c r="AB335" t="b">
        <f>OR(Tabla51210[[#This Row],[Tiempo_lineal (ns)]]&gt;$L$508,Tabla51210[[#This Row],[Tiempo_lineal (ns)]]&lt;$L$509)</f>
        <v>1</v>
      </c>
      <c r="AC335" t="b">
        <f>OR(Tabla51210[[#This Row],[Tiempo_normal (ns)]]&gt;$M$508,Tabla51210[[#This Row],[Tiempo_normal (ns)]]&lt;$M$509)</f>
        <v>0</v>
      </c>
      <c r="AD335" s="8">
        <v>332</v>
      </c>
      <c r="AE335" t="b">
        <f>OR(Tabla61311[[#This Row],[Tiempo_lineal (ns)]]&gt;$O$508,Tabla61311[[#This Row],[Tiempo_lineal (ns)]]&lt;$O$509)</f>
        <v>0</v>
      </c>
      <c r="AF335" s="7" t="b">
        <f>OR(Tabla61311[[#This Row],[Tiempo_normal (ns)]]&gt;$P$508,Tabla61311[[#This Row],[Tiempo_normal (ns)]]&lt;$P$509)</f>
        <v>0</v>
      </c>
    </row>
    <row r="336" spans="2:32" x14ac:dyDescent="0.3">
      <c r="B336">
        <v>333</v>
      </c>
      <c r="C336">
        <v>51</v>
      </c>
      <c r="D336">
        <v>85</v>
      </c>
      <c r="E336">
        <v>333</v>
      </c>
      <c r="F336">
        <v>117</v>
      </c>
      <c r="G336">
        <v>36</v>
      </c>
      <c r="H336">
        <v>333</v>
      </c>
      <c r="I336">
        <v>248</v>
      </c>
      <c r="J336">
        <v>35</v>
      </c>
      <c r="K336">
        <v>333</v>
      </c>
      <c r="L336">
        <v>1491</v>
      </c>
      <c r="M336">
        <v>55</v>
      </c>
      <c r="N336">
        <v>333</v>
      </c>
      <c r="O336">
        <v>2115</v>
      </c>
      <c r="P336">
        <v>58</v>
      </c>
      <c r="R336" s="6">
        <v>333</v>
      </c>
      <c r="S336" t="b">
        <f>OR(Tabla197[[#This Row],[Tiempo_lineal (ns)]]&gt;$C$508,Tabla197[[#This Row],[Tiempo_lineal (ns)]]&lt;$C$509)</f>
        <v>0</v>
      </c>
      <c r="T336" t="b">
        <f>OR(Tabla197[[#This Row],[Tiempo_normal (ns)]]&gt;$D$508,Tabla197[[#This Row],[Tiempo_normal (ns)]]&lt;$D$509)</f>
        <v>0</v>
      </c>
      <c r="U336" s="6">
        <v>333</v>
      </c>
      <c r="V336" t="b">
        <f>OR(Tabla3108[[#This Row],[Tiempo_lineal (ns)]]&gt;$F$508,Tabla3108[[#This Row],[Tiempo_lineal (ns)]]&lt;$F$509)</f>
        <v>0</v>
      </c>
      <c r="W336" t="b">
        <f>OR(Tabla3108[[#This Row],[Tiempo_normal (ns)]]&gt;$G$508,Tabla3108[[#This Row],[Tiempo_normal (ns)]]&lt;$G$509)</f>
        <v>0</v>
      </c>
      <c r="X336" s="6">
        <v>333</v>
      </c>
      <c r="Y336" t="b">
        <f>OR(Tabla4119[[#This Row],[Tiempo_lineal (ns)]]&gt;$I$508,Tabla4119[[#This Row],[Tiempo_lineal (ns)]]&lt;$I$509)</f>
        <v>0</v>
      </c>
      <c r="Z336" t="b">
        <f>OR(Tabla4119[[#This Row],[Tiempo_normal (ns)]]&gt;$J$508,Tabla4119[[#This Row],[Tiempo_normal (ns)]]&lt;$J$509)</f>
        <v>0</v>
      </c>
      <c r="AA336" s="6">
        <v>333</v>
      </c>
      <c r="AB336" t="b">
        <f>OR(Tabla51210[[#This Row],[Tiempo_lineal (ns)]]&gt;$L$508,Tabla51210[[#This Row],[Tiempo_lineal (ns)]]&lt;$L$509)</f>
        <v>0</v>
      </c>
      <c r="AC336" t="b">
        <f>OR(Tabla51210[[#This Row],[Tiempo_normal (ns)]]&gt;$M$508,Tabla51210[[#This Row],[Tiempo_normal (ns)]]&lt;$M$509)</f>
        <v>0</v>
      </c>
      <c r="AD336" s="6">
        <v>333</v>
      </c>
      <c r="AE336" t="b">
        <f>OR(Tabla61311[[#This Row],[Tiempo_lineal (ns)]]&gt;$O$508,Tabla61311[[#This Row],[Tiempo_lineal (ns)]]&lt;$O$509)</f>
        <v>0</v>
      </c>
      <c r="AF336" s="7" t="b">
        <f>OR(Tabla61311[[#This Row],[Tiempo_normal (ns)]]&gt;$P$508,Tabla61311[[#This Row],[Tiempo_normal (ns)]]&lt;$P$509)</f>
        <v>0</v>
      </c>
    </row>
    <row r="337" spans="2:32" x14ac:dyDescent="0.3">
      <c r="B337">
        <v>334</v>
      </c>
      <c r="C337">
        <v>83</v>
      </c>
      <c r="D337">
        <v>70</v>
      </c>
      <c r="E337">
        <v>334</v>
      </c>
      <c r="F337">
        <v>106</v>
      </c>
      <c r="G337">
        <v>26</v>
      </c>
      <c r="H337">
        <v>334</v>
      </c>
      <c r="I337">
        <v>89</v>
      </c>
      <c r="J337">
        <v>558</v>
      </c>
      <c r="K337">
        <v>334</v>
      </c>
      <c r="L337">
        <v>877</v>
      </c>
      <c r="M337">
        <v>48</v>
      </c>
      <c r="N337">
        <v>334</v>
      </c>
      <c r="O337">
        <v>1246</v>
      </c>
      <c r="P337">
        <v>5595</v>
      </c>
      <c r="R337" s="8">
        <v>334</v>
      </c>
      <c r="S337" t="b">
        <f>OR(Tabla197[[#This Row],[Tiempo_lineal (ns)]]&gt;$C$508,Tabla197[[#This Row],[Tiempo_lineal (ns)]]&lt;$C$509)</f>
        <v>0</v>
      </c>
      <c r="T337" t="b">
        <f>OR(Tabla197[[#This Row],[Tiempo_normal (ns)]]&gt;$D$508,Tabla197[[#This Row],[Tiempo_normal (ns)]]&lt;$D$509)</f>
        <v>0</v>
      </c>
      <c r="U337" s="8">
        <v>334</v>
      </c>
      <c r="V337" t="b">
        <f>OR(Tabla3108[[#This Row],[Tiempo_lineal (ns)]]&gt;$F$508,Tabla3108[[#This Row],[Tiempo_lineal (ns)]]&lt;$F$509)</f>
        <v>0</v>
      </c>
      <c r="W337" t="b">
        <f>OR(Tabla3108[[#This Row],[Tiempo_normal (ns)]]&gt;$G$508,Tabla3108[[#This Row],[Tiempo_normal (ns)]]&lt;$G$509)</f>
        <v>0</v>
      </c>
      <c r="X337" s="8">
        <v>334</v>
      </c>
      <c r="Y337" t="b">
        <f>OR(Tabla4119[[#This Row],[Tiempo_lineal (ns)]]&gt;$I$508,Tabla4119[[#This Row],[Tiempo_lineal (ns)]]&lt;$I$509)</f>
        <v>0</v>
      </c>
      <c r="Z337" t="b">
        <f>OR(Tabla4119[[#This Row],[Tiempo_normal (ns)]]&gt;$J$508,Tabla4119[[#This Row],[Tiempo_normal (ns)]]&lt;$J$509)</f>
        <v>1</v>
      </c>
      <c r="AA337" s="8">
        <v>334</v>
      </c>
      <c r="AB337" t="b">
        <f>OR(Tabla51210[[#This Row],[Tiempo_lineal (ns)]]&gt;$L$508,Tabla51210[[#This Row],[Tiempo_lineal (ns)]]&lt;$L$509)</f>
        <v>0</v>
      </c>
      <c r="AC337" t="b">
        <f>OR(Tabla51210[[#This Row],[Tiempo_normal (ns)]]&gt;$M$508,Tabla51210[[#This Row],[Tiempo_normal (ns)]]&lt;$M$509)</f>
        <v>0</v>
      </c>
      <c r="AD337" s="8">
        <v>334</v>
      </c>
      <c r="AE337" t="b">
        <f>OR(Tabla61311[[#This Row],[Tiempo_lineal (ns)]]&gt;$O$508,Tabla61311[[#This Row],[Tiempo_lineal (ns)]]&lt;$O$509)</f>
        <v>0</v>
      </c>
      <c r="AF337" s="7" t="b">
        <f>OR(Tabla61311[[#This Row],[Tiempo_normal (ns)]]&gt;$P$508,Tabla61311[[#This Row],[Tiempo_normal (ns)]]&lt;$P$509)</f>
        <v>1</v>
      </c>
    </row>
    <row r="338" spans="2:32" x14ac:dyDescent="0.3">
      <c r="B338">
        <v>335</v>
      </c>
      <c r="C338">
        <v>92</v>
      </c>
      <c r="D338">
        <v>55</v>
      </c>
      <c r="E338">
        <v>335</v>
      </c>
      <c r="F338">
        <v>109</v>
      </c>
      <c r="G338">
        <v>25</v>
      </c>
      <c r="H338">
        <v>335</v>
      </c>
      <c r="I338">
        <v>618</v>
      </c>
      <c r="J338">
        <v>45</v>
      </c>
      <c r="K338">
        <v>335</v>
      </c>
      <c r="L338">
        <v>1491</v>
      </c>
      <c r="M338">
        <v>64</v>
      </c>
      <c r="N338">
        <v>335</v>
      </c>
      <c r="O338">
        <v>1412</v>
      </c>
      <c r="P338">
        <v>4004</v>
      </c>
      <c r="R338" s="6">
        <v>335</v>
      </c>
      <c r="S338" t="b">
        <f>OR(Tabla197[[#This Row],[Tiempo_lineal (ns)]]&gt;$C$508,Tabla197[[#This Row],[Tiempo_lineal (ns)]]&lt;$C$509)</f>
        <v>0</v>
      </c>
      <c r="T338" t="b">
        <f>OR(Tabla197[[#This Row],[Tiempo_normal (ns)]]&gt;$D$508,Tabla197[[#This Row],[Tiempo_normal (ns)]]&lt;$D$509)</f>
        <v>0</v>
      </c>
      <c r="U338" s="6">
        <v>335</v>
      </c>
      <c r="V338" t="b">
        <f>OR(Tabla3108[[#This Row],[Tiempo_lineal (ns)]]&gt;$F$508,Tabla3108[[#This Row],[Tiempo_lineal (ns)]]&lt;$F$509)</f>
        <v>0</v>
      </c>
      <c r="W338" t="b">
        <f>OR(Tabla3108[[#This Row],[Tiempo_normal (ns)]]&gt;$G$508,Tabla3108[[#This Row],[Tiempo_normal (ns)]]&lt;$G$509)</f>
        <v>0</v>
      </c>
      <c r="X338" s="6">
        <v>335</v>
      </c>
      <c r="Y338" t="b">
        <f>OR(Tabla4119[[#This Row],[Tiempo_lineal (ns)]]&gt;$I$508,Tabla4119[[#This Row],[Tiempo_lineal (ns)]]&lt;$I$509)</f>
        <v>1</v>
      </c>
      <c r="Z338" t="b">
        <f>OR(Tabla4119[[#This Row],[Tiempo_normal (ns)]]&gt;$J$508,Tabla4119[[#This Row],[Tiempo_normal (ns)]]&lt;$J$509)</f>
        <v>0</v>
      </c>
      <c r="AA338" s="6">
        <v>335</v>
      </c>
      <c r="AB338" t="b">
        <f>OR(Tabla51210[[#This Row],[Tiempo_lineal (ns)]]&gt;$L$508,Tabla51210[[#This Row],[Tiempo_lineal (ns)]]&lt;$L$509)</f>
        <v>0</v>
      </c>
      <c r="AC338" t="b">
        <f>OR(Tabla51210[[#This Row],[Tiempo_normal (ns)]]&gt;$M$508,Tabla51210[[#This Row],[Tiempo_normal (ns)]]&lt;$M$509)</f>
        <v>0</v>
      </c>
      <c r="AD338" s="6">
        <v>335</v>
      </c>
      <c r="AE338" t="b">
        <f>OR(Tabla61311[[#This Row],[Tiempo_lineal (ns)]]&gt;$O$508,Tabla61311[[#This Row],[Tiempo_lineal (ns)]]&lt;$O$509)</f>
        <v>0</v>
      </c>
      <c r="AF338" s="7" t="b">
        <f>OR(Tabla61311[[#This Row],[Tiempo_normal (ns)]]&gt;$P$508,Tabla61311[[#This Row],[Tiempo_normal (ns)]]&lt;$P$509)</f>
        <v>1</v>
      </c>
    </row>
    <row r="339" spans="2:32" x14ac:dyDescent="0.3">
      <c r="B339">
        <v>336</v>
      </c>
      <c r="C339">
        <v>63</v>
      </c>
      <c r="D339">
        <v>51</v>
      </c>
      <c r="E339">
        <v>336</v>
      </c>
      <c r="F339">
        <v>97</v>
      </c>
      <c r="G339">
        <v>24</v>
      </c>
      <c r="H339">
        <v>336</v>
      </c>
      <c r="I339">
        <v>163</v>
      </c>
      <c r="J339">
        <v>70</v>
      </c>
      <c r="K339">
        <v>336</v>
      </c>
      <c r="L339">
        <v>759</v>
      </c>
      <c r="M339">
        <v>723</v>
      </c>
      <c r="N339">
        <v>336</v>
      </c>
      <c r="O339">
        <v>573</v>
      </c>
      <c r="P339">
        <v>618</v>
      </c>
      <c r="R339" s="8">
        <v>336</v>
      </c>
      <c r="S339" t="b">
        <f>OR(Tabla197[[#This Row],[Tiempo_lineal (ns)]]&gt;$C$508,Tabla197[[#This Row],[Tiempo_lineal (ns)]]&lt;$C$509)</f>
        <v>0</v>
      </c>
      <c r="T339" t="b">
        <f>OR(Tabla197[[#This Row],[Tiempo_normal (ns)]]&gt;$D$508,Tabla197[[#This Row],[Tiempo_normal (ns)]]&lt;$D$509)</f>
        <v>0</v>
      </c>
      <c r="U339" s="8">
        <v>336</v>
      </c>
      <c r="V339" t="b">
        <f>OR(Tabla3108[[#This Row],[Tiempo_lineal (ns)]]&gt;$F$508,Tabla3108[[#This Row],[Tiempo_lineal (ns)]]&lt;$F$509)</f>
        <v>0</v>
      </c>
      <c r="W339" t="b">
        <f>OR(Tabla3108[[#This Row],[Tiempo_normal (ns)]]&gt;$G$508,Tabla3108[[#This Row],[Tiempo_normal (ns)]]&lt;$G$509)</f>
        <v>0</v>
      </c>
      <c r="X339" s="8">
        <v>336</v>
      </c>
      <c r="Y339" t="b">
        <f>OR(Tabla4119[[#This Row],[Tiempo_lineal (ns)]]&gt;$I$508,Tabla4119[[#This Row],[Tiempo_lineal (ns)]]&lt;$I$509)</f>
        <v>0</v>
      </c>
      <c r="Z339" t="b">
        <f>OR(Tabla4119[[#This Row],[Tiempo_normal (ns)]]&gt;$J$508,Tabla4119[[#This Row],[Tiempo_normal (ns)]]&lt;$J$509)</f>
        <v>0</v>
      </c>
      <c r="AA339" s="8">
        <v>336</v>
      </c>
      <c r="AB339" t="b">
        <f>OR(Tabla51210[[#This Row],[Tiempo_lineal (ns)]]&gt;$L$508,Tabla51210[[#This Row],[Tiempo_lineal (ns)]]&lt;$L$509)</f>
        <v>0</v>
      </c>
      <c r="AC339" t="b">
        <f>OR(Tabla51210[[#This Row],[Tiempo_normal (ns)]]&gt;$M$508,Tabla51210[[#This Row],[Tiempo_normal (ns)]]&lt;$M$509)</f>
        <v>0</v>
      </c>
      <c r="AD339" s="8">
        <v>336</v>
      </c>
      <c r="AE339" t="b">
        <f>OR(Tabla61311[[#This Row],[Tiempo_lineal (ns)]]&gt;$O$508,Tabla61311[[#This Row],[Tiempo_lineal (ns)]]&lt;$O$509)</f>
        <v>0</v>
      </c>
      <c r="AF339" s="7" t="b">
        <f>OR(Tabla61311[[#This Row],[Tiempo_normal (ns)]]&gt;$P$508,Tabla61311[[#This Row],[Tiempo_normal (ns)]]&lt;$P$509)</f>
        <v>0</v>
      </c>
    </row>
    <row r="340" spans="2:32" x14ac:dyDescent="0.3">
      <c r="B340">
        <v>337</v>
      </c>
      <c r="C340">
        <v>68</v>
      </c>
      <c r="D340">
        <v>41</v>
      </c>
      <c r="E340">
        <v>337</v>
      </c>
      <c r="F340">
        <v>157</v>
      </c>
      <c r="G340">
        <v>53</v>
      </c>
      <c r="H340">
        <v>337</v>
      </c>
      <c r="I340">
        <v>247</v>
      </c>
      <c r="J340">
        <v>47</v>
      </c>
      <c r="K340">
        <v>337</v>
      </c>
      <c r="L340">
        <v>1612</v>
      </c>
      <c r="M340">
        <v>303</v>
      </c>
      <c r="N340">
        <v>337</v>
      </c>
      <c r="O340">
        <v>1334</v>
      </c>
      <c r="P340">
        <v>104</v>
      </c>
      <c r="R340" s="6">
        <v>337</v>
      </c>
      <c r="S340" t="b">
        <f>OR(Tabla197[[#This Row],[Tiempo_lineal (ns)]]&gt;$C$508,Tabla197[[#This Row],[Tiempo_lineal (ns)]]&lt;$C$509)</f>
        <v>0</v>
      </c>
      <c r="T340" t="b">
        <f>OR(Tabla197[[#This Row],[Tiempo_normal (ns)]]&gt;$D$508,Tabla197[[#This Row],[Tiempo_normal (ns)]]&lt;$D$509)</f>
        <v>0</v>
      </c>
      <c r="U340" s="6">
        <v>337</v>
      </c>
      <c r="V340" t="b">
        <f>OR(Tabla3108[[#This Row],[Tiempo_lineal (ns)]]&gt;$F$508,Tabla3108[[#This Row],[Tiempo_lineal (ns)]]&lt;$F$509)</f>
        <v>0</v>
      </c>
      <c r="W340" t="b">
        <f>OR(Tabla3108[[#This Row],[Tiempo_normal (ns)]]&gt;$G$508,Tabla3108[[#This Row],[Tiempo_normal (ns)]]&lt;$G$509)</f>
        <v>0</v>
      </c>
      <c r="X340" s="6">
        <v>337</v>
      </c>
      <c r="Y340" t="b">
        <f>OR(Tabla4119[[#This Row],[Tiempo_lineal (ns)]]&gt;$I$508,Tabla4119[[#This Row],[Tiempo_lineal (ns)]]&lt;$I$509)</f>
        <v>0</v>
      </c>
      <c r="Z340" t="b">
        <f>OR(Tabla4119[[#This Row],[Tiempo_normal (ns)]]&gt;$J$508,Tabla4119[[#This Row],[Tiempo_normal (ns)]]&lt;$J$509)</f>
        <v>0</v>
      </c>
      <c r="AA340" s="6">
        <v>337</v>
      </c>
      <c r="AB340" t="b">
        <f>OR(Tabla51210[[#This Row],[Tiempo_lineal (ns)]]&gt;$L$508,Tabla51210[[#This Row],[Tiempo_lineal (ns)]]&lt;$L$509)</f>
        <v>0</v>
      </c>
      <c r="AC340" t="b">
        <f>OR(Tabla51210[[#This Row],[Tiempo_normal (ns)]]&gt;$M$508,Tabla51210[[#This Row],[Tiempo_normal (ns)]]&lt;$M$509)</f>
        <v>0</v>
      </c>
      <c r="AD340" s="6">
        <v>337</v>
      </c>
      <c r="AE340" t="b">
        <f>OR(Tabla61311[[#This Row],[Tiempo_lineal (ns)]]&gt;$O$508,Tabla61311[[#This Row],[Tiempo_lineal (ns)]]&lt;$O$509)</f>
        <v>0</v>
      </c>
      <c r="AF340" s="7" t="b">
        <f>OR(Tabla61311[[#This Row],[Tiempo_normal (ns)]]&gt;$P$508,Tabla61311[[#This Row],[Tiempo_normal (ns)]]&lt;$P$509)</f>
        <v>0</v>
      </c>
    </row>
    <row r="341" spans="2:32" x14ac:dyDescent="0.3">
      <c r="B341">
        <v>338</v>
      </c>
      <c r="C341">
        <v>89</v>
      </c>
      <c r="D341">
        <v>25</v>
      </c>
      <c r="E341">
        <v>338</v>
      </c>
      <c r="F341">
        <v>137</v>
      </c>
      <c r="G341">
        <v>133</v>
      </c>
      <c r="H341">
        <v>338</v>
      </c>
      <c r="I341">
        <v>261</v>
      </c>
      <c r="J341">
        <v>269</v>
      </c>
      <c r="K341">
        <v>338</v>
      </c>
      <c r="L341">
        <v>2653</v>
      </c>
      <c r="M341">
        <v>53</v>
      </c>
      <c r="N341">
        <v>338</v>
      </c>
      <c r="O341">
        <v>3802</v>
      </c>
      <c r="P341">
        <v>839</v>
      </c>
      <c r="R341" s="8">
        <v>338</v>
      </c>
      <c r="S341" t="b">
        <f>OR(Tabla197[[#This Row],[Tiempo_lineal (ns)]]&gt;$C$508,Tabla197[[#This Row],[Tiempo_lineal (ns)]]&lt;$C$509)</f>
        <v>0</v>
      </c>
      <c r="T341" t="b">
        <f>OR(Tabla197[[#This Row],[Tiempo_normal (ns)]]&gt;$D$508,Tabla197[[#This Row],[Tiempo_normal (ns)]]&lt;$D$509)</f>
        <v>0</v>
      </c>
      <c r="U341" s="8">
        <v>338</v>
      </c>
      <c r="V341" t="b">
        <f>OR(Tabla3108[[#This Row],[Tiempo_lineal (ns)]]&gt;$F$508,Tabla3108[[#This Row],[Tiempo_lineal (ns)]]&lt;$F$509)</f>
        <v>0</v>
      </c>
      <c r="W341" t="b">
        <f>OR(Tabla3108[[#This Row],[Tiempo_normal (ns)]]&gt;$G$508,Tabla3108[[#This Row],[Tiempo_normal (ns)]]&lt;$G$509)</f>
        <v>0</v>
      </c>
      <c r="X341" s="8">
        <v>338</v>
      </c>
      <c r="Y341" t="b">
        <f>OR(Tabla4119[[#This Row],[Tiempo_lineal (ns)]]&gt;$I$508,Tabla4119[[#This Row],[Tiempo_lineal (ns)]]&lt;$I$509)</f>
        <v>0</v>
      </c>
      <c r="Z341" t="b">
        <f>OR(Tabla4119[[#This Row],[Tiempo_normal (ns)]]&gt;$J$508,Tabla4119[[#This Row],[Tiempo_normal (ns)]]&lt;$J$509)</f>
        <v>0</v>
      </c>
      <c r="AA341" s="8">
        <v>338</v>
      </c>
      <c r="AB341" t="b">
        <f>OR(Tabla51210[[#This Row],[Tiempo_lineal (ns)]]&gt;$L$508,Tabla51210[[#This Row],[Tiempo_lineal (ns)]]&lt;$L$509)</f>
        <v>1</v>
      </c>
      <c r="AC341" t="b">
        <f>OR(Tabla51210[[#This Row],[Tiempo_normal (ns)]]&gt;$M$508,Tabla51210[[#This Row],[Tiempo_normal (ns)]]&lt;$M$509)</f>
        <v>0</v>
      </c>
      <c r="AD341" s="8">
        <v>338</v>
      </c>
      <c r="AE341" t="b">
        <f>OR(Tabla61311[[#This Row],[Tiempo_lineal (ns)]]&gt;$O$508,Tabla61311[[#This Row],[Tiempo_lineal (ns)]]&lt;$O$509)</f>
        <v>0</v>
      </c>
      <c r="AF341" s="7" t="b">
        <f>OR(Tabla61311[[#This Row],[Tiempo_normal (ns)]]&gt;$P$508,Tabla61311[[#This Row],[Tiempo_normal (ns)]]&lt;$P$509)</f>
        <v>0</v>
      </c>
    </row>
    <row r="342" spans="2:32" x14ac:dyDescent="0.3">
      <c r="B342">
        <v>339</v>
      </c>
      <c r="C342">
        <v>71</v>
      </c>
      <c r="D342">
        <v>51</v>
      </c>
      <c r="E342">
        <v>339</v>
      </c>
      <c r="F342">
        <v>83</v>
      </c>
      <c r="G342">
        <v>113</v>
      </c>
      <c r="H342">
        <v>339</v>
      </c>
      <c r="I342">
        <v>138</v>
      </c>
      <c r="J342">
        <v>49</v>
      </c>
      <c r="K342">
        <v>339</v>
      </c>
      <c r="L342">
        <v>554</v>
      </c>
      <c r="M342">
        <v>56</v>
      </c>
      <c r="N342">
        <v>339</v>
      </c>
      <c r="O342">
        <v>1589</v>
      </c>
      <c r="P342">
        <v>5053</v>
      </c>
      <c r="R342" s="6">
        <v>339</v>
      </c>
      <c r="S342" t="b">
        <f>OR(Tabla197[[#This Row],[Tiempo_lineal (ns)]]&gt;$C$508,Tabla197[[#This Row],[Tiempo_lineal (ns)]]&lt;$C$509)</f>
        <v>0</v>
      </c>
      <c r="T342" t="b">
        <f>OR(Tabla197[[#This Row],[Tiempo_normal (ns)]]&gt;$D$508,Tabla197[[#This Row],[Tiempo_normal (ns)]]&lt;$D$509)</f>
        <v>0</v>
      </c>
      <c r="U342" s="6">
        <v>339</v>
      </c>
      <c r="V342" t="b">
        <f>OR(Tabla3108[[#This Row],[Tiempo_lineal (ns)]]&gt;$F$508,Tabla3108[[#This Row],[Tiempo_lineal (ns)]]&lt;$F$509)</f>
        <v>0</v>
      </c>
      <c r="W342" t="b">
        <f>OR(Tabla3108[[#This Row],[Tiempo_normal (ns)]]&gt;$G$508,Tabla3108[[#This Row],[Tiempo_normal (ns)]]&lt;$G$509)</f>
        <v>0</v>
      </c>
      <c r="X342" s="6">
        <v>339</v>
      </c>
      <c r="Y342" t="b">
        <f>OR(Tabla4119[[#This Row],[Tiempo_lineal (ns)]]&gt;$I$508,Tabla4119[[#This Row],[Tiempo_lineal (ns)]]&lt;$I$509)</f>
        <v>0</v>
      </c>
      <c r="Z342" t="b">
        <f>OR(Tabla4119[[#This Row],[Tiempo_normal (ns)]]&gt;$J$508,Tabla4119[[#This Row],[Tiempo_normal (ns)]]&lt;$J$509)</f>
        <v>0</v>
      </c>
      <c r="AA342" s="6">
        <v>339</v>
      </c>
      <c r="AB342" t="b">
        <f>OR(Tabla51210[[#This Row],[Tiempo_lineal (ns)]]&gt;$L$508,Tabla51210[[#This Row],[Tiempo_lineal (ns)]]&lt;$L$509)</f>
        <v>0</v>
      </c>
      <c r="AC342" t="b">
        <f>OR(Tabla51210[[#This Row],[Tiempo_normal (ns)]]&gt;$M$508,Tabla51210[[#This Row],[Tiempo_normal (ns)]]&lt;$M$509)</f>
        <v>0</v>
      </c>
      <c r="AD342" s="6">
        <v>339</v>
      </c>
      <c r="AE342" t="b">
        <f>OR(Tabla61311[[#This Row],[Tiempo_lineal (ns)]]&gt;$O$508,Tabla61311[[#This Row],[Tiempo_lineal (ns)]]&lt;$O$509)</f>
        <v>0</v>
      </c>
      <c r="AF342" s="7" t="b">
        <f>OR(Tabla61311[[#This Row],[Tiempo_normal (ns)]]&gt;$P$508,Tabla61311[[#This Row],[Tiempo_normal (ns)]]&lt;$P$509)</f>
        <v>1</v>
      </c>
    </row>
    <row r="343" spans="2:32" x14ac:dyDescent="0.3">
      <c r="B343">
        <v>340</v>
      </c>
      <c r="C343">
        <v>39</v>
      </c>
      <c r="D343">
        <v>76</v>
      </c>
      <c r="E343">
        <v>340</v>
      </c>
      <c r="F343">
        <v>61</v>
      </c>
      <c r="G343">
        <v>37</v>
      </c>
      <c r="H343">
        <v>340</v>
      </c>
      <c r="I343">
        <v>111</v>
      </c>
      <c r="J343">
        <v>149</v>
      </c>
      <c r="K343">
        <v>340</v>
      </c>
      <c r="L343">
        <v>1923</v>
      </c>
      <c r="M343">
        <v>725</v>
      </c>
      <c r="N343">
        <v>340</v>
      </c>
      <c r="O343">
        <v>2262</v>
      </c>
      <c r="P343">
        <v>208</v>
      </c>
      <c r="R343" s="8">
        <v>340</v>
      </c>
      <c r="S343" t="b">
        <f>OR(Tabla197[[#This Row],[Tiempo_lineal (ns)]]&gt;$C$508,Tabla197[[#This Row],[Tiempo_lineal (ns)]]&lt;$C$509)</f>
        <v>0</v>
      </c>
      <c r="T343" t="b">
        <f>OR(Tabla197[[#This Row],[Tiempo_normal (ns)]]&gt;$D$508,Tabla197[[#This Row],[Tiempo_normal (ns)]]&lt;$D$509)</f>
        <v>0</v>
      </c>
      <c r="U343" s="8">
        <v>340</v>
      </c>
      <c r="V343" t="b">
        <f>OR(Tabla3108[[#This Row],[Tiempo_lineal (ns)]]&gt;$F$508,Tabla3108[[#This Row],[Tiempo_lineal (ns)]]&lt;$F$509)</f>
        <v>0</v>
      </c>
      <c r="W343" t="b">
        <f>OR(Tabla3108[[#This Row],[Tiempo_normal (ns)]]&gt;$G$508,Tabla3108[[#This Row],[Tiempo_normal (ns)]]&lt;$G$509)</f>
        <v>0</v>
      </c>
      <c r="X343" s="8">
        <v>340</v>
      </c>
      <c r="Y343" t="b">
        <f>OR(Tabla4119[[#This Row],[Tiempo_lineal (ns)]]&gt;$I$508,Tabla4119[[#This Row],[Tiempo_lineal (ns)]]&lt;$I$509)</f>
        <v>0</v>
      </c>
      <c r="Z343" t="b">
        <f>OR(Tabla4119[[#This Row],[Tiempo_normal (ns)]]&gt;$J$508,Tabla4119[[#This Row],[Tiempo_normal (ns)]]&lt;$J$509)</f>
        <v>0</v>
      </c>
      <c r="AA343" s="8">
        <v>340</v>
      </c>
      <c r="AB343" t="b">
        <f>OR(Tabla51210[[#This Row],[Tiempo_lineal (ns)]]&gt;$L$508,Tabla51210[[#This Row],[Tiempo_lineal (ns)]]&lt;$L$509)</f>
        <v>0</v>
      </c>
      <c r="AC343" t="b">
        <f>OR(Tabla51210[[#This Row],[Tiempo_normal (ns)]]&gt;$M$508,Tabla51210[[#This Row],[Tiempo_normal (ns)]]&lt;$M$509)</f>
        <v>0</v>
      </c>
      <c r="AD343" s="8">
        <v>340</v>
      </c>
      <c r="AE343" t="b">
        <f>OR(Tabla61311[[#This Row],[Tiempo_lineal (ns)]]&gt;$O$508,Tabla61311[[#This Row],[Tiempo_lineal (ns)]]&lt;$O$509)</f>
        <v>0</v>
      </c>
      <c r="AF343" s="7" t="b">
        <f>OR(Tabla61311[[#This Row],[Tiempo_normal (ns)]]&gt;$P$508,Tabla61311[[#This Row],[Tiempo_normal (ns)]]&lt;$P$509)</f>
        <v>0</v>
      </c>
    </row>
    <row r="344" spans="2:32" x14ac:dyDescent="0.3">
      <c r="B344">
        <v>341</v>
      </c>
      <c r="C344">
        <v>54</v>
      </c>
      <c r="D344">
        <v>35</v>
      </c>
      <c r="E344">
        <v>341</v>
      </c>
      <c r="F344">
        <v>88</v>
      </c>
      <c r="G344">
        <v>46</v>
      </c>
      <c r="H344">
        <v>341</v>
      </c>
      <c r="I344">
        <v>81</v>
      </c>
      <c r="J344">
        <v>58</v>
      </c>
      <c r="K344">
        <v>341</v>
      </c>
      <c r="L344">
        <v>915</v>
      </c>
      <c r="M344">
        <v>392</v>
      </c>
      <c r="N344">
        <v>341</v>
      </c>
      <c r="O344">
        <v>1434</v>
      </c>
      <c r="P344">
        <v>235</v>
      </c>
      <c r="R344" s="6">
        <v>341</v>
      </c>
      <c r="S344" t="b">
        <f>OR(Tabla197[[#This Row],[Tiempo_lineal (ns)]]&gt;$C$508,Tabla197[[#This Row],[Tiempo_lineal (ns)]]&lt;$C$509)</f>
        <v>0</v>
      </c>
      <c r="T344" t="b">
        <f>OR(Tabla197[[#This Row],[Tiempo_normal (ns)]]&gt;$D$508,Tabla197[[#This Row],[Tiempo_normal (ns)]]&lt;$D$509)</f>
        <v>0</v>
      </c>
      <c r="U344" s="6">
        <v>341</v>
      </c>
      <c r="V344" t="b">
        <f>OR(Tabla3108[[#This Row],[Tiempo_lineal (ns)]]&gt;$F$508,Tabla3108[[#This Row],[Tiempo_lineal (ns)]]&lt;$F$509)</f>
        <v>0</v>
      </c>
      <c r="W344" t="b">
        <f>OR(Tabla3108[[#This Row],[Tiempo_normal (ns)]]&gt;$G$508,Tabla3108[[#This Row],[Tiempo_normal (ns)]]&lt;$G$509)</f>
        <v>0</v>
      </c>
      <c r="X344" s="6">
        <v>341</v>
      </c>
      <c r="Y344" t="b">
        <f>OR(Tabla4119[[#This Row],[Tiempo_lineal (ns)]]&gt;$I$508,Tabla4119[[#This Row],[Tiempo_lineal (ns)]]&lt;$I$509)</f>
        <v>0</v>
      </c>
      <c r="Z344" t="b">
        <f>OR(Tabla4119[[#This Row],[Tiempo_normal (ns)]]&gt;$J$508,Tabla4119[[#This Row],[Tiempo_normal (ns)]]&lt;$J$509)</f>
        <v>0</v>
      </c>
      <c r="AA344" s="6">
        <v>341</v>
      </c>
      <c r="AB344" t="b">
        <f>OR(Tabla51210[[#This Row],[Tiempo_lineal (ns)]]&gt;$L$508,Tabla51210[[#This Row],[Tiempo_lineal (ns)]]&lt;$L$509)</f>
        <v>0</v>
      </c>
      <c r="AC344" t="b">
        <f>OR(Tabla51210[[#This Row],[Tiempo_normal (ns)]]&gt;$M$508,Tabla51210[[#This Row],[Tiempo_normal (ns)]]&lt;$M$509)</f>
        <v>0</v>
      </c>
      <c r="AD344" s="6">
        <v>341</v>
      </c>
      <c r="AE344" t="b">
        <f>OR(Tabla61311[[#This Row],[Tiempo_lineal (ns)]]&gt;$O$508,Tabla61311[[#This Row],[Tiempo_lineal (ns)]]&lt;$O$509)</f>
        <v>0</v>
      </c>
      <c r="AF344" s="7" t="b">
        <f>OR(Tabla61311[[#This Row],[Tiempo_normal (ns)]]&gt;$P$508,Tabla61311[[#This Row],[Tiempo_normal (ns)]]&lt;$P$509)</f>
        <v>0</v>
      </c>
    </row>
    <row r="345" spans="2:32" x14ac:dyDescent="0.3">
      <c r="B345">
        <v>342</v>
      </c>
      <c r="C345">
        <v>50</v>
      </c>
      <c r="D345">
        <v>35</v>
      </c>
      <c r="E345">
        <v>342</v>
      </c>
      <c r="F345">
        <v>46</v>
      </c>
      <c r="G345">
        <v>68</v>
      </c>
      <c r="H345">
        <v>342</v>
      </c>
      <c r="I345">
        <v>238</v>
      </c>
      <c r="J345">
        <v>294</v>
      </c>
      <c r="K345">
        <v>342</v>
      </c>
      <c r="L345">
        <v>436</v>
      </c>
      <c r="M345">
        <v>800</v>
      </c>
      <c r="N345">
        <v>342</v>
      </c>
      <c r="O345">
        <v>1125</v>
      </c>
      <c r="P345">
        <v>85</v>
      </c>
      <c r="R345" s="8">
        <v>342</v>
      </c>
      <c r="S345" t="b">
        <f>OR(Tabla197[[#This Row],[Tiempo_lineal (ns)]]&gt;$C$508,Tabla197[[#This Row],[Tiempo_lineal (ns)]]&lt;$C$509)</f>
        <v>0</v>
      </c>
      <c r="T345" t="b">
        <f>OR(Tabla197[[#This Row],[Tiempo_normal (ns)]]&gt;$D$508,Tabla197[[#This Row],[Tiempo_normal (ns)]]&lt;$D$509)</f>
        <v>0</v>
      </c>
      <c r="U345" s="8">
        <v>342</v>
      </c>
      <c r="V345" t="b">
        <f>OR(Tabla3108[[#This Row],[Tiempo_lineal (ns)]]&gt;$F$508,Tabla3108[[#This Row],[Tiempo_lineal (ns)]]&lt;$F$509)</f>
        <v>0</v>
      </c>
      <c r="W345" t="b">
        <f>OR(Tabla3108[[#This Row],[Tiempo_normal (ns)]]&gt;$G$508,Tabla3108[[#This Row],[Tiempo_normal (ns)]]&lt;$G$509)</f>
        <v>0</v>
      </c>
      <c r="X345" s="8">
        <v>342</v>
      </c>
      <c r="Y345" t="b">
        <f>OR(Tabla4119[[#This Row],[Tiempo_lineal (ns)]]&gt;$I$508,Tabla4119[[#This Row],[Tiempo_lineal (ns)]]&lt;$I$509)</f>
        <v>0</v>
      </c>
      <c r="Z345" t="b">
        <f>OR(Tabla4119[[#This Row],[Tiempo_normal (ns)]]&gt;$J$508,Tabla4119[[#This Row],[Tiempo_normal (ns)]]&lt;$J$509)</f>
        <v>0</v>
      </c>
      <c r="AA345" s="8">
        <v>342</v>
      </c>
      <c r="AB345" t="b">
        <f>OR(Tabla51210[[#This Row],[Tiempo_lineal (ns)]]&gt;$L$508,Tabla51210[[#This Row],[Tiempo_lineal (ns)]]&lt;$L$509)</f>
        <v>0</v>
      </c>
      <c r="AC345" t="b">
        <f>OR(Tabla51210[[#This Row],[Tiempo_normal (ns)]]&gt;$M$508,Tabla51210[[#This Row],[Tiempo_normal (ns)]]&lt;$M$509)</f>
        <v>0</v>
      </c>
      <c r="AD345" s="8">
        <v>342</v>
      </c>
      <c r="AE345" t="b">
        <f>OR(Tabla61311[[#This Row],[Tiempo_lineal (ns)]]&gt;$O$508,Tabla61311[[#This Row],[Tiempo_lineal (ns)]]&lt;$O$509)</f>
        <v>0</v>
      </c>
      <c r="AF345" s="7" t="b">
        <f>OR(Tabla61311[[#This Row],[Tiempo_normal (ns)]]&gt;$P$508,Tabla61311[[#This Row],[Tiempo_normal (ns)]]&lt;$P$509)</f>
        <v>0</v>
      </c>
    </row>
    <row r="346" spans="2:32" x14ac:dyDescent="0.3">
      <c r="B346">
        <v>343</v>
      </c>
      <c r="C346">
        <v>47</v>
      </c>
      <c r="D346">
        <v>34</v>
      </c>
      <c r="E346">
        <v>343</v>
      </c>
      <c r="F346">
        <v>67</v>
      </c>
      <c r="G346">
        <v>53</v>
      </c>
      <c r="H346">
        <v>343</v>
      </c>
      <c r="I346">
        <v>213</v>
      </c>
      <c r="J346">
        <v>296</v>
      </c>
      <c r="K346">
        <v>343</v>
      </c>
      <c r="L346">
        <v>1358</v>
      </c>
      <c r="M346">
        <v>652</v>
      </c>
      <c r="N346">
        <v>343</v>
      </c>
      <c r="O346">
        <v>3502</v>
      </c>
      <c r="P346">
        <v>107</v>
      </c>
      <c r="R346" s="6">
        <v>343</v>
      </c>
      <c r="S346" t="b">
        <f>OR(Tabla197[[#This Row],[Tiempo_lineal (ns)]]&gt;$C$508,Tabla197[[#This Row],[Tiempo_lineal (ns)]]&lt;$C$509)</f>
        <v>0</v>
      </c>
      <c r="T346" t="b">
        <f>OR(Tabla197[[#This Row],[Tiempo_normal (ns)]]&gt;$D$508,Tabla197[[#This Row],[Tiempo_normal (ns)]]&lt;$D$509)</f>
        <v>0</v>
      </c>
      <c r="U346" s="6">
        <v>343</v>
      </c>
      <c r="V346" t="b">
        <f>OR(Tabla3108[[#This Row],[Tiempo_lineal (ns)]]&gt;$F$508,Tabla3108[[#This Row],[Tiempo_lineal (ns)]]&lt;$F$509)</f>
        <v>0</v>
      </c>
      <c r="W346" t="b">
        <f>OR(Tabla3108[[#This Row],[Tiempo_normal (ns)]]&gt;$G$508,Tabla3108[[#This Row],[Tiempo_normal (ns)]]&lt;$G$509)</f>
        <v>0</v>
      </c>
      <c r="X346" s="6">
        <v>343</v>
      </c>
      <c r="Y346" t="b">
        <f>OR(Tabla4119[[#This Row],[Tiempo_lineal (ns)]]&gt;$I$508,Tabla4119[[#This Row],[Tiempo_lineal (ns)]]&lt;$I$509)</f>
        <v>0</v>
      </c>
      <c r="Z346" t="b">
        <f>OR(Tabla4119[[#This Row],[Tiempo_normal (ns)]]&gt;$J$508,Tabla4119[[#This Row],[Tiempo_normal (ns)]]&lt;$J$509)</f>
        <v>0</v>
      </c>
      <c r="AA346" s="6">
        <v>343</v>
      </c>
      <c r="AB346" t="b">
        <f>OR(Tabla51210[[#This Row],[Tiempo_lineal (ns)]]&gt;$L$508,Tabla51210[[#This Row],[Tiempo_lineal (ns)]]&lt;$L$509)</f>
        <v>0</v>
      </c>
      <c r="AC346" t="b">
        <f>OR(Tabla51210[[#This Row],[Tiempo_normal (ns)]]&gt;$M$508,Tabla51210[[#This Row],[Tiempo_normal (ns)]]&lt;$M$509)</f>
        <v>0</v>
      </c>
      <c r="AD346" s="6">
        <v>343</v>
      </c>
      <c r="AE346" t="b">
        <f>OR(Tabla61311[[#This Row],[Tiempo_lineal (ns)]]&gt;$O$508,Tabla61311[[#This Row],[Tiempo_lineal (ns)]]&lt;$O$509)</f>
        <v>0</v>
      </c>
      <c r="AF346" s="7" t="b">
        <f>OR(Tabla61311[[#This Row],[Tiempo_normal (ns)]]&gt;$P$508,Tabla61311[[#This Row],[Tiempo_normal (ns)]]&lt;$P$509)</f>
        <v>0</v>
      </c>
    </row>
    <row r="347" spans="2:32" x14ac:dyDescent="0.3">
      <c r="B347">
        <v>344</v>
      </c>
      <c r="C347">
        <v>82</v>
      </c>
      <c r="D347">
        <v>26</v>
      </c>
      <c r="E347">
        <v>344</v>
      </c>
      <c r="F347">
        <v>110</v>
      </c>
      <c r="G347">
        <v>79</v>
      </c>
      <c r="H347">
        <v>344</v>
      </c>
      <c r="I347">
        <v>140</v>
      </c>
      <c r="J347">
        <v>50</v>
      </c>
      <c r="K347">
        <v>344</v>
      </c>
      <c r="L347">
        <v>631</v>
      </c>
      <c r="M347">
        <v>159</v>
      </c>
      <c r="N347">
        <v>344</v>
      </c>
      <c r="O347">
        <v>3004</v>
      </c>
      <c r="P347">
        <v>1101</v>
      </c>
      <c r="R347" s="8">
        <v>344</v>
      </c>
      <c r="S347" t="b">
        <f>OR(Tabla197[[#This Row],[Tiempo_lineal (ns)]]&gt;$C$508,Tabla197[[#This Row],[Tiempo_lineal (ns)]]&lt;$C$509)</f>
        <v>0</v>
      </c>
      <c r="T347" t="b">
        <f>OR(Tabla197[[#This Row],[Tiempo_normal (ns)]]&gt;$D$508,Tabla197[[#This Row],[Tiempo_normal (ns)]]&lt;$D$509)</f>
        <v>0</v>
      </c>
      <c r="U347" s="8">
        <v>344</v>
      </c>
      <c r="V347" t="b">
        <f>OR(Tabla3108[[#This Row],[Tiempo_lineal (ns)]]&gt;$F$508,Tabla3108[[#This Row],[Tiempo_lineal (ns)]]&lt;$F$509)</f>
        <v>0</v>
      </c>
      <c r="W347" t="b">
        <f>OR(Tabla3108[[#This Row],[Tiempo_normal (ns)]]&gt;$G$508,Tabla3108[[#This Row],[Tiempo_normal (ns)]]&lt;$G$509)</f>
        <v>0</v>
      </c>
      <c r="X347" s="8">
        <v>344</v>
      </c>
      <c r="Y347" t="b">
        <f>OR(Tabla4119[[#This Row],[Tiempo_lineal (ns)]]&gt;$I$508,Tabla4119[[#This Row],[Tiempo_lineal (ns)]]&lt;$I$509)</f>
        <v>0</v>
      </c>
      <c r="Z347" t="b">
        <f>OR(Tabla4119[[#This Row],[Tiempo_normal (ns)]]&gt;$J$508,Tabla4119[[#This Row],[Tiempo_normal (ns)]]&lt;$J$509)</f>
        <v>0</v>
      </c>
      <c r="AA347" s="8">
        <v>344</v>
      </c>
      <c r="AB347" t="b">
        <f>OR(Tabla51210[[#This Row],[Tiempo_lineal (ns)]]&gt;$L$508,Tabla51210[[#This Row],[Tiempo_lineal (ns)]]&lt;$L$509)</f>
        <v>0</v>
      </c>
      <c r="AC347" t="b">
        <f>OR(Tabla51210[[#This Row],[Tiempo_normal (ns)]]&gt;$M$508,Tabla51210[[#This Row],[Tiempo_normal (ns)]]&lt;$M$509)</f>
        <v>0</v>
      </c>
      <c r="AD347" s="8">
        <v>344</v>
      </c>
      <c r="AE347" t="b">
        <f>OR(Tabla61311[[#This Row],[Tiempo_lineal (ns)]]&gt;$O$508,Tabla61311[[#This Row],[Tiempo_lineal (ns)]]&lt;$O$509)</f>
        <v>0</v>
      </c>
      <c r="AF347" s="7" t="b">
        <f>OR(Tabla61311[[#This Row],[Tiempo_normal (ns)]]&gt;$P$508,Tabla61311[[#This Row],[Tiempo_normal (ns)]]&lt;$P$509)</f>
        <v>0</v>
      </c>
    </row>
    <row r="348" spans="2:32" x14ac:dyDescent="0.3">
      <c r="B348">
        <v>345</v>
      </c>
      <c r="C348">
        <v>56</v>
      </c>
      <c r="D348">
        <v>51</v>
      </c>
      <c r="E348">
        <v>345</v>
      </c>
      <c r="F348">
        <v>82</v>
      </c>
      <c r="G348">
        <v>38</v>
      </c>
      <c r="H348">
        <v>345</v>
      </c>
      <c r="I348">
        <v>167</v>
      </c>
      <c r="J348">
        <v>59</v>
      </c>
      <c r="K348">
        <v>345</v>
      </c>
      <c r="L348">
        <v>244</v>
      </c>
      <c r="M348">
        <v>274</v>
      </c>
      <c r="N348">
        <v>345</v>
      </c>
      <c r="O348">
        <v>3647</v>
      </c>
      <c r="P348">
        <v>272</v>
      </c>
      <c r="R348" s="6">
        <v>345</v>
      </c>
      <c r="S348" t="b">
        <f>OR(Tabla197[[#This Row],[Tiempo_lineal (ns)]]&gt;$C$508,Tabla197[[#This Row],[Tiempo_lineal (ns)]]&lt;$C$509)</f>
        <v>0</v>
      </c>
      <c r="T348" t="b">
        <f>OR(Tabla197[[#This Row],[Tiempo_normal (ns)]]&gt;$D$508,Tabla197[[#This Row],[Tiempo_normal (ns)]]&lt;$D$509)</f>
        <v>0</v>
      </c>
      <c r="U348" s="6">
        <v>345</v>
      </c>
      <c r="V348" t="b">
        <f>OR(Tabla3108[[#This Row],[Tiempo_lineal (ns)]]&gt;$F$508,Tabla3108[[#This Row],[Tiempo_lineal (ns)]]&lt;$F$509)</f>
        <v>0</v>
      </c>
      <c r="W348" t="b">
        <f>OR(Tabla3108[[#This Row],[Tiempo_normal (ns)]]&gt;$G$508,Tabla3108[[#This Row],[Tiempo_normal (ns)]]&lt;$G$509)</f>
        <v>0</v>
      </c>
      <c r="X348" s="6">
        <v>345</v>
      </c>
      <c r="Y348" t="b">
        <f>OR(Tabla4119[[#This Row],[Tiempo_lineal (ns)]]&gt;$I$508,Tabla4119[[#This Row],[Tiempo_lineal (ns)]]&lt;$I$509)</f>
        <v>0</v>
      </c>
      <c r="Z348" t="b">
        <f>OR(Tabla4119[[#This Row],[Tiempo_normal (ns)]]&gt;$J$508,Tabla4119[[#This Row],[Tiempo_normal (ns)]]&lt;$J$509)</f>
        <v>0</v>
      </c>
      <c r="AA348" s="6">
        <v>345</v>
      </c>
      <c r="AB348" t="b">
        <f>OR(Tabla51210[[#This Row],[Tiempo_lineal (ns)]]&gt;$L$508,Tabla51210[[#This Row],[Tiempo_lineal (ns)]]&lt;$L$509)</f>
        <v>0</v>
      </c>
      <c r="AC348" t="b">
        <f>OR(Tabla51210[[#This Row],[Tiempo_normal (ns)]]&gt;$M$508,Tabla51210[[#This Row],[Tiempo_normal (ns)]]&lt;$M$509)</f>
        <v>0</v>
      </c>
      <c r="AD348" s="6">
        <v>345</v>
      </c>
      <c r="AE348" t="b">
        <f>OR(Tabla61311[[#This Row],[Tiempo_lineal (ns)]]&gt;$O$508,Tabla61311[[#This Row],[Tiempo_lineal (ns)]]&lt;$O$509)</f>
        <v>0</v>
      </c>
      <c r="AF348" s="7" t="b">
        <f>OR(Tabla61311[[#This Row],[Tiempo_normal (ns)]]&gt;$P$508,Tabla61311[[#This Row],[Tiempo_normal (ns)]]&lt;$P$509)</f>
        <v>0</v>
      </c>
    </row>
    <row r="349" spans="2:32" x14ac:dyDescent="0.3">
      <c r="B349">
        <v>346</v>
      </c>
      <c r="C349">
        <v>42</v>
      </c>
      <c r="D349">
        <v>43</v>
      </c>
      <c r="E349">
        <v>346</v>
      </c>
      <c r="F349">
        <v>95</v>
      </c>
      <c r="G349">
        <v>104</v>
      </c>
      <c r="H349">
        <v>346</v>
      </c>
      <c r="I349">
        <v>194</v>
      </c>
      <c r="J349">
        <v>512</v>
      </c>
      <c r="K349">
        <v>346</v>
      </c>
      <c r="L349">
        <v>309</v>
      </c>
      <c r="M349">
        <v>286</v>
      </c>
      <c r="N349">
        <v>346</v>
      </c>
      <c r="O349">
        <v>5041</v>
      </c>
      <c r="P349">
        <v>83</v>
      </c>
      <c r="R349" s="8">
        <v>346</v>
      </c>
      <c r="S349" t="b">
        <f>OR(Tabla197[[#This Row],[Tiempo_lineal (ns)]]&gt;$C$508,Tabla197[[#This Row],[Tiempo_lineal (ns)]]&lt;$C$509)</f>
        <v>0</v>
      </c>
      <c r="T349" t="b">
        <f>OR(Tabla197[[#This Row],[Tiempo_normal (ns)]]&gt;$D$508,Tabla197[[#This Row],[Tiempo_normal (ns)]]&lt;$D$509)</f>
        <v>0</v>
      </c>
      <c r="U349" s="8">
        <v>346</v>
      </c>
      <c r="V349" t="b">
        <f>OR(Tabla3108[[#This Row],[Tiempo_lineal (ns)]]&gt;$F$508,Tabla3108[[#This Row],[Tiempo_lineal (ns)]]&lt;$F$509)</f>
        <v>0</v>
      </c>
      <c r="W349" t="b">
        <f>OR(Tabla3108[[#This Row],[Tiempo_normal (ns)]]&gt;$G$508,Tabla3108[[#This Row],[Tiempo_normal (ns)]]&lt;$G$509)</f>
        <v>0</v>
      </c>
      <c r="X349" s="8">
        <v>346</v>
      </c>
      <c r="Y349" t="b">
        <f>OR(Tabla4119[[#This Row],[Tiempo_lineal (ns)]]&gt;$I$508,Tabla4119[[#This Row],[Tiempo_lineal (ns)]]&lt;$I$509)</f>
        <v>0</v>
      </c>
      <c r="Z349" t="b">
        <f>OR(Tabla4119[[#This Row],[Tiempo_normal (ns)]]&gt;$J$508,Tabla4119[[#This Row],[Tiempo_normal (ns)]]&lt;$J$509)</f>
        <v>1</v>
      </c>
      <c r="AA349" s="8">
        <v>346</v>
      </c>
      <c r="AB349" t="b">
        <f>OR(Tabla51210[[#This Row],[Tiempo_lineal (ns)]]&gt;$L$508,Tabla51210[[#This Row],[Tiempo_lineal (ns)]]&lt;$L$509)</f>
        <v>0</v>
      </c>
      <c r="AC349" t="b">
        <f>OR(Tabla51210[[#This Row],[Tiempo_normal (ns)]]&gt;$M$508,Tabla51210[[#This Row],[Tiempo_normal (ns)]]&lt;$M$509)</f>
        <v>0</v>
      </c>
      <c r="AD349" s="8">
        <v>346</v>
      </c>
      <c r="AE349" t="b">
        <f>OR(Tabla61311[[#This Row],[Tiempo_lineal (ns)]]&gt;$O$508,Tabla61311[[#This Row],[Tiempo_lineal (ns)]]&lt;$O$509)</f>
        <v>1</v>
      </c>
      <c r="AF349" s="7" t="b">
        <f>OR(Tabla61311[[#This Row],[Tiempo_normal (ns)]]&gt;$P$508,Tabla61311[[#This Row],[Tiempo_normal (ns)]]&lt;$P$509)</f>
        <v>0</v>
      </c>
    </row>
    <row r="350" spans="2:32" x14ac:dyDescent="0.3">
      <c r="B350">
        <v>347</v>
      </c>
      <c r="C350">
        <v>41</v>
      </c>
      <c r="D350">
        <v>26</v>
      </c>
      <c r="E350">
        <v>347</v>
      </c>
      <c r="F350">
        <v>98</v>
      </c>
      <c r="G350">
        <v>68</v>
      </c>
      <c r="H350">
        <v>347</v>
      </c>
      <c r="I350">
        <v>260</v>
      </c>
      <c r="J350">
        <v>51</v>
      </c>
      <c r="K350">
        <v>347</v>
      </c>
      <c r="L350">
        <v>692</v>
      </c>
      <c r="M350">
        <v>608</v>
      </c>
      <c r="N350">
        <v>347</v>
      </c>
      <c r="O350">
        <v>1796</v>
      </c>
      <c r="P350">
        <v>1148</v>
      </c>
      <c r="R350" s="6">
        <v>347</v>
      </c>
      <c r="S350" t="b">
        <f>OR(Tabla197[[#This Row],[Tiempo_lineal (ns)]]&gt;$C$508,Tabla197[[#This Row],[Tiempo_lineal (ns)]]&lt;$C$509)</f>
        <v>0</v>
      </c>
      <c r="T350" t="b">
        <f>OR(Tabla197[[#This Row],[Tiempo_normal (ns)]]&gt;$D$508,Tabla197[[#This Row],[Tiempo_normal (ns)]]&lt;$D$509)</f>
        <v>0</v>
      </c>
      <c r="U350" s="6">
        <v>347</v>
      </c>
      <c r="V350" t="b">
        <f>OR(Tabla3108[[#This Row],[Tiempo_lineal (ns)]]&gt;$F$508,Tabla3108[[#This Row],[Tiempo_lineal (ns)]]&lt;$F$509)</f>
        <v>0</v>
      </c>
      <c r="W350" t="b">
        <f>OR(Tabla3108[[#This Row],[Tiempo_normal (ns)]]&gt;$G$508,Tabla3108[[#This Row],[Tiempo_normal (ns)]]&lt;$G$509)</f>
        <v>0</v>
      </c>
      <c r="X350" s="6">
        <v>347</v>
      </c>
      <c r="Y350" t="b">
        <f>OR(Tabla4119[[#This Row],[Tiempo_lineal (ns)]]&gt;$I$508,Tabla4119[[#This Row],[Tiempo_lineal (ns)]]&lt;$I$509)</f>
        <v>0</v>
      </c>
      <c r="Z350" t="b">
        <f>OR(Tabla4119[[#This Row],[Tiempo_normal (ns)]]&gt;$J$508,Tabla4119[[#This Row],[Tiempo_normal (ns)]]&lt;$J$509)</f>
        <v>0</v>
      </c>
      <c r="AA350" s="6">
        <v>347</v>
      </c>
      <c r="AB350" t="b">
        <f>OR(Tabla51210[[#This Row],[Tiempo_lineal (ns)]]&gt;$L$508,Tabla51210[[#This Row],[Tiempo_lineal (ns)]]&lt;$L$509)</f>
        <v>0</v>
      </c>
      <c r="AC350" t="b">
        <f>OR(Tabla51210[[#This Row],[Tiempo_normal (ns)]]&gt;$M$508,Tabla51210[[#This Row],[Tiempo_normal (ns)]]&lt;$M$509)</f>
        <v>0</v>
      </c>
      <c r="AD350" s="6">
        <v>347</v>
      </c>
      <c r="AE350" t="b">
        <f>OR(Tabla61311[[#This Row],[Tiempo_lineal (ns)]]&gt;$O$508,Tabla61311[[#This Row],[Tiempo_lineal (ns)]]&lt;$O$509)</f>
        <v>0</v>
      </c>
      <c r="AF350" s="7" t="b">
        <f>OR(Tabla61311[[#This Row],[Tiempo_normal (ns)]]&gt;$P$508,Tabla61311[[#This Row],[Tiempo_normal (ns)]]&lt;$P$509)</f>
        <v>0</v>
      </c>
    </row>
    <row r="351" spans="2:32" x14ac:dyDescent="0.3">
      <c r="B351">
        <v>348</v>
      </c>
      <c r="C351">
        <v>52</v>
      </c>
      <c r="D351">
        <v>26</v>
      </c>
      <c r="E351">
        <v>348</v>
      </c>
      <c r="F351">
        <v>189</v>
      </c>
      <c r="G351">
        <v>51</v>
      </c>
      <c r="H351">
        <v>348</v>
      </c>
      <c r="I351">
        <v>253</v>
      </c>
      <c r="J351">
        <v>172</v>
      </c>
      <c r="K351">
        <v>348</v>
      </c>
      <c r="L351">
        <v>970</v>
      </c>
      <c r="M351">
        <v>56</v>
      </c>
      <c r="N351">
        <v>348</v>
      </c>
      <c r="O351">
        <v>857</v>
      </c>
      <c r="P351">
        <v>46</v>
      </c>
      <c r="R351" s="8">
        <v>348</v>
      </c>
      <c r="S351" t="b">
        <f>OR(Tabla197[[#This Row],[Tiempo_lineal (ns)]]&gt;$C$508,Tabla197[[#This Row],[Tiempo_lineal (ns)]]&lt;$C$509)</f>
        <v>0</v>
      </c>
      <c r="T351" t="b">
        <f>OR(Tabla197[[#This Row],[Tiempo_normal (ns)]]&gt;$D$508,Tabla197[[#This Row],[Tiempo_normal (ns)]]&lt;$D$509)</f>
        <v>0</v>
      </c>
      <c r="U351" s="8">
        <v>348</v>
      </c>
      <c r="V351" t="b">
        <f>OR(Tabla3108[[#This Row],[Tiempo_lineal (ns)]]&gt;$F$508,Tabla3108[[#This Row],[Tiempo_lineal (ns)]]&lt;$F$509)</f>
        <v>1</v>
      </c>
      <c r="W351" t="b">
        <f>OR(Tabla3108[[#This Row],[Tiempo_normal (ns)]]&gt;$G$508,Tabla3108[[#This Row],[Tiempo_normal (ns)]]&lt;$G$509)</f>
        <v>0</v>
      </c>
      <c r="X351" s="8">
        <v>348</v>
      </c>
      <c r="Y351" t="b">
        <f>OR(Tabla4119[[#This Row],[Tiempo_lineal (ns)]]&gt;$I$508,Tabla4119[[#This Row],[Tiempo_lineal (ns)]]&lt;$I$509)</f>
        <v>0</v>
      </c>
      <c r="Z351" t="b">
        <f>OR(Tabla4119[[#This Row],[Tiempo_normal (ns)]]&gt;$J$508,Tabla4119[[#This Row],[Tiempo_normal (ns)]]&lt;$J$509)</f>
        <v>0</v>
      </c>
      <c r="AA351" s="8">
        <v>348</v>
      </c>
      <c r="AB351" t="b">
        <f>OR(Tabla51210[[#This Row],[Tiempo_lineal (ns)]]&gt;$L$508,Tabla51210[[#This Row],[Tiempo_lineal (ns)]]&lt;$L$509)</f>
        <v>0</v>
      </c>
      <c r="AC351" t="b">
        <f>OR(Tabla51210[[#This Row],[Tiempo_normal (ns)]]&gt;$M$508,Tabla51210[[#This Row],[Tiempo_normal (ns)]]&lt;$M$509)</f>
        <v>0</v>
      </c>
      <c r="AD351" s="8">
        <v>348</v>
      </c>
      <c r="AE351" t="b">
        <f>OR(Tabla61311[[#This Row],[Tiempo_lineal (ns)]]&gt;$O$508,Tabla61311[[#This Row],[Tiempo_lineal (ns)]]&lt;$O$509)</f>
        <v>0</v>
      </c>
      <c r="AF351" s="7" t="b">
        <f>OR(Tabla61311[[#This Row],[Tiempo_normal (ns)]]&gt;$P$508,Tabla61311[[#This Row],[Tiempo_normal (ns)]]&lt;$P$509)</f>
        <v>0</v>
      </c>
    </row>
    <row r="352" spans="2:32" x14ac:dyDescent="0.3">
      <c r="B352">
        <v>349</v>
      </c>
      <c r="C352">
        <v>45</v>
      </c>
      <c r="D352">
        <v>25</v>
      </c>
      <c r="E352">
        <v>349</v>
      </c>
      <c r="F352">
        <v>67</v>
      </c>
      <c r="G352">
        <v>26</v>
      </c>
      <c r="H352">
        <v>349</v>
      </c>
      <c r="I352">
        <v>182</v>
      </c>
      <c r="J352">
        <v>72</v>
      </c>
      <c r="K352">
        <v>349</v>
      </c>
      <c r="L352">
        <v>843</v>
      </c>
      <c r="M352">
        <v>49</v>
      </c>
      <c r="N352">
        <v>349</v>
      </c>
      <c r="O352">
        <v>1713</v>
      </c>
      <c r="P352">
        <v>45</v>
      </c>
      <c r="R352" s="6">
        <v>349</v>
      </c>
      <c r="S352" t="b">
        <f>OR(Tabla197[[#This Row],[Tiempo_lineal (ns)]]&gt;$C$508,Tabla197[[#This Row],[Tiempo_lineal (ns)]]&lt;$C$509)</f>
        <v>0</v>
      </c>
      <c r="T352" t="b">
        <f>OR(Tabla197[[#This Row],[Tiempo_normal (ns)]]&gt;$D$508,Tabla197[[#This Row],[Tiempo_normal (ns)]]&lt;$D$509)</f>
        <v>0</v>
      </c>
      <c r="U352" s="6">
        <v>349</v>
      </c>
      <c r="V352" t="b">
        <f>OR(Tabla3108[[#This Row],[Tiempo_lineal (ns)]]&gt;$F$508,Tabla3108[[#This Row],[Tiempo_lineal (ns)]]&lt;$F$509)</f>
        <v>0</v>
      </c>
      <c r="W352" t="b">
        <f>OR(Tabla3108[[#This Row],[Tiempo_normal (ns)]]&gt;$G$508,Tabla3108[[#This Row],[Tiempo_normal (ns)]]&lt;$G$509)</f>
        <v>0</v>
      </c>
      <c r="X352" s="6">
        <v>349</v>
      </c>
      <c r="Y352" t="b">
        <f>OR(Tabla4119[[#This Row],[Tiempo_lineal (ns)]]&gt;$I$508,Tabla4119[[#This Row],[Tiempo_lineal (ns)]]&lt;$I$509)</f>
        <v>0</v>
      </c>
      <c r="Z352" t="b">
        <f>OR(Tabla4119[[#This Row],[Tiempo_normal (ns)]]&gt;$J$508,Tabla4119[[#This Row],[Tiempo_normal (ns)]]&lt;$J$509)</f>
        <v>0</v>
      </c>
      <c r="AA352" s="6">
        <v>349</v>
      </c>
      <c r="AB352" t="b">
        <f>OR(Tabla51210[[#This Row],[Tiempo_lineal (ns)]]&gt;$L$508,Tabla51210[[#This Row],[Tiempo_lineal (ns)]]&lt;$L$509)</f>
        <v>0</v>
      </c>
      <c r="AC352" t="b">
        <f>OR(Tabla51210[[#This Row],[Tiempo_normal (ns)]]&gt;$M$508,Tabla51210[[#This Row],[Tiempo_normal (ns)]]&lt;$M$509)</f>
        <v>0</v>
      </c>
      <c r="AD352" s="6">
        <v>349</v>
      </c>
      <c r="AE352" t="b">
        <f>OR(Tabla61311[[#This Row],[Tiempo_lineal (ns)]]&gt;$O$508,Tabla61311[[#This Row],[Tiempo_lineal (ns)]]&lt;$O$509)</f>
        <v>0</v>
      </c>
      <c r="AF352" s="7" t="b">
        <f>OR(Tabla61311[[#This Row],[Tiempo_normal (ns)]]&gt;$P$508,Tabla61311[[#This Row],[Tiempo_normal (ns)]]&lt;$P$509)</f>
        <v>0</v>
      </c>
    </row>
    <row r="353" spans="2:32" x14ac:dyDescent="0.3">
      <c r="B353">
        <v>350</v>
      </c>
      <c r="C353">
        <v>57</v>
      </c>
      <c r="D353">
        <v>43</v>
      </c>
      <c r="E353">
        <v>350</v>
      </c>
      <c r="F353">
        <v>123</v>
      </c>
      <c r="G353">
        <v>68</v>
      </c>
      <c r="H353">
        <v>350</v>
      </c>
      <c r="I353">
        <v>205</v>
      </c>
      <c r="J353">
        <v>113</v>
      </c>
      <c r="K353">
        <v>350</v>
      </c>
      <c r="L353">
        <v>305</v>
      </c>
      <c r="M353">
        <v>56</v>
      </c>
      <c r="N353">
        <v>350</v>
      </c>
      <c r="O353">
        <v>1317</v>
      </c>
      <c r="P353">
        <v>70</v>
      </c>
      <c r="R353" s="8">
        <v>350</v>
      </c>
      <c r="S353" t="b">
        <f>OR(Tabla197[[#This Row],[Tiempo_lineal (ns)]]&gt;$C$508,Tabla197[[#This Row],[Tiempo_lineal (ns)]]&lt;$C$509)</f>
        <v>0</v>
      </c>
      <c r="T353" t="b">
        <f>OR(Tabla197[[#This Row],[Tiempo_normal (ns)]]&gt;$D$508,Tabla197[[#This Row],[Tiempo_normal (ns)]]&lt;$D$509)</f>
        <v>0</v>
      </c>
      <c r="U353" s="8">
        <v>350</v>
      </c>
      <c r="V353" t="b">
        <f>OR(Tabla3108[[#This Row],[Tiempo_lineal (ns)]]&gt;$F$508,Tabla3108[[#This Row],[Tiempo_lineal (ns)]]&lt;$F$509)</f>
        <v>0</v>
      </c>
      <c r="W353" t="b">
        <f>OR(Tabla3108[[#This Row],[Tiempo_normal (ns)]]&gt;$G$508,Tabla3108[[#This Row],[Tiempo_normal (ns)]]&lt;$G$509)</f>
        <v>0</v>
      </c>
      <c r="X353" s="8">
        <v>350</v>
      </c>
      <c r="Y353" t="b">
        <f>OR(Tabla4119[[#This Row],[Tiempo_lineal (ns)]]&gt;$I$508,Tabla4119[[#This Row],[Tiempo_lineal (ns)]]&lt;$I$509)</f>
        <v>0</v>
      </c>
      <c r="Z353" t="b">
        <f>OR(Tabla4119[[#This Row],[Tiempo_normal (ns)]]&gt;$J$508,Tabla4119[[#This Row],[Tiempo_normal (ns)]]&lt;$J$509)</f>
        <v>0</v>
      </c>
      <c r="AA353" s="8">
        <v>350</v>
      </c>
      <c r="AB353" t="b">
        <f>OR(Tabla51210[[#This Row],[Tiempo_lineal (ns)]]&gt;$L$508,Tabla51210[[#This Row],[Tiempo_lineal (ns)]]&lt;$L$509)</f>
        <v>0</v>
      </c>
      <c r="AC353" t="b">
        <f>OR(Tabla51210[[#This Row],[Tiempo_normal (ns)]]&gt;$M$508,Tabla51210[[#This Row],[Tiempo_normal (ns)]]&lt;$M$509)</f>
        <v>0</v>
      </c>
      <c r="AD353" s="8">
        <v>350</v>
      </c>
      <c r="AE353" t="b">
        <f>OR(Tabla61311[[#This Row],[Tiempo_lineal (ns)]]&gt;$O$508,Tabla61311[[#This Row],[Tiempo_lineal (ns)]]&lt;$O$509)</f>
        <v>0</v>
      </c>
      <c r="AF353" s="7" t="b">
        <f>OR(Tabla61311[[#This Row],[Tiempo_normal (ns)]]&gt;$P$508,Tabla61311[[#This Row],[Tiempo_normal (ns)]]&lt;$P$509)</f>
        <v>0</v>
      </c>
    </row>
    <row r="354" spans="2:32" x14ac:dyDescent="0.3">
      <c r="B354">
        <v>351</v>
      </c>
      <c r="C354">
        <v>45</v>
      </c>
      <c r="D354">
        <v>33</v>
      </c>
      <c r="E354">
        <v>351</v>
      </c>
      <c r="F354">
        <v>94</v>
      </c>
      <c r="G354">
        <v>37</v>
      </c>
      <c r="H354">
        <v>351</v>
      </c>
      <c r="I354">
        <v>211</v>
      </c>
      <c r="J354">
        <v>63</v>
      </c>
      <c r="K354">
        <v>351</v>
      </c>
      <c r="L354">
        <v>606</v>
      </c>
      <c r="M354">
        <v>55</v>
      </c>
      <c r="N354">
        <v>351</v>
      </c>
      <c r="O354">
        <v>2620</v>
      </c>
      <c r="P354">
        <v>91</v>
      </c>
      <c r="R354" s="6">
        <v>351</v>
      </c>
      <c r="S354" t="b">
        <f>OR(Tabla197[[#This Row],[Tiempo_lineal (ns)]]&gt;$C$508,Tabla197[[#This Row],[Tiempo_lineal (ns)]]&lt;$C$509)</f>
        <v>0</v>
      </c>
      <c r="T354" t="b">
        <f>OR(Tabla197[[#This Row],[Tiempo_normal (ns)]]&gt;$D$508,Tabla197[[#This Row],[Tiempo_normal (ns)]]&lt;$D$509)</f>
        <v>0</v>
      </c>
      <c r="U354" s="6">
        <v>351</v>
      </c>
      <c r="V354" t="b">
        <f>OR(Tabla3108[[#This Row],[Tiempo_lineal (ns)]]&gt;$F$508,Tabla3108[[#This Row],[Tiempo_lineal (ns)]]&lt;$F$509)</f>
        <v>0</v>
      </c>
      <c r="W354" t="b">
        <f>OR(Tabla3108[[#This Row],[Tiempo_normal (ns)]]&gt;$G$508,Tabla3108[[#This Row],[Tiempo_normal (ns)]]&lt;$G$509)</f>
        <v>0</v>
      </c>
      <c r="X354" s="6">
        <v>351</v>
      </c>
      <c r="Y354" t="b">
        <f>OR(Tabla4119[[#This Row],[Tiempo_lineal (ns)]]&gt;$I$508,Tabla4119[[#This Row],[Tiempo_lineal (ns)]]&lt;$I$509)</f>
        <v>0</v>
      </c>
      <c r="Z354" t="b">
        <f>OR(Tabla4119[[#This Row],[Tiempo_normal (ns)]]&gt;$J$508,Tabla4119[[#This Row],[Tiempo_normal (ns)]]&lt;$J$509)</f>
        <v>0</v>
      </c>
      <c r="AA354" s="6">
        <v>351</v>
      </c>
      <c r="AB354" t="b">
        <f>OR(Tabla51210[[#This Row],[Tiempo_lineal (ns)]]&gt;$L$508,Tabla51210[[#This Row],[Tiempo_lineal (ns)]]&lt;$L$509)</f>
        <v>0</v>
      </c>
      <c r="AC354" t="b">
        <f>OR(Tabla51210[[#This Row],[Tiempo_normal (ns)]]&gt;$M$508,Tabla51210[[#This Row],[Tiempo_normal (ns)]]&lt;$M$509)</f>
        <v>0</v>
      </c>
      <c r="AD354" s="6">
        <v>351</v>
      </c>
      <c r="AE354" t="b">
        <f>OR(Tabla61311[[#This Row],[Tiempo_lineal (ns)]]&gt;$O$508,Tabla61311[[#This Row],[Tiempo_lineal (ns)]]&lt;$O$509)</f>
        <v>0</v>
      </c>
      <c r="AF354" s="7" t="b">
        <f>OR(Tabla61311[[#This Row],[Tiempo_normal (ns)]]&gt;$P$508,Tabla61311[[#This Row],[Tiempo_normal (ns)]]&lt;$P$509)</f>
        <v>0</v>
      </c>
    </row>
    <row r="355" spans="2:32" x14ac:dyDescent="0.3">
      <c r="B355">
        <v>352</v>
      </c>
      <c r="C355">
        <v>53</v>
      </c>
      <c r="D355">
        <v>39</v>
      </c>
      <c r="E355">
        <v>352</v>
      </c>
      <c r="F355">
        <v>86</v>
      </c>
      <c r="G355">
        <v>58</v>
      </c>
      <c r="H355">
        <v>352</v>
      </c>
      <c r="I355">
        <v>254</v>
      </c>
      <c r="J355">
        <v>65</v>
      </c>
      <c r="K355">
        <v>352</v>
      </c>
      <c r="L355">
        <v>1302</v>
      </c>
      <c r="M355">
        <v>49</v>
      </c>
      <c r="N355">
        <v>352</v>
      </c>
      <c r="O355">
        <v>2565</v>
      </c>
      <c r="P355">
        <v>214</v>
      </c>
      <c r="R355" s="8">
        <v>352</v>
      </c>
      <c r="S355" t="b">
        <f>OR(Tabla197[[#This Row],[Tiempo_lineal (ns)]]&gt;$C$508,Tabla197[[#This Row],[Tiempo_lineal (ns)]]&lt;$C$509)</f>
        <v>0</v>
      </c>
      <c r="T355" t="b">
        <f>OR(Tabla197[[#This Row],[Tiempo_normal (ns)]]&gt;$D$508,Tabla197[[#This Row],[Tiempo_normal (ns)]]&lt;$D$509)</f>
        <v>0</v>
      </c>
      <c r="U355" s="8">
        <v>352</v>
      </c>
      <c r="V355" t="b">
        <f>OR(Tabla3108[[#This Row],[Tiempo_lineal (ns)]]&gt;$F$508,Tabla3108[[#This Row],[Tiempo_lineal (ns)]]&lt;$F$509)</f>
        <v>0</v>
      </c>
      <c r="W355" t="b">
        <f>OR(Tabla3108[[#This Row],[Tiempo_normal (ns)]]&gt;$G$508,Tabla3108[[#This Row],[Tiempo_normal (ns)]]&lt;$G$509)</f>
        <v>0</v>
      </c>
      <c r="X355" s="8">
        <v>352</v>
      </c>
      <c r="Y355" t="b">
        <f>OR(Tabla4119[[#This Row],[Tiempo_lineal (ns)]]&gt;$I$508,Tabla4119[[#This Row],[Tiempo_lineal (ns)]]&lt;$I$509)</f>
        <v>0</v>
      </c>
      <c r="Z355" t="b">
        <f>OR(Tabla4119[[#This Row],[Tiempo_normal (ns)]]&gt;$J$508,Tabla4119[[#This Row],[Tiempo_normal (ns)]]&lt;$J$509)</f>
        <v>0</v>
      </c>
      <c r="AA355" s="8">
        <v>352</v>
      </c>
      <c r="AB355" t="b">
        <f>OR(Tabla51210[[#This Row],[Tiempo_lineal (ns)]]&gt;$L$508,Tabla51210[[#This Row],[Tiempo_lineal (ns)]]&lt;$L$509)</f>
        <v>0</v>
      </c>
      <c r="AC355" t="b">
        <f>OR(Tabla51210[[#This Row],[Tiempo_normal (ns)]]&gt;$M$508,Tabla51210[[#This Row],[Tiempo_normal (ns)]]&lt;$M$509)</f>
        <v>0</v>
      </c>
      <c r="AD355" s="8">
        <v>352</v>
      </c>
      <c r="AE355" t="b">
        <f>OR(Tabla61311[[#This Row],[Tiempo_lineal (ns)]]&gt;$O$508,Tabla61311[[#This Row],[Tiempo_lineal (ns)]]&lt;$O$509)</f>
        <v>0</v>
      </c>
      <c r="AF355" s="7" t="b">
        <f>OR(Tabla61311[[#This Row],[Tiempo_normal (ns)]]&gt;$P$508,Tabla61311[[#This Row],[Tiempo_normal (ns)]]&lt;$P$509)</f>
        <v>0</v>
      </c>
    </row>
    <row r="356" spans="2:32" x14ac:dyDescent="0.3">
      <c r="B356">
        <v>353</v>
      </c>
      <c r="C356">
        <v>56</v>
      </c>
      <c r="D356">
        <v>42</v>
      </c>
      <c r="E356">
        <v>353</v>
      </c>
      <c r="F356">
        <v>130</v>
      </c>
      <c r="G356">
        <v>43</v>
      </c>
      <c r="H356">
        <v>353</v>
      </c>
      <c r="I356">
        <v>418</v>
      </c>
      <c r="J356">
        <v>279</v>
      </c>
      <c r="K356">
        <v>353</v>
      </c>
      <c r="L356">
        <v>336</v>
      </c>
      <c r="M356">
        <v>50</v>
      </c>
      <c r="N356">
        <v>353</v>
      </c>
      <c r="O356">
        <v>631</v>
      </c>
      <c r="P356">
        <v>105</v>
      </c>
      <c r="R356" s="6">
        <v>353</v>
      </c>
      <c r="S356" t="b">
        <f>OR(Tabla197[[#This Row],[Tiempo_lineal (ns)]]&gt;$C$508,Tabla197[[#This Row],[Tiempo_lineal (ns)]]&lt;$C$509)</f>
        <v>0</v>
      </c>
      <c r="T356" t="b">
        <f>OR(Tabla197[[#This Row],[Tiempo_normal (ns)]]&gt;$D$508,Tabla197[[#This Row],[Tiempo_normal (ns)]]&lt;$D$509)</f>
        <v>0</v>
      </c>
      <c r="U356" s="6">
        <v>353</v>
      </c>
      <c r="V356" t="b">
        <f>OR(Tabla3108[[#This Row],[Tiempo_lineal (ns)]]&gt;$F$508,Tabla3108[[#This Row],[Tiempo_lineal (ns)]]&lt;$F$509)</f>
        <v>0</v>
      </c>
      <c r="W356" t="b">
        <f>OR(Tabla3108[[#This Row],[Tiempo_normal (ns)]]&gt;$G$508,Tabla3108[[#This Row],[Tiempo_normal (ns)]]&lt;$G$509)</f>
        <v>0</v>
      </c>
      <c r="X356" s="6">
        <v>353</v>
      </c>
      <c r="Y356" t="b">
        <f>OR(Tabla4119[[#This Row],[Tiempo_lineal (ns)]]&gt;$I$508,Tabla4119[[#This Row],[Tiempo_lineal (ns)]]&lt;$I$509)</f>
        <v>1</v>
      </c>
      <c r="Z356" t="b">
        <f>OR(Tabla4119[[#This Row],[Tiempo_normal (ns)]]&gt;$J$508,Tabla4119[[#This Row],[Tiempo_normal (ns)]]&lt;$J$509)</f>
        <v>0</v>
      </c>
      <c r="AA356" s="6">
        <v>353</v>
      </c>
      <c r="AB356" t="b">
        <f>OR(Tabla51210[[#This Row],[Tiempo_lineal (ns)]]&gt;$L$508,Tabla51210[[#This Row],[Tiempo_lineal (ns)]]&lt;$L$509)</f>
        <v>0</v>
      </c>
      <c r="AC356" t="b">
        <f>OR(Tabla51210[[#This Row],[Tiempo_normal (ns)]]&gt;$M$508,Tabla51210[[#This Row],[Tiempo_normal (ns)]]&lt;$M$509)</f>
        <v>0</v>
      </c>
      <c r="AD356" s="6">
        <v>353</v>
      </c>
      <c r="AE356" t="b">
        <f>OR(Tabla61311[[#This Row],[Tiempo_lineal (ns)]]&gt;$O$508,Tabla61311[[#This Row],[Tiempo_lineal (ns)]]&lt;$O$509)</f>
        <v>0</v>
      </c>
      <c r="AF356" s="7" t="b">
        <f>OR(Tabla61311[[#This Row],[Tiempo_normal (ns)]]&gt;$P$508,Tabla61311[[#This Row],[Tiempo_normal (ns)]]&lt;$P$509)</f>
        <v>0</v>
      </c>
    </row>
    <row r="357" spans="2:32" x14ac:dyDescent="0.3">
      <c r="B357">
        <v>354</v>
      </c>
      <c r="C357">
        <v>58</v>
      </c>
      <c r="D357">
        <v>65</v>
      </c>
      <c r="E357">
        <v>354</v>
      </c>
      <c r="F357">
        <v>61</v>
      </c>
      <c r="G357">
        <v>36</v>
      </c>
      <c r="H357">
        <v>354</v>
      </c>
      <c r="I357">
        <v>145</v>
      </c>
      <c r="J357">
        <v>44</v>
      </c>
      <c r="K357">
        <v>354</v>
      </c>
      <c r="L357">
        <v>898</v>
      </c>
      <c r="M357">
        <v>591</v>
      </c>
      <c r="N357">
        <v>354</v>
      </c>
      <c r="O357">
        <v>2358</v>
      </c>
      <c r="P357">
        <v>3488</v>
      </c>
      <c r="R357" s="8">
        <v>354</v>
      </c>
      <c r="S357" t="b">
        <f>OR(Tabla197[[#This Row],[Tiempo_lineal (ns)]]&gt;$C$508,Tabla197[[#This Row],[Tiempo_lineal (ns)]]&lt;$C$509)</f>
        <v>0</v>
      </c>
      <c r="T357" t="b">
        <f>OR(Tabla197[[#This Row],[Tiempo_normal (ns)]]&gt;$D$508,Tabla197[[#This Row],[Tiempo_normal (ns)]]&lt;$D$509)</f>
        <v>0</v>
      </c>
      <c r="U357" s="8">
        <v>354</v>
      </c>
      <c r="V357" t="b">
        <f>OR(Tabla3108[[#This Row],[Tiempo_lineal (ns)]]&gt;$F$508,Tabla3108[[#This Row],[Tiempo_lineal (ns)]]&lt;$F$509)</f>
        <v>0</v>
      </c>
      <c r="W357" t="b">
        <f>OR(Tabla3108[[#This Row],[Tiempo_normal (ns)]]&gt;$G$508,Tabla3108[[#This Row],[Tiempo_normal (ns)]]&lt;$G$509)</f>
        <v>0</v>
      </c>
      <c r="X357" s="8">
        <v>354</v>
      </c>
      <c r="Y357" t="b">
        <f>OR(Tabla4119[[#This Row],[Tiempo_lineal (ns)]]&gt;$I$508,Tabla4119[[#This Row],[Tiempo_lineal (ns)]]&lt;$I$509)</f>
        <v>0</v>
      </c>
      <c r="Z357" t="b">
        <f>OR(Tabla4119[[#This Row],[Tiempo_normal (ns)]]&gt;$J$508,Tabla4119[[#This Row],[Tiempo_normal (ns)]]&lt;$J$509)</f>
        <v>0</v>
      </c>
      <c r="AA357" s="8">
        <v>354</v>
      </c>
      <c r="AB357" t="b">
        <f>OR(Tabla51210[[#This Row],[Tiempo_lineal (ns)]]&gt;$L$508,Tabla51210[[#This Row],[Tiempo_lineal (ns)]]&lt;$L$509)</f>
        <v>0</v>
      </c>
      <c r="AC357" t="b">
        <f>OR(Tabla51210[[#This Row],[Tiempo_normal (ns)]]&gt;$M$508,Tabla51210[[#This Row],[Tiempo_normal (ns)]]&lt;$M$509)</f>
        <v>0</v>
      </c>
      <c r="AD357" s="8">
        <v>354</v>
      </c>
      <c r="AE357" t="b">
        <f>OR(Tabla61311[[#This Row],[Tiempo_lineal (ns)]]&gt;$O$508,Tabla61311[[#This Row],[Tiempo_lineal (ns)]]&lt;$O$509)</f>
        <v>0</v>
      </c>
      <c r="AF357" s="7" t="b">
        <f>OR(Tabla61311[[#This Row],[Tiempo_normal (ns)]]&gt;$P$508,Tabla61311[[#This Row],[Tiempo_normal (ns)]]&lt;$P$509)</f>
        <v>1</v>
      </c>
    </row>
    <row r="358" spans="2:32" x14ac:dyDescent="0.3">
      <c r="B358">
        <v>355</v>
      </c>
      <c r="C358">
        <v>55</v>
      </c>
      <c r="D358">
        <v>64</v>
      </c>
      <c r="E358">
        <v>355</v>
      </c>
      <c r="F358">
        <v>91</v>
      </c>
      <c r="G358">
        <v>52</v>
      </c>
      <c r="H358">
        <v>355</v>
      </c>
      <c r="I358">
        <v>252</v>
      </c>
      <c r="J358">
        <v>52</v>
      </c>
      <c r="K358">
        <v>355</v>
      </c>
      <c r="L358">
        <v>679</v>
      </c>
      <c r="M358">
        <v>52</v>
      </c>
      <c r="N358">
        <v>355</v>
      </c>
      <c r="O358">
        <v>5882</v>
      </c>
      <c r="P358">
        <v>107</v>
      </c>
      <c r="R358" s="6">
        <v>355</v>
      </c>
      <c r="S358" t="b">
        <f>OR(Tabla197[[#This Row],[Tiempo_lineal (ns)]]&gt;$C$508,Tabla197[[#This Row],[Tiempo_lineal (ns)]]&lt;$C$509)</f>
        <v>0</v>
      </c>
      <c r="T358" t="b">
        <f>OR(Tabla197[[#This Row],[Tiempo_normal (ns)]]&gt;$D$508,Tabla197[[#This Row],[Tiempo_normal (ns)]]&lt;$D$509)</f>
        <v>0</v>
      </c>
      <c r="U358" s="6">
        <v>355</v>
      </c>
      <c r="V358" t="b">
        <f>OR(Tabla3108[[#This Row],[Tiempo_lineal (ns)]]&gt;$F$508,Tabla3108[[#This Row],[Tiempo_lineal (ns)]]&lt;$F$509)</f>
        <v>0</v>
      </c>
      <c r="W358" t="b">
        <f>OR(Tabla3108[[#This Row],[Tiempo_normal (ns)]]&gt;$G$508,Tabla3108[[#This Row],[Tiempo_normal (ns)]]&lt;$G$509)</f>
        <v>0</v>
      </c>
      <c r="X358" s="6">
        <v>355</v>
      </c>
      <c r="Y358" t="b">
        <f>OR(Tabla4119[[#This Row],[Tiempo_lineal (ns)]]&gt;$I$508,Tabla4119[[#This Row],[Tiempo_lineal (ns)]]&lt;$I$509)</f>
        <v>0</v>
      </c>
      <c r="Z358" t="b">
        <f>OR(Tabla4119[[#This Row],[Tiempo_normal (ns)]]&gt;$J$508,Tabla4119[[#This Row],[Tiempo_normal (ns)]]&lt;$J$509)</f>
        <v>0</v>
      </c>
      <c r="AA358" s="6">
        <v>355</v>
      </c>
      <c r="AB358" t="b">
        <f>OR(Tabla51210[[#This Row],[Tiempo_lineal (ns)]]&gt;$L$508,Tabla51210[[#This Row],[Tiempo_lineal (ns)]]&lt;$L$509)</f>
        <v>0</v>
      </c>
      <c r="AC358" t="b">
        <f>OR(Tabla51210[[#This Row],[Tiempo_normal (ns)]]&gt;$M$508,Tabla51210[[#This Row],[Tiempo_normal (ns)]]&lt;$M$509)</f>
        <v>0</v>
      </c>
      <c r="AD358" s="6">
        <v>355</v>
      </c>
      <c r="AE358" t="b">
        <f>OR(Tabla61311[[#This Row],[Tiempo_lineal (ns)]]&gt;$O$508,Tabla61311[[#This Row],[Tiempo_lineal (ns)]]&lt;$O$509)</f>
        <v>1</v>
      </c>
      <c r="AF358" s="7" t="b">
        <f>OR(Tabla61311[[#This Row],[Tiempo_normal (ns)]]&gt;$P$508,Tabla61311[[#This Row],[Tiempo_normal (ns)]]&lt;$P$509)</f>
        <v>0</v>
      </c>
    </row>
    <row r="359" spans="2:32" x14ac:dyDescent="0.3">
      <c r="B359">
        <v>356</v>
      </c>
      <c r="C359">
        <v>68</v>
      </c>
      <c r="D359">
        <v>59</v>
      </c>
      <c r="E359">
        <v>356</v>
      </c>
      <c r="F359">
        <v>76</v>
      </c>
      <c r="G359">
        <v>38</v>
      </c>
      <c r="H359">
        <v>356</v>
      </c>
      <c r="I359">
        <v>288</v>
      </c>
      <c r="J359">
        <v>29</v>
      </c>
      <c r="K359">
        <v>356</v>
      </c>
      <c r="L359">
        <v>162</v>
      </c>
      <c r="M359">
        <v>705</v>
      </c>
      <c r="N359">
        <v>356</v>
      </c>
      <c r="O359">
        <v>3030</v>
      </c>
      <c r="P359">
        <v>702</v>
      </c>
      <c r="R359" s="8">
        <v>356</v>
      </c>
      <c r="S359" t="b">
        <f>OR(Tabla197[[#This Row],[Tiempo_lineal (ns)]]&gt;$C$508,Tabla197[[#This Row],[Tiempo_lineal (ns)]]&lt;$C$509)</f>
        <v>0</v>
      </c>
      <c r="T359" t="b">
        <f>OR(Tabla197[[#This Row],[Tiempo_normal (ns)]]&gt;$D$508,Tabla197[[#This Row],[Tiempo_normal (ns)]]&lt;$D$509)</f>
        <v>0</v>
      </c>
      <c r="U359" s="8">
        <v>356</v>
      </c>
      <c r="V359" t="b">
        <f>OR(Tabla3108[[#This Row],[Tiempo_lineal (ns)]]&gt;$F$508,Tabla3108[[#This Row],[Tiempo_lineal (ns)]]&lt;$F$509)</f>
        <v>0</v>
      </c>
      <c r="W359" t="b">
        <f>OR(Tabla3108[[#This Row],[Tiempo_normal (ns)]]&gt;$G$508,Tabla3108[[#This Row],[Tiempo_normal (ns)]]&lt;$G$509)</f>
        <v>0</v>
      </c>
      <c r="X359" s="8">
        <v>356</v>
      </c>
      <c r="Y359" t="b">
        <f>OR(Tabla4119[[#This Row],[Tiempo_lineal (ns)]]&gt;$I$508,Tabla4119[[#This Row],[Tiempo_lineal (ns)]]&lt;$I$509)</f>
        <v>0</v>
      </c>
      <c r="Z359" t="b">
        <f>OR(Tabla4119[[#This Row],[Tiempo_normal (ns)]]&gt;$J$508,Tabla4119[[#This Row],[Tiempo_normal (ns)]]&lt;$J$509)</f>
        <v>0</v>
      </c>
      <c r="AA359" s="8">
        <v>356</v>
      </c>
      <c r="AB359" t="b">
        <f>OR(Tabla51210[[#This Row],[Tiempo_lineal (ns)]]&gt;$L$508,Tabla51210[[#This Row],[Tiempo_lineal (ns)]]&lt;$L$509)</f>
        <v>0</v>
      </c>
      <c r="AC359" t="b">
        <f>OR(Tabla51210[[#This Row],[Tiempo_normal (ns)]]&gt;$M$508,Tabla51210[[#This Row],[Tiempo_normal (ns)]]&lt;$M$509)</f>
        <v>0</v>
      </c>
      <c r="AD359" s="8">
        <v>356</v>
      </c>
      <c r="AE359" t="b">
        <f>OR(Tabla61311[[#This Row],[Tiempo_lineal (ns)]]&gt;$O$508,Tabla61311[[#This Row],[Tiempo_lineal (ns)]]&lt;$O$509)</f>
        <v>0</v>
      </c>
      <c r="AF359" s="7" t="b">
        <f>OR(Tabla61311[[#This Row],[Tiempo_normal (ns)]]&gt;$P$508,Tabla61311[[#This Row],[Tiempo_normal (ns)]]&lt;$P$509)</f>
        <v>0</v>
      </c>
    </row>
    <row r="360" spans="2:32" x14ac:dyDescent="0.3">
      <c r="B360">
        <v>357</v>
      </c>
      <c r="C360">
        <v>53</v>
      </c>
      <c r="D360">
        <v>42</v>
      </c>
      <c r="E360">
        <v>357</v>
      </c>
      <c r="F360">
        <v>75</v>
      </c>
      <c r="G360">
        <v>51</v>
      </c>
      <c r="H360">
        <v>357</v>
      </c>
      <c r="I360">
        <v>203</v>
      </c>
      <c r="J360">
        <v>30</v>
      </c>
      <c r="K360">
        <v>357</v>
      </c>
      <c r="L360">
        <v>623</v>
      </c>
      <c r="M360">
        <v>58</v>
      </c>
      <c r="N360">
        <v>357</v>
      </c>
      <c r="O360">
        <v>1541</v>
      </c>
      <c r="P360">
        <v>103</v>
      </c>
      <c r="R360" s="6">
        <v>357</v>
      </c>
      <c r="S360" t="b">
        <f>OR(Tabla197[[#This Row],[Tiempo_lineal (ns)]]&gt;$C$508,Tabla197[[#This Row],[Tiempo_lineal (ns)]]&lt;$C$509)</f>
        <v>0</v>
      </c>
      <c r="T360" t="b">
        <f>OR(Tabla197[[#This Row],[Tiempo_normal (ns)]]&gt;$D$508,Tabla197[[#This Row],[Tiempo_normal (ns)]]&lt;$D$509)</f>
        <v>0</v>
      </c>
      <c r="U360" s="6">
        <v>357</v>
      </c>
      <c r="V360" t="b">
        <f>OR(Tabla3108[[#This Row],[Tiempo_lineal (ns)]]&gt;$F$508,Tabla3108[[#This Row],[Tiempo_lineal (ns)]]&lt;$F$509)</f>
        <v>0</v>
      </c>
      <c r="W360" t="b">
        <f>OR(Tabla3108[[#This Row],[Tiempo_normal (ns)]]&gt;$G$508,Tabla3108[[#This Row],[Tiempo_normal (ns)]]&lt;$G$509)</f>
        <v>0</v>
      </c>
      <c r="X360" s="6">
        <v>357</v>
      </c>
      <c r="Y360" t="b">
        <f>OR(Tabla4119[[#This Row],[Tiempo_lineal (ns)]]&gt;$I$508,Tabla4119[[#This Row],[Tiempo_lineal (ns)]]&lt;$I$509)</f>
        <v>0</v>
      </c>
      <c r="Z360" t="b">
        <f>OR(Tabla4119[[#This Row],[Tiempo_normal (ns)]]&gt;$J$508,Tabla4119[[#This Row],[Tiempo_normal (ns)]]&lt;$J$509)</f>
        <v>0</v>
      </c>
      <c r="AA360" s="6">
        <v>357</v>
      </c>
      <c r="AB360" t="b">
        <f>OR(Tabla51210[[#This Row],[Tiempo_lineal (ns)]]&gt;$L$508,Tabla51210[[#This Row],[Tiempo_lineal (ns)]]&lt;$L$509)</f>
        <v>0</v>
      </c>
      <c r="AC360" t="b">
        <f>OR(Tabla51210[[#This Row],[Tiempo_normal (ns)]]&gt;$M$508,Tabla51210[[#This Row],[Tiempo_normal (ns)]]&lt;$M$509)</f>
        <v>0</v>
      </c>
      <c r="AD360" s="6">
        <v>357</v>
      </c>
      <c r="AE360" t="b">
        <f>OR(Tabla61311[[#This Row],[Tiempo_lineal (ns)]]&gt;$O$508,Tabla61311[[#This Row],[Tiempo_lineal (ns)]]&lt;$O$509)</f>
        <v>0</v>
      </c>
      <c r="AF360" s="7" t="b">
        <f>OR(Tabla61311[[#This Row],[Tiempo_normal (ns)]]&gt;$P$508,Tabla61311[[#This Row],[Tiempo_normal (ns)]]&lt;$P$509)</f>
        <v>0</v>
      </c>
    </row>
    <row r="361" spans="2:32" x14ac:dyDescent="0.3">
      <c r="B361">
        <v>358</v>
      </c>
      <c r="C361">
        <v>123</v>
      </c>
      <c r="D361">
        <v>26</v>
      </c>
      <c r="E361">
        <v>358</v>
      </c>
      <c r="F361">
        <v>73</v>
      </c>
      <c r="G361">
        <v>58</v>
      </c>
      <c r="H361">
        <v>358</v>
      </c>
      <c r="I361">
        <v>73</v>
      </c>
      <c r="J361">
        <v>340</v>
      </c>
      <c r="K361">
        <v>358</v>
      </c>
      <c r="L361">
        <v>278</v>
      </c>
      <c r="M361">
        <v>1188</v>
      </c>
      <c r="N361">
        <v>358</v>
      </c>
      <c r="O361">
        <v>1576</v>
      </c>
      <c r="P361">
        <v>116</v>
      </c>
      <c r="R361" s="8">
        <v>358</v>
      </c>
      <c r="S361" t="b">
        <f>OR(Tabla197[[#This Row],[Tiempo_lineal (ns)]]&gt;$C$508,Tabla197[[#This Row],[Tiempo_lineal (ns)]]&lt;$C$509)</f>
        <v>1</v>
      </c>
      <c r="T361" t="b">
        <f>OR(Tabla197[[#This Row],[Tiempo_normal (ns)]]&gt;$D$508,Tabla197[[#This Row],[Tiempo_normal (ns)]]&lt;$D$509)</f>
        <v>0</v>
      </c>
      <c r="U361" s="8">
        <v>358</v>
      </c>
      <c r="V361" t="b">
        <f>OR(Tabla3108[[#This Row],[Tiempo_lineal (ns)]]&gt;$F$508,Tabla3108[[#This Row],[Tiempo_lineal (ns)]]&lt;$F$509)</f>
        <v>0</v>
      </c>
      <c r="W361" t="b">
        <f>OR(Tabla3108[[#This Row],[Tiempo_normal (ns)]]&gt;$G$508,Tabla3108[[#This Row],[Tiempo_normal (ns)]]&lt;$G$509)</f>
        <v>0</v>
      </c>
      <c r="X361" s="8">
        <v>358</v>
      </c>
      <c r="Y361" t="b">
        <f>OR(Tabla4119[[#This Row],[Tiempo_lineal (ns)]]&gt;$I$508,Tabla4119[[#This Row],[Tiempo_lineal (ns)]]&lt;$I$509)</f>
        <v>0</v>
      </c>
      <c r="Z361" t="b">
        <f>OR(Tabla4119[[#This Row],[Tiempo_normal (ns)]]&gt;$J$508,Tabla4119[[#This Row],[Tiempo_normal (ns)]]&lt;$J$509)</f>
        <v>0</v>
      </c>
      <c r="AA361" s="8">
        <v>358</v>
      </c>
      <c r="AB361" t="b">
        <f>OR(Tabla51210[[#This Row],[Tiempo_lineal (ns)]]&gt;$L$508,Tabla51210[[#This Row],[Tiempo_lineal (ns)]]&lt;$L$509)</f>
        <v>0</v>
      </c>
      <c r="AC361" t="b">
        <f>OR(Tabla51210[[#This Row],[Tiempo_normal (ns)]]&gt;$M$508,Tabla51210[[#This Row],[Tiempo_normal (ns)]]&lt;$M$509)</f>
        <v>1</v>
      </c>
      <c r="AD361" s="8">
        <v>358</v>
      </c>
      <c r="AE361" t="b">
        <f>OR(Tabla61311[[#This Row],[Tiempo_lineal (ns)]]&gt;$O$508,Tabla61311[[#This Row],[Tiempo_lineal (ns)]]&lt;$O$509)</f>
        <v>0</v>
      </c>
      <c r="AF361" s="7" t="b">
        <f>OR(Tabla61311[[#This Row],[Tiempo_normal (ns)]]&gt;$P$508,Tabla61311[[#This Row],[Tiempo_normal (ns)]]&lt;$P$509)</f>
        <v>0</v>
      </c>
    </row>
    <row r="362" spans="2:32" x14ac:dyDescent="0.3">
      <c r="B362">
        <v>359</v>
      </c>
      <c r="C362">
        <v>59</v>
      </c>
      <c r="D362">
        <v>65</v>
      </c>
      <c r="E362">
        <v>359</v>
      </c>
      <c r="F362">
        <v>76</v>
      </c>
      <c r="G362">
        <v>58</v>
      </c>
      <c r="H362">
        <v>359</v>
      </c>
      <c r="I362">
        <v>232</v>
      </c>
      <c r="J362">
        <v>44</v>
      </c>
      <c r="K362">
        <v>359</v>
      </c>
      <c r="L362">
        <v>750</v>
      </c>
      <c r="M362">
        <v>60</v>
      </c>
      <c r="N362">
        <v>359</v>
      </c>
      <c r="O362">
        <v>2003</v>
      </c>
      <c r="P362">
        <v>81</v>
      </c>
      <c r="R362" s="6">
        <v>359</v>
      </c>
      <c r="S362" t="b">
        <f>OR(Tabla197[[#This Row],[Tiempo_lineal (ns)]]&gt;$C$508,Tabla197[[#This Row],[Tiempo_lineal (ns)]]&lt;$C$509)</f>
        <v>0</v>
      </c>
      <c r="T362" t="b">
        <f>OR(Tabla197[[#This Row],[Tiempo_normal (ns)]]&gt;$D$508,Tabla197[[#This Row],[Tiempo_normal (ns)]]&lt;$D$509)</f>
        <v>0</v>
      </c>
      <c r="U362" s="6">
        <v>359</v>
      </c>
      <c r="V362" t="b">
        <f>OR(Tabla3108[[#This Row],[Tiempo_lineal (ns)]]&gt;$F$508,Tabla3108[[#This Row],[Tiempo_lineal (ns)]]&lt;$F$509)</f>
        <v>0</v>
      </c>
      <c r="W362" t="b">
        <f>OR(Tabla3108[[#This Row],[Tiempo_normal (ns)]]&gt;$G$508,Tabla3108[[#This Row],[Tiempo_normal (ns)]]&lt;$G$509)</f>
        <v>0</v>
      </c>
      <c r="X362" s="6">
        <v>359</v>
      </c>
      <c r="Y362" t="b">
        <f>OR(Tabla4119[[#This Row],[Tiempo_lineal (ns)]]&gt;$I$508,Tabla4119[[#This Row],[Tiempo_lineal (ns)]]&lt;$I$509)</f>
        <v>0</v>
      </c>
      <c r="Z362" t="b">
        <f>OR(Tabla4119[[#This Row],[Tiempo_normal (ns)]]&gt;$J$508,Tabla4119[[#This Row],[Tiempo_normal (ns)]]&lt;$J$509)</f>
        <v>0</v>
      </c>
      <c r="AA362" s="6">
        <v>359</v>
      </c>
      <c r="AB362" t="b">
        <f>OR(Tabla51210[[#This Row],[Tiempo_lineal (ns)]]&gt;$L$508,Tabla51210[[#This Row],[Tiempo_lineal (ns)]]&lt;$L$509)</f>
        <v>0</v>
      </c>
      <c r="AC362" t="b">
        <f>OR(Tabla51210[[#This Row],[Tiempo_normal (ns)]]&gt;$M$508,Tabla51210[[#This Row],[Tiempo_normal (ns)]]&lt;$M$509)</f>
        <v>0</v>
      </c>
      <c r="AD362" s="6">
        <v>359</v>
      </c>
      <c r="AE362" t="b">
        <f>OR(Tabla61311[[#This Row],[Tiempo_lineal (ns)]]&gt;$O$508,Tabla61311[[#This Row],[Tiempo_lineal (ns)]]&lt;$O$509)</f>
        <v>0</v>
      </c>
      <c r="AF362" s="7" t="b">
        <f>OR(Tabla61311[[#This Row],[Tiempo_normal (ns)]]&gt;$P$508,Tabla61311[[#This Row],[Tiempo_normal (ns)]]&lt;$P$509)</f>
        <v>0</v>
      </c>
    </row>
    <row r="363" spans="2:32" x14ac:dyDescent="0.3">
      <c r="B363">
        <v>360</v>
      </c>
      <c r="C363">
        <v>58</v>
      </c>
      <c r="D363">
        <v>36</v>
      </c>
      <c r="E363">
        <v>360</v>
      </c>
      <c r="F363">
        <v>107</v>
      </c>
      <c r="G363">
        <v>53</v>
      </c>
      <c r="H363">
        <v>360</v>
      </c>
      <c r="I363">
        <v>226</v>
      </c>
      <c r="J363">
        <v>51</v>
      </c>
      <c r="K363">
        <v>360</v>
      </c>
      <c r="L363">
        <v>640</v>
      </c>
      <c r="M363">
        <v>52</v>
      </c>
      <c r="N363">
        <v>360</v>
      </c>
      <c r="O363">
        <v>4316</v>
      </c>
      <c r="P363">
        <v>1377</v>
      </c>
      <c r="R363" s="8">
        <v>360</v>
      </c>
      <c r="S363" t="b">
        <f>OR(Tabla197[[#This Row],[Tiempo_lineal (ns)]]&gt;$C$508,Tabla197[[#This Row],[Tiempo_lineal (ns)]]&lt;$C$509)</f>
        <v>0</v>
      </c>
      <c r="T363" t="b">
        <f>OR(Tabla197[[#This Row],[Tiempo_normal (ns)]]&gt;$D$508,Tabla197[[#This Row],[Tiempo_normal (ns)]]&lt;$D$509)</f>
        <v>0</v>
      </c>
      <c r="U363" s="8">
        <v>360</v>
      </c>
      <c r="V363" t="b">
        <f>OR(Tabla3108[[#This Row],[Tiempo_lineal (ns)]]&gt;$F$508,Tabla3108[[#This Row],[Tiempo_lineal (ns)]]&lt;$F$509)</f>
        <v>0</v>
      </c>
      <c r="W363" t="b">
        <f>OR(Tabla3108[[#This Row],[Tiempo_normal (ns)]]&gt;$G$508,Tabla3108[[#This Row],[Tiempo_normal (ns)]]&lt;$G$509)</f>
        <v>0</v>
      </c>
      <c r="X363" s="8">
        <v>360</v>
      </c>
      <c r="Y363" t="b">
        <f>OR(Tabla4119[[#This Row],[Tiempo_lineal (ns)]]&gt;$I$508,Tabla4119[[#This Row],[Tiempo_lineal (ns)]]&lt;$I$509)</f>
        <v>0</v>
      </c>
      <c r="Z363" t="b">
        <f>OR(Tabla4119[[#This Row],[Tiempo_normal (ns)]]&gt;$J$508,Tabla4119[[#This Row],[Tiempo_normal (ns)]]&lt;$J$509)</f>
        <v>0</v>
      </c>
      <c r="AA363" s="8">
        <v>360</v>
      </c>
      <c r="AB363" t="b">
        <f>OR(Tabla51210[[#This Row],[Tiempo_lineal (ns)]]&gt;$L$508,Tabla51210[[#This Row],[Tiempo_lineal (ns)]]&lt;$L$509)</f>
        <v>0</v>
      </c>
      <c r="AC363" t="b">
        <f>OR(Tabla51210[[#This Row],[Tiempo_normal (ns)]]&gt;$M$508,Tabla51210[[#This Row],[Tiempo_normal (ns)]]&lt;$M$509)</f>
        <v>0</v>
      </c>
      <c r="AD363" s="8">
        <v>360</v>
      </c>
      <c r="AE363" t="b">
        <f>OR(Tabla61311[[#This Row],[Tiempo_lineal (ns)]]&gt;$O$508,Tabla61311[[#This Row],[Tiempo_lineal (ns)]]&lt;$O$509)</f>
        <v>0</v>
      </c>
      <c r="AF363" s="7" t="b">
        <f>OR(Tabla61311[[#This Row],[Tiempo_normal (ns)]]&gt;$P$508,Tabla61311[[#This Row],[Tiempo_normal (ns)]]&lt;$P$509)</f>
        <v>0</v>
      </c>
    </row>
    <row r="364" spans="2:32" x14ac:dyDescent="0.3">
      <c r="B364">
        <v>361</v>
      </c>
      <c r="C364">
        <v>49</v>
      </c>
      <c r="D364">
        <v>37</v>
      </c>
      <c r="E364">
        <v>361</v>
      </c>
      <c r="F364">
        <v>66</v>
      </c>
      <c r="G364">
        <v>72</v>
      </c>
      <c r="H364">
        <v>361</v>
      </c>
      <c r="I364">
        <v>118</v>
      </c>
      <c r="J364">
        <v>164</v>
      </c>
      <c r="K364">
        <v>361</v>
      </c>
      <c r="L364">
        <v>663</v>
      </c>
      <c r="M364">
        <v>377</v>
      </c>
      <c r="N364">
        <v>361</v>
      </c>
      <c r="O364">
        <v>2098</v>
      </c>
      <c r="P364">
        <v>999</v>
      </c>
      <c r="R364" s="6">
        <v>361</v>
      </c>
      <c r="S364" t="b">
        <f>OR(Tabla197[[#This Row],[Tiempo_lineal (ns)]]&gt;$C$508,Tabla197[[#This Row],[Tiempo_lineal (ns)]]&lt;$C$509)</f>
        <v>0</v>
      </c>
      <c r="T364" t="b">
        <f>OR(Tabla197[[#This Row],[Tiempo_normal (ns)]]&gt;$D$508,Tabla197[[#This Row],[Tiempo_normal (ns)]]&lt;$D$509)</f>
        <v>0</v>
      </c>
      <c r="U364" s="6">
        <v>361</v>
      </c>
      <c r="V364" t="b">
        <f>OR(Tabla3108[[#This Row],[Tiempo_lineal (ns)]]&gt;$F$508,Tabla3108[[#This Row],[Tiempo_lineal (ns)]]&lt;$F$509)</f>
        <v>0</v>
      </c>
      <c r="W364" t="b">
        <f>OR(Tabla3108[[#This Row],[Tiempo_normal (ns)]]&gt;$G$508,Tabla3108[[#This Row],[Tiempo_normal (ns)]]&lt;$G$509)</f>
        <v>0</v>
      </c>
      <c r="X364" s="6">
        <v>361</v>
      </c>
      <c r="Y364" t="b">
        <f>OR(Tabla4119[[#This Row],[Tiempo_lineal (ns)]]&gt;$I$508,Tabla4119[[#This Row],[Tiempo_lineal (ns)]]&lt;$I$509)</f>
        <v>0</v>
      </c>
      <c r="Z364" t="b">
        <f>OR(Tabla4119[[#This Row],[Tiempo_normal (ns)]]&gt;$J$508,Tabla4119[[#This Row],[Tiempo_normal (ns)]]&lt;$J$509)</f>
        <v>0</v>
      </c>
      <c r="AA364" s="6">
        <v>361</v>
      </c>
      <c r="AB364" t="b">
        <f>OR(Tabla51210[[#This Row],[Tiempo_lineal (ns)]]&gt;$L$508,Tabla51210[[#This Row],[Tiempo_lineal (ns)]]&lt;$L$509)</f>
        <v>0</v>
      </c>
      <c r="AC364" t="b">
        <f>OR(Tabla51210[[#This Row],[Tiempo_normal (ns)]]&gt;$M$508,Tabla51210[[#This Row],[Tiempo_normal (ns)]]&lt;$M$509)</f>
        <v>0</v>
      </c>
      <c r="AD364" s="6">
        <v>361</v>
      </c>
      <c r="AE364" t="b">
        <f>OR(Tabla61311[[#This Row],[Tiempo_lineal (ns)]]&gt;$O$508,Tabla61311[[#This Row],[Tiempo_lineal (ns)]]&lt;$O$509)</f>
        <v>0</v>
      </c>
      <c r="AF364" s="7" t="b">
        <f>OR(Tabla61311[[#This Row],[Tiempo_normal (ns)]]&gt;$P$508,Tabla61311[[#This Row],[Tiempo_normal (ns)]]&lt;$P$509)</f>
        <v>0</v>
      </c>
    </row>
    <row r="365" spans="2:32" x14ac:dyDescent="0.3">
      <c r="B365">
        <v>362</v>
      </c>
      <c r="C365">
        <v>63</v>
      </c>
      <c r="D365">
        <v>25</v>
      </c>
      <c r="E365">
        <v>362</v>
      </c>
      <c r="F365">
        <v>93</v>
      </c>
      <c r="G365">
        <v>47</v>
      </c>
      <c r="H365">
        <v>362</v>
      </c>
      <c r="I365">
        <v>320</v>
      </c>
      <c r="J365">
        <v>52</v>
      </c>
      <c r="K365">
        <v>362</v>
      </c>
      <c r="L365">
        <v>558</v>
      </c>
      <c r="M365">
        <v>482</v>
      </c>
      <c r="N365">
        <v>362</v>
      </c>
      <c r="O365">
        <v>861</v>
      </c>
      <c r="P365">
        <v>228</v>
      </c>
      <c r="R365" s="8">
        <v>362</v>
      </c>
      <c r="S365" t="b">
        <f>OR(Tabla197[[#This Row],[Tiempo_lineal (ns)]]&gt;$C$508,Tabla197[[#This Row],[Tiempo_lineal (ns)]]&lt;$C$509)</f>
        <v>0</v>
      </c>
      <c r="T365" t="b">
        <f>OR(Tabla197[[#This Row],[Tiempo_normal (ns)]]&gt;$D$508,Tabla197[[#This Row],[Tiempo_normal (ns)]]&lt;$D$509)</f>
        <v>0</v>
      </c>
      <c r="U365" s="8">
        <v>362</v>
      </c>
      <c r="V365" t="b">
        <f>OR(Tabla3108[[#This Row],[Tiempo_lineal (ns)]]&gt;$F$508,Tabla3108[[#This Row],[Tiempo_lineal (ns)]]&lt;$F$509)</f>
        <v>0</v>
      </c>
      <c r="W365" t="b">
        <f>OR(Tabla3108[[#This Row],[Tiempo_normal (ns)]]&gt;$G$508,Tabla3108[[#This Row],[Tiempo_normal (ns)]]&lt;$G$509)</f>
        <v>0</v>
      </c>
      <c r="X365" s="8">
        <v>362</v>
      </c>
      <c r="Y365" t="b">
        <f>OR(Tabla4119[[#This Row],[Tiempo_lineal (ns)]]&gt;$I$508,Tabla4119[[#This Row],[Tiempo_lineal (ns)]]&lt;$I$509)</f>
        <v>0</v>
      </c>
      <c r="Z365" t="b">
        <f>OR(Tabla4119[[#This Row],[Tiempo_normal (ns)]]&gt;$J$508,Tabla4119[[#This Row],[Tiempo_normal (ns)]]&lt;$J$509)</f>
        <v>0</v>
      </c>
      <c r="AA365" s="8">
        <v>362</v>
      </c>
      <c r="AB365" t="b">
        <f>OR(Tabla51210[[#This Row],[Tiempo_lineal (ns)]]&gt;$L$508,Tabla51210[[#This Row],[Tiempo_lineal (ns)]]&lt;$L$509)</f>
        <v>0</v>
      </c>
      <c r="AC365" t="b">
        <f>OR(Tabla51210[[#This Row],[Tiempo_normal (ns)]]&gt;$M$508,Tabla51210[[#This Row],[Tiempo_normal (ns)]]&lt;$M$509)</f>
        <v>0</v>
      </c>
      <c r="AD365" s="8">
        <v>362</v>
      </c>
      <c r="AE365" t="b">
        <f>OR(Tabla61311[[#This Row],[Tiempo_lineal (ns)]]&gt;$O$508,Tabla61311[[#This Row],[Tiempo_lineal (ns)]]&lt;$O$509)</f>
        <v>0</v>
      </c>
      <c r="AF365" s="7" t="b">
        <f>OR(Tabla61311[[#This Row],[Tiempo_normal (ns)]]&gt;$P$508,Tabla61311[[#This Row],[Tiempo_normal (ns)]]&lt;$P$509)</f>
        <v>0</v>
      </c>
    </row>
    <row r="366" spans="2:32" x14ac:dyDescent="0.3">
      <c r="B366">
        <v>363</v>
      </c>
      <c r="C366">
        <v>54</v>
      </c>
      <c r="D366">
        <v>26</v>
      </c>
      <c r="E366">
        <v>363</v>
      </c>
      <c r="F366">
        <v>48</v>
      </c>
      <c r="G366">
        <v>119</v>
      </c>
      <c r="H366">
        <v>363</v>
      </c>
      <c r="I366">
        <v>240</v>
      </c>
      <c r="J366">
        <v>61</v>
      </c>
      <c r="K366">
        <v>363</v>
      </c>
      <c r="L366">
        <v>215</v>
      </c>
      <c r="M366">
        <v>54</v>
      </c>
      <c r="N366">
        <v>363</v>
      </c>
      <c r="O366">
        <v>1446</v>
      </c>
      <c r="P366">
        <v>1350</v>
      </c>
      <c r="R366" s="6">
        <v>363</v>
      </c>
      <c r="S366" t="b">
        <f>OR(Tabla197[[#This Row],[Tiempo_lineal (ns)]]&gt;$C$508,Tabla197[[#This Row],[Tiempo_lineal (ns)]]&lt;$C$509)</f>
        <v>0</v>
      </c>
      <c r="T366" t="b">
        <f>OR(Tabla197[[#This Row],[Tiempo_normal (ns)]]&gt;$D$508,Tabla197[[#This Row],[Tiempo_normal (ns)]]&lt;$D$509)</f>
        <v>0</v>
      </c>
      <c r="U366" s="6">
        <v>363</v>
      </c>
      <c r="V366" t="b">
        <f>OR(Tabla3108[[#This Row],[Tiempo_lineal (ns)]]&gt;$F$508,Tabla3108[[#This Row],[Tiempo_lineal (ns)]]&lt;$F$509)</f>
        <v>0</v>
      </c>
      <c r="W366" t="b">
        <f>OR(Tabla3108[[#This Row],[Tiempo_normal (ns)]]&gt;$G$508,Tabla3108[[#This Row],[Tiempo_normal (ns)]]&lt;$G$509)</f>
        <v>0</v>
      </c>
      <c r="X366" s="6">
        <v>363</v>
      </c>
      <c r="Y366" t="b">
        <f>OR(Tabla4119[[#This Row],[Tiempo_lineal (ns)]]&gt;$I$508,Tabla4119[[#This Row],[Tiempo_lineal (ns)]]&lt;$I$509)</f>
        <v>0</v>
      </c>
      <c r="Z366" t="b">
        <f>OR(Tabla4119[[#This Row],[Tiempo_normal (ns)]]&gt;$J$508,Tabla4119[[#This Row],[Tiempo_normal (ns)]]&lt;$J$509)</f>
        <v>0</v>
      </c>
      <c r="AA366" s="6">
        <v>363</v>
      </c>
      <c r="AB366" t="b">
        <f>OR(Tabla51210[[#This Row],[Tiempo_lineal (ns)]]&gt;$L$508,Tabla51210[[#This Row],[Tiempo_lineal (ns)]]&lt;$L$509)</f>
        <v>0</v>
      </c>
      <c r="AC366" t="b">
        <f>OR(Tabla51210[[#This Row],[Tiempo_normal (ns)]]&gt;$M$508,Tabla51210[[#This Row],[Tiempo_normal (ns)]]&lt;$M$509)</f>
        <v>0</v>
      </c>
      <c r="AD366" s="6">
        <v>363</v>
      </c>
      <c r="AE366" t="b">
        <f>OR(Tabla61311[[#This Row],[Tiempo_lineal (ns)]]&gt;$O$508,Tabla61311[[#This Row],[Tiempo_lineal (ns)]]&lt;$O$509)</f>
        <v>0</v>
      </c>
      <c r="AF366" s="7" t="b">
        <f>OR(Tabla61311[[#This Row],[Tiempo_normal (ns)]]&gt;$P$508,Tabla61311[[#This Row],[Tiempo_normal (ns)]]&lt;$P$509)</f>
        <v>0</v>
      </c>
    </row>
    <row r="367" spans="2:32" x14ac:dyDescent="0.3">
      <c r="B367">
        <v>364</v>
      </c>
      <c r="C367">
        <v>49</v>
      </c>
      <c r="D367">
        <v>26</v>
      </c>
      <c r="E367">
        <v>364</v>
      </c>
      <c r="F367">
        <v>107</v>
      </c>
      <c r="G367">
        <v>54</v>
      </c>
      <c r="H367">
        <v>364</v>
      </c>
      <c r="I367">
        <v>213</v>
      </c>
      <c r="J367">
        <v>77</v>
      </c>
      <c r="K367">
        <v>364</v>
      </c>
      <c r="L367">
        <v>1404</v>
      </c>
      <c r="M367">
        <v>43</v>
      </c>
      <c r="N367">
        <v>364</v>
      </c>
      <c r="O367">
        <v>1281</v>
      </c>
      <c r="P367">
        <v>41</v>
      </c>
      <c r="R367" s="8">
        <v>364</v>
      </c>
      <c r="S367" t="b">
        <f>OR(Tabla197[[#This Row],[Tiempo_lineal (ns)]]&gt;$C$508,Tabla197[[#This Row],[Tiempo_lineal (ns)]]&lt;$C$509)</f>
        <v>0</v>
      </c>
      <c r="T367" t="b">
        <f>OR(Tabla197[[#This Row],[Tiempo_normal (ns)]]&gt;$D$508,Tabla197[[#This Row],[Tiempo_normal (ns)]]&lt;$D$509)</f>
        <v>0</v>
      </c>
      <c r="U367" s="8">
        <v>364</v>
      </c>
      <c r="V367" t="b">
        <f>OR(Tabla3108[[#This Row],[Tiempo_lineal (ns)]]&gt;$F$508,Tabla3108[[#This Row],[Tiempo_lineal (ns)]]&lt;$F$509)</f>
        <v>0</v>
      </c>
      <c r="W367" t="b">
        <f>OR(Tabla3108[[#This Row],[Tiempo_normal (ns)]]&gt;$G$508,Tabla3108[[#This Row],[Tiempo_normal (ns)]]&lt;$G$509)</f>
        <v>0</v>
      </c>
      <c r="X367" s="8">
        <v>364</v>
      </c>
      <c r="Y367" t="b">
        <f>OR(Tabla4119[[#This Row],[Tiempo_lineal (ns)]]&gt;$I$508,Tabla4119[[#This Row],[Tiempo_lineal (ns)]]&lt;$I$509)</f>
        <v>0</v>
      </c>
      <c r="Z367" t="b">
        <f>OR(Tabla4119[[#This Row],[Tiempo_normal (ns)]]&gt;$J$508,Tabla4119[[#This Row],[Tiempo_normal (ns)]]&lt;$J$509)</f>
        <v>0</v>
      </c>
      <c r="AA367" s="8">
        <v>364</v>
      </c>
      <c r="AB367" t="b">
        <f>OR(Tabla51210[[#This Row],[Tiempo_lineal (ns)]]&gt;$L$508,Tabla51210[[#This Row],[Tiempo_lineal (ns)]]&lt;$L$509)</f>
        <v>0</v>
      </c>
      <c r="AC367" t="b">
        <f>OR(Tabla51210[[#This Row],[Tiempo_normal (ns)]]&gt;$M$508,Tabla51210[[#This Row],[Tiempo_normal (ns)]]&lt;$M$509)</f>
        <v>0</v>
      </c>
      <c r="AD367" s="8">
        <v>364</v>
      </c>
      <c r="AE367" t="b">
        <f>OR(Tabla61311[[#This Row],[Tiempo_lineal (ns)]]&gt;$O$508,Tabla61311[[#This Row],[Tiempo_lineal (ns)]]&lt;$O$509)</f>
        <v>0</v>
      </c>
      <c r="AF367" s="7" t="b">
        <f>OR(Tabla61311[[#This Row],[Tiempo_normal (ns)]]&gt;$P$508,Tabla61311[[#This Row],[Tiempo_normal (ns)]]&lt;$P$509)</f>
        <v>0</v>
      </c>
    </row>
    <row r="368" spans="2:32" x14ac:dyDescent="0.3">
      <c r="B368">
        <v>365</v>
      </c>
      <c r="C368">
        <v>56</v>
      </c>
      <c r="D368">
        <v>26</v>
      </c>
      <c r="E368">
        <v>365</v>
      </c>
      <c r="F368">
        <v>95</v>
      </c>
      <c r="G368">
        <v>35</v>
      </c>
      <c r="H368">
        <v>365</v>
      </c>
      <c r="I368">
        <v>120</v>
      </c>
      <c r="J368">
        <v>229</v>
      </c>
      <c r="K368">
        <v>365</v>
      </c>
      <c r="L368">
        <v>590</v>
      </c>
      <c r="M368">
        <v>50</v>
      </c>
      <c r="N368">
        <v>365</v>
      </c>
      <c r="O368">
        <v>2300</v>
      </c>
      <c r="P368">
        <v>208</v>
      </c>
      <c r="R368" s="6">
        <v>365</v>
      </c>
      <c r="S368" t="b">
        <f>OR(Tabla197[[#This Row],[Tiempo_lineal (ns)]]&gt;$C$508,Tabla197[[#This Row],[Tiempo_lineal (ns)]]&lt;$C$509)</f>
        <v>0</v>
      </c>
      <c r="T368" t="b">
        <f>OR(Tabla197[[#This Row],[Tiempo_normal (ns)]]&gt;$D$508,Tabla197[[#This Row],[Tiempo_normal (ns)]]&lt;$D$509)</f>
        <v>0</v>
      </c>
      <c r="U368" s="6">
        <v>365</v>
      </c>
      <c r="V368" t="b">
        <f>OR(Tabla3108[[#This Row],[Tiempo_lineal (ns)]]&gt;$F$508,Tabla3108[[#This Row],[Tiempo_lineal (ns)]]&lt;$F$509)</f>
        <v>0</v>
      </c>
      <c r="W368" t="b">
        <f>OR(Tabla3108[[#This Row],[Tiempo_normal (ns)]]&gt;$G$508,Tabla3108[[#This Row],[Tiempo_normal (ns)]]&lt;$G$509)</f>
        <v>0</v>
      </c>
      <c r="X368" s="6">
        <v>365</v>
      </c>
      <c r="Y368" t="b">
        <f>OR(Tabla4119[[#This Row],[Tiempo_lineal (ns)]]&gt;$I$508,Tabla4119[[#This Row],[Tiempo_lineal (ns)]]&lt;$I$509)</f>
        <v>0</v>
      </c>
      <c r="Z368" t="b">
        <f>OR(Tabla4119[[#This Row],[Tiempo_normal (ns)]]&gt;$J$508,Tabla4119[[#This Row],[Tiempo_normal (ns)]]&lt;$J$509)</f>
        <v>0</v>
      </c>
      <c r="AA368" s="6">
        <v>365</v>
      </c>
      <c r="AB368" t="b">
        <f>OR(Tabla51210[[#This Row],[Tiempo_lineal (ns)]]&gt;$L$508,Tabla51210[[#This Row],[Tiempo_lineal (ns)]]&lt;$L$509)</f>
        <v>0</v>
      </c>
      <c r="AC368" t="b">
        <f>OR(Tabla51210[[#This Row],[Tiempo_normal (ns)]]&gt;$M$508,Tabla51210[[#This Row],[Tiempo_normal (ns)]]&lt;$M$509)</f>
        <v>0</v>
      </c>
      <c r="AD368" s="6">
        <v>365</v>
      </c>
      <c r="AE368" t="b">
        <f>OR(Tabla61311[[#This Row],[Tiempo_lineal (ns)]]&gt;$O$508,Tabla61311[[#This Row],[Tiempo_lineal (ns)]]&lt;$O$509)</f>
        <v>0</v>
      </c>
      <c r="AF368" s="7" t="b">
        <f>OR(Tabla61311[[#This Row],[Tiempo_normal (ns)]]&gt;$P$508,Tabla61311[[#This Row],[Tiempo_normal (ns)]]&lt;$P$509)</f>
        <v>0</v>
      </c>
    </row>
    <row r="369" spans="2:32" x14ac:dyDescent="0.3">
      <c r="B369">
        <v>366</v>
      </c>
      <c r="C369">
        <v>43</v>
      </c>
      <c r="D369">
        <v>25</v>
      </c>
      <c r="E369">
        <v>366</v>
      </c>
      <c r="F369">
        <v>143</v>
      </c>
      <c r="G369">
        <v>54</v>
      </c>
      <c r="H369">
        <v>366</v>
      </c>
      <c r="I369">
        <v>123</v>
      </c>
      <c r="J369">
        <v>173</v>
      </c>
      <c r="K369">
        <v>366</v>
      </c>
      <c r="L369">
        <v>856</v>
      </c>
      <c r="M369">
        <v>672</v>
      </c>
      <c r="N369">
        <v>366</v>
      </c>
      <c r="O369">
        <v>1505</v>
      </c>
      <c r="P369">
        <v>96</v>
      </c>
      <c r="R369" s="8">
        <v>366</v>
      </c>
      <c r="S369" t="b">
        <f>OR(Tabla197[[#This Row],[Tiempo_lineal (ns)]]&gt;$C$508,Tabla197[[#This Row],[Tiempo_lineal (ns)]]&lt;$C$509)</f>
        <v>0</v>
      </c>
      <c r="T369" t="b">
        <f>OR(Tabla197[[#This Row],[Tiempo_normal (ns)]]&gt;$D$508,Tabla197[[#This Row],[Tiempo_normal (ns)]]&lt;$D$509)</f>
        <v>0</v>
      </c>
      <c r="U369" s="8">
        <v>366</v>
      </c>
      <c r="V369" t="b">
        <f>OR(Tabla3108[[#This Row],[Tiempo_lineal (ns)]]&gt;$F$508,Tabla3108[[#This Row],[Tiempo_lineal (ns)]]&lt;$F$509)</f>
        <v>0</v>
      </c>
      <c r="W369" t="b">
        <f>OR(Tabla3108[[#This Row],[Tiempo_normal (ns)]]&gt;$G$508,Tabla3108[[#This Row],[Tiempo_normal (ns)]]&lt;$G$509)</f>
        <v>0</v>
      </c>
      <c r="X369" s="8">
        <v>366</v>
      </c>
      <c r="Y369" t="b">
        <f>OR(Tabla4119[[#This Row],[Tiempo_lineal (ns)]]&gt;$I$508,Tabla4119[[#This Row],[Tiempo_lineal (ns)]]&lt;$I$509)</f>
        <v>0</v>
      </c>
      <c r="Z369" t="b">
        <f>OR(Tabla4119[[#This Row],[Tiempo_normal (ns)]]&gt;$J$508,Tabla4119[[#This Row],[Tiempo_normal (ns)]]&lt;$J$509)</f>
        <v>0</v>
      </c>
      <c r="AA369" s="8">
        <v>366</v>
      </c>
      <c r="AB369" t="b">
        <f>OR(Tabla51210[[#This Row],[Tiempo_lineal (ns)]]&gt;$L$508,Tabla51210[[#This Row],[Tiempo_lineal (ns)]]&lt;$L$509)</f>
        <v>0</v>
      </c>
      <c r="AC369" t="b">
        <f>OR(Tabla51210[[#This Row],[Tiempo_normal (ns)]]&gt;$M$508,Tabla51210[[#This Row],[Tiempo_normal (ns)]]&lt;$M$509)</f>
        <v>0</v>
      </c>
      <c r="AD369" s="8">
        <v>366</v>
      </c>
      <c r="AE369" t="b">
        <f>OR(Tabla61311[[#This Row],[Tiempo_lineal (ns)]]&gt;$O$508,Tabla61311[[#This Row],[Tiempo_lineal (ns)]]&lt;$O$509)</f>
        <v>0</v>
      </c>
      <c r="AF369" s="7" t="b">
        <f>OR(Tabla61311[[#This Row],[Tiempo_normal (ns)]]&gt;$P$508,Tabla61311[[#This Row],[Tiempo_normal (ns)]]&lt;$P$509)</f>
        <v>0</v>
      </c>
    </row>
    <row r="370" spans="2:32" x14ac:dyDescent="0.3">
      <c r="B370">
        <v>367</v>
      </c>
      <c r="C370">
        <v>64</v>
      </c>
      <c r="D370">
        <v>26</v>
      </c>
      <c r="E370">
        <v>367</v>
      </c>
      <c r="F370">
        <v>84</v>
      </c>
      <c r="G370">
        <v>52</v>
      </c>
      <c r="H370">
        <v>367</v>
      </c>
      <c r="I370">
        <v>296</v>
      </c>
      <c r="J370">
        <v>49</v>
      </c>
      <c r="K370">
        <v>367</v>
      </c>
      <c r="L370">
        <v>322</v>
      </c>
      <c r="M370">
        <v>515</v>
      </c>
      <c r="N370">
        <v>367</v>
      </c>
      <c r="O370">
        <v>2571</v>
      </c>
      <c r="P370">
        <v>48219</v>
      </c>
      <c r="R370" s="6">
        <v>367</v>
      </c>
      <c r="S370" t="b">
        <f>OR(Tabla197[[#This Row],[Tiempo_lineal (ns)]]&gt;$C$508,Tabla197[[#This Row],[Tiempo_lineal (ns)]]&lt;$C$509)</f>
        <v>0</v>
      </c>
      <c r="T370" t="b">
        <f>OR(Tabla197[[#This Row],[Tiempo_normal (ns)]]&gt;$D$508,Tabla197[[#This Row],[Tiempo_normal (ns)]]&lt;$D$509)</f>
        <v>0</v>
      </c>
      <c r="U370" s="6">
        <v>367</v>
      </c>
      <c r="V370" t="b">
        <f>OR(Tabla3108[[#This Row],[Tiempo_lineal (ns)]]&gt;$F$508,Tabla3108[[#This Row],[Tiempo_lineal (ns)]]&lt;$F$509)</f>
        <v>0</v>
      </c>
      <c r="W370" t="b">
        <f>OR(Tabla3108[[#This Row],[Tiempo_normal (ns)]]&gt;$G$508,Tabla3108[[#This Row],[Tiempo_normal (ns)]]&lt;$G$509)</f>
        <v>0</v>
      </c>
      <c r="X370" s="6">
        <v>367</v>
      </c>
      <c r="Y370" t="b">
        <f>OR(Tabla4119[[#This Row],[Tiempo_lineal (ns)]]&gt;$I$508,Tabla4119[[#This Row],[Tiempo_lineal (ns)]]&lt;$I$509)</f>
        <v>0</v>
      </c>
      <c r="Z370" t="b">
        <f>OR(Tabla4119[[#This Row],[Tiempo_normal (ns)]]&gt;$J$508,Tabla4119[[#This Row],[Tiempo_normal (ns)]]&lt;$J$509)</f>
        <v>0</v>
      </c>
      <c r="AA370" s="6">
        <v>367</v>
      </c>
      <c r="AB370" t="b">
        <f>OR(Tabla51210[[#This Row],[Tiempo_lineal (ns)]]&gt;$L$508,Tabla51210[[#This Row],[Tiempo_lineal (ns)]]&lt;$L$509)</f>
        <v>0</v>
      </c>
      <c r="AC370" t="b">
        <f>OR(Tabla51210[[#This Row],[Tiempo_normal (ns)]]&gt;$M$508,Tabla51210[[#This Row],[Tiempo_normal (ns)]]&lt;$M$509)</f>
        <v>0</v>
      </c>
      <c r="AD370" s="6">
        <v>367</v>
      </c>
      <c r="AE370" t="b">
        <f>OR(Tabla61311[[#This Row],[Tiempo_lineal (ns)]]&gt;$O$508,Tabla61311[[#This Row],[Tiempo_lineal (ns)]]&lt;$O$509)</f>
        <v>0</v>
      </c>
      <c r="AF370" s="7" t="b">
        <f>OR(Tabla61311[[#This Row],[Tiempo_normal (ns)]]&gt;$P$508,Tabla61311[[#This Row],[Tiempo_normal (ns)]]&lt;$P$509)</f>
        <v>1</v>
      </c>
    </row>
    <row r="371" spans="2:32" x14ac:dyDescent="0.3">
      <c r="B371">
        <v>368</v>
      </c>
      <c r="C371">
        <v>54</v>
      </c>
      <c r="D371">
        <v>25</v>
      </c>
      <c r="E371">
        <v>368</v>
      </c>
      <c r="F371">
        <v>57</v>
      </c>
      <c r="G371">
        <v>37</v>
      </c>
      <c r="H371">
        <v>368</v>
      </c>
      <c r="I371">
        <v>266</v>
      </c>
      <c r="J371">
        <v>173</v>
      </c>
      <c r="K371">
        <v>368</v>
      </c>
      <c r="L371">
        <v>387</v>
      </c>
      <c r="M371">
        <v>49</v>
      </c>
      <c r="N371">
        <v>368</v>
      </c>
      <c r="O371">
        <v>753</v>
      </c>
      <c r="P371">
        <v>218</v>
      </c>
      <c r="R371" s="8">
        <v>368</v>
      </c>
      <c r="S371" t="b">
        <f>OR(Tabla197[[#This Row],[Tiempo_lineal (ns)]]&gt;$C$508,Tabla197[[#This Row],[Tiempo_lineal (ns)]]&lt;$C$509)</f>
        <v>0</v>
      </c>
      <c r="T371" t="b">
        <f>OR(Tabla197[[#This Row],[Tiempo_normal (ns)]]&gt;$D$508,Tabla197[[#This Row],[Tiempo_normal (ns)]]&lt;$D$509)</f>
        <v>0</v>
      </c>
      <c r="U371" s="8">
        <v>368</v>
      </c>
      <c r="V371" t="b">
        <f>OR(Tabla3108[[#This Row],[Tiempo_lineal (ns)]]&gt;$F$508,Tabla3108[[#This Row],[Tiempo_lineal (ns)]]&lt;$F$509)</f>
        <v>0</v>
      </c>
      <c r="W371" t="b">
        <f>OR(Tabla3108[[#This Row],[Tiempo_normal (ns)]]&gt;$G$508,Tabla3108[[#This Row],[Tiempo_normal (ns)]]&lt;$G$509)</f>
        <v>0</v>
      </c>
      <c r="X371" s="8">
        <v>368</v>
      </c>
      <c r="Y371" t="b">
        <f>OR(Tabla4119[[#This Row],[Tiempo_lineal (ns)]]&gt;$I$508,Tabla4119[[#This Row],[Tiempo_lineal (ns)]]&lt;$I$509)</f>
        <v>0</v>
      </c>
      <c r="Z371" t="b">
        <f>OR(Tabla4119[[#This Row],[Tiempo_normal (ns)]]&gt;$J$508,Tabla4119[[#This Row],[Tiempo_normal (ns)]]&lt;$J$509)</f>
        <v>0</v>
      </c>
      <c r="AA371" s="8">
        <v>368</v>
      </c>
      <c r="AB371" t="b">
        <f>OR(Tabla51210[[#This Row],[Tiempo_lineal (ns)]]&gt;$L$508,Tabla51210[[#This Row],[Tiempo_lineal (ns)]]&lt;$L$509)</f>
        <v>0</v>
      </c>
      <c r="AC371" t="b">
        <f>OR(Tabla51210[[#This Row],[Tiempo_normal (ns)]]&gt;$M$508,Tabla51210[[#This Row],[Tiempo_normal (ns)]]&lt;$M$509)</f>
        <v>0</v>
      </c>
      <c r="AD371" s="8">
        <v>368</v>
      </c>
      <c r="AE371" t="b">
        <f>OR(Tabla61311[[#This Row],[Tiempo_lineal (ns)]]&gt;$O$508,Tabla61311[[#This Row],[Tiempo_lineal (ns)]]&lt;$O$509)</f>
        <v>0</v>
      </c>
      <c r="AF371" s="7" t="b">
        <f>OR(Tabla61311[[#This Row],[Tiempo_normal (ns)]]&gt;$P$508,Tabla61311[[#This Row],[Tiempo_normal (ns)]]&lt;$P$509)</f>
        <v>0</v>
      </c>
    </row>
    <row r="372" spans="2:32" x14ac:dyDescent="0.3">
      <c r="B372">
        <v>369</v>
      </c>
      <c r="C372">
        <v>53</v>
      </c>
      <c r="D372">
        <v>64</v>
      </c>
      <c r="E372">
        <v>369</v>
      </c>
      <c r="F372">
        <v>202</v>
      </c>
      <c r="G372">
        <v>52</v>
      </c>
      <c r="H372">
        <v>369</v>
      </c>
      <c r="I372">
        <v>253</v>
      </c>
      <c r="J372">
        <v>55</v>
      </c>
      <c r="K372">
        <v>369</v>
      </c>
      <c r="L372">
        <v>1142</v>
      </c>
      <c r="M372">
        <v>56</v>
      </c>
      <c r="N372">
        <v>369</v>
      </c>
      <c r="O372">
        <v>1954</v>
      </c>
      <c r="P372">
        <v>99</v>
      </c>
      <c r="R372" s="6">
        <v>369</v>
      </c>
      <c r="S372" t="b">
        <f>OR(Tabla197[[#This Row],[Tiempo_lineal (ns)]]&gt;$C$508,Tabla197[[#This Row],[Tiempo_lineal (ns)]]&lt;$C$509)</f>
        <v>0</v>
      </c>
      <c r="T372" t="b">
        <f>OR(Tabla197[[#This Row],[Tiempo_normal (ns)]]&gt;$D$508,Tabla197[[#This Row],[Tiempo_normal (ns)]]&lt;$D$509)</f>
        <v>0</v>
      </c>
      <c r="U372" s="6">
        <v>369</v>
      </c>
      <c r="V372" t="b">
        <f>OR(Tabla3108[[#This Row],[Tiempo_lineal (ns)]]&gt;$F$508,Tabla3108[[#This Row],[Tiempo_lineal (ns)]]&lt;$F$509)</f>
        <v>1</v>
      </c>
      <c r="W372" t="b">
        <f>OR(Tabla3108[[#This Row],[Tiempo_normal (ns)]]&gt;$G$508,Tabla3108[[#This Row],[Tiempo_normal (ns)]]&lt;$G$509)</f>
        <v>0</v>
      </c>
      <c r="X372" s="6">
        <v>369</v>
      </c>
      <c r="Y372" t="b">
        <f>OR(Tabla4119[[#This Row],[Tiempo_lineal (ns)]]&gt;$I$508,Tabla4119[[#This Row],[Tiempo_lineal (ns)]]&lt;$I$509)</f>
        <v>0</v>
      </c>
      <c r="Z372" t="b">
        <f>OR(Tabla4119[[#This Row],[Tiempo_normal (ns)]]&gt;$J$508,Tabla4119[[#This Row],[Tiempo_normal (ns)]]&lt;$J$509)</f>
        <v>0</v>
      </c>
      <c r="AA372" s="6">
        <v>369</v>
      </c>
      <c r="AB372" t="b">
        <f>OR(Tabla51210[[#This Row],[Tiempo_lineal (ns)]]&gt;$L$508,Tabla51210[[#This Row],[Tiempo_lineal (ns)]]&lt;$L$509)</f>
        <v>0</v>
      </c>
      <c r="AC372" t="b">
        <f>OR(Tabla51210[[#This Row],[Tiempo_normal (ns)]]&gt;$M$508,Tabla51210[[#This Row],[Tiempo_normal (ns)]]&lt;$M$509)</f>
        <v>0</v>
      </c>
      <c r="AD372" s="6">
        <v>369</v>
      </c>
      <c r="AE372" t="b">
        <f>OR(Tabla61311[[#This Row],[Tiempo_lineal (ns)]]&gt;$O$508,Tabla61311[[#This Row],[Tiempo_lineal (ns)]]&lt;$O$509)</f>
        <v>0</v>
      </c>
      <c r="AF372" s="7" t="b">
        <f>OR(Tabla61311[[#This Row],[Tiempo_normal (ns)]]&gt;$P$508,Tabla61311[[#This Row],[Tiempo_normal (ns)]]&lt;$P$509)</f>
        <v>0</v>
      </c>
    </row>
    <row r="373" spans="2:32" x14ac:dyDescent="0.3">
      <c r="B373">
        <v>370</v>
      </c>
      <c r="C373">
        <v>40</v>
      </c>
      <c r="D373">
        <v>25</v>
      </c>
      <c r="E373">
        <v>370</v>
      </c>
      <c r="F373">
        <v>78</v>
      </c>
      <c r="G373">
        <v>44</v>
      </c>
      <c r="H373">
        <v>370</v>
      </c>
      <c r="I373">
        <v>204</v>
      </c>
      <c r="J373">
        <v>54</v>
      </c>
      <c r="K373">
        <v>370</v>
      </c>
      <c r="L373">
        <v>265</v>
      </c>
      <c r="M373">
        <v>1012</v>
      </c>
      <c r="N373">
        <v>370</v>
      </c>
      <c r="O373">
        <v>4300</v>
      </c>
      <c r="P373">
        <v>3737</v>
      </c>
      <c r="R373" s="8">
        <v>370</v>
      </c>
      <c r="S373" t="b">
        <f>OR(Tabla197[[#This Row],[Tiempo_lineal (ns)]]&gt;$C$508,Tabla197[[#This Row],[Tiempo_lineal (ns)]]&lt;$C$509)</f>
        <v>0</v>
      </c>
      <c r="T373" t="b">
        <f>OR(Tabla197[[#This Row],[Tiempo_normal (ns)]]&gt;$D$508,Tabla197[[#This Row],[Tiempo_normal (ns)]]&lt;$D$509)</f>
        <v>0</v>
      </c>
      <c r="U373" s="8">
        <v>370</v>
      </c>
      <c r="V373" t="b">
        <f>OR(Tabla3108[[#This Row],[Tiempo_lineal (ns)]]&gt;$F$508,Tabla3108[[#This Row],[Tiempo_lineal (ns)]]&lt;$F$509)</f>
        <v>0</v>
      </c>
      <c r="W373" t="b">
        <f>OR(Tabla3108[[#This Row],[Tiempo_normal (ns)]]&gt;$G$508,Tabla3108[[#This Row],[Tiempo_normal (ns)]]&lt;$G$509)</f>
        <v>0</v>
      </c>
      <c r="X373" s="8">
        <v>370</v>
      </c>
      <c r="Y373" t="b">
        <f>OR(Tabla4119[[#This Row],[Tiempo_lineal (ns)]]&gt;$I$508,Tabla4119[[#This Row],[Tiempo_lineal (ns)]]&lt;$I$509)</f>
        <v>0</v>
      </c>
      <c r="Z373" t="b">
        <f>OR(Tabla4119[[#This Row],[Tiempo_normal (ns)]]&gt;$J$508,Tabla4119[[#This Row],[Tiempo_normal (ns)]]&lt;$J$509)</f>
        <v>0</v>
      </c>
      <c r="AA373" s="8">
        <v>370</v>
      </c>
      <c r="AB373" t="b">
        <f>OR(Tabla51210[[#This Row],[Tiempo_lineal (ns)]]&gt;$L$508,Tabla51210[[#This Row],[Tiempo_lineal (ns)]]&lt;$L$509)</f>
        <v>0</v>
      </c>
      <c r="AC373" t="b">
        <f>OR(Tabla51210[[#This Row],[Tiempo_normal (ns)]]&gt;$M$508,Tabla51210[[#This Row],[Tiempo_normal (ns)]]&lt;$M$509)</f>
        <v>0</v>
      </c>
      <c r="AD373" s="8">
        <v>370</v>
      </c>
      <c r="AE373" t="b">
        <f>OR(Tabla61311[[#This Row],[Tiempo_lineal (ns)]]&gt;$O$508,Tabla61311[[#This Row],[Tiempo_lineal (ns)]]&lt;$O$509)</f>
        <v>0</v>
      </c>
      <c r="AF373" s="7" t="b">
        <f>OR(Tabla61311[[#This Row],[Tiempo_normal (ns)]]&gt;$P$508,Tabla61311[[#This Row],[Tiempo_normal (ns)]]&lt;$P$509)</f>
        <v>1</v>
      </c>
    </row>
    <row r="374" spans="2:32" x14ac:dyDescent="0.3">
      <c r="B374">
        <v>371</v>
      </c>
      <c r="C374">
        <v>56</v>
      </c>
      <c r="D374">
        <v>25</v>
      </c>
      <c r="E374">
        <v>371</v>
      </c>
      <c r="F374">
        <v>118</v>
      </c>
      <c r="G374">
        <v>186</v>
      </c>
      <c r="H374">
        <v>371</v>
      </c>
      <c r="I374">
        <v>178</v>
      </c>
      <c r="J374">
        <v>32</v>
      </c>
      <c r="K374">
        <v>371</v>
      </c>
      <c r="L374">
        <v>626</v>
      </c>
      <c r="M374">
        <v>423</v>
      </c>
      <c r="N374">
        <v>371</v>
      </c>
      <c r="O374">
        <v>2708</v>
      </c>
      <c r="P374">
        <v>84</v>
      </c>
      <c r="R374" s="6">
        <v>371</v>
      </c>
      <c r="S374" t="b">
        <f>OR(Tabla197[[#This Row],[Tiempo_lineal (ns)]]&gt;$C$508,Tabla197[[#This Row],[Tiempo_lineal (ns)]]&lt;$C$509)</f>
        <v>0</v>
      </c>
      <c r="T374" t="b">
        <f>OR(Tabla197[[#This Row],[Tiempo_normal (ns)]]&gt;$D$508,Tabla197[[#This Row],[Tiempo_normal (ns)]]&lt;$D$509)</f>
        <v>0</v>
      </c>
      <c r="U374" s="6">
        <v>371</v>
      </c>
      <c r="V374" t="b">
        <f>OR(Tabla3108[[#This Row],[Tiempo_lineal (ns)]]&gt;$F$508,Tabla3108[[#This Row],[Tiempo_lineal (ns)]]&lt;$F$509)</f>
        <v>0</v>
      </c>
      <c r="W374" t="b">
        <f>OR(Tabla3108[[#This Row],[Tiempo_normal (ns)]]&gt;$G$508,Tabla3108[[#This Row],[Tiempo_normal (ns)]]&lt;$G$509)</f>
        <v>1</v>
      </c>
      <c r="X374" s="6">
        <v>371</v>
      </c>
      <c r="Y374" t="b">
        <f>OR(Tabla4119[[#This Row],[Tiempo_lineal (ns)]]&gt;$I$508,Tabla4119[[#This Row],[Tiempo_lineal (ns)]]&lt;$I$509)</f>
        <v>0</v>
      </c>
      <c r="Z374" t="b">
        <f>OR(Tabla4119[[#This Row],[Tiempo_normal (ns)]]&gt;$J$508,Tabla4119[[#This Row],[Tiempo_normal (ns)]]&lt;$J$509)</f>
        <v>0</v>
      </c>
      <c r="AA374" s="6">
        <v>371</v>
      </c>
      <c r="AB374" t="b">
        <f>OR(Tabla51210[[#This Row],[Tiempo_lineal (ns)]]&gt;$L$508,Tabla51210[[#This Row],[Tiempo_lineal (ns)]]&lt;$L$509)</f>
        <v>0</v>
      </c>
      <c r="AC374" t="b">
        <f>OR(Tabla51210[[#This Row],[Tiempo_normal (ns)]]&gt;$M$508,Tabla51210[[#This Row],[Tiempo_normal (ns)]]&lt;$M$509)</f>
        <v>0</v>
      </c>
      <c r="AD374" s="6">
        <v>371</v>
      </c>
      <c r="AE374" t="b">
        <f>OR(Tabla61311[[#This Row],[Tiempo_lineal (ns)]]&gt;$O$508,Tabla61311[[#This Row],[Tiempo_lineal (ns)]]&lt;$O$509)</f>
        <v>0</v>
      </c>
      <c r="AF374" s="7" t="b">
        <f>OR(Tabla61311[[#This Row],[Tiempo_normal (ns)]]&gt;$P$508,Tabla61311[[#This Row],[Tiempo_normal (ns)]]&lt;$P$509)</f>
        <v>0</v>
      </c>
    </row>
    <row r="375" spans="2:32" x14ac:dyDescent="0.3">
      <c r="B375">
        <v>372</v>
      </c>
      <c r="C375">
        <v>49</v>
      </c>
      <c r="D375">
        <v>70</v>
      </c>
      <c r="E375">
        <v>372</v>
      </c>
      <c r="F375">
        <v>71</v>
      </c>
      <c r="G375">
        <v>54</v>
      </c>
      <c r="H375">
        <v>372</v>
      </c>
      <c r="I375">
        <v>214</v>
      </c>
      <c r="J375">
        <v>45</v>
      </c>
      <c r="K375">
        <v>372</v>
      </c>
      <c r="L375">
        <v>1316</v>
      </c>
      <c r="M375">
        <v>73</v>
      </c>
      <c r="N375">
        <v>372</v>
      </c>
      <c r="O375">
        <v>1892</v>
      </c>
      <c r="P375">
        <v>3317</v>
      </c>
      <c r="R375" s="8">
        <v>372</v>
      </c>
      <c r="S375" t="b">
        <f>OR(Tabla197[[#This Row],[Tiempo_lineal (ns)]]&gt;$C$508,Tabla197[[#This Row],[Tiempo_lineal (ns)]]&lt;$C$509)</f>
        <v>0</v>
      </c>
      <c r="T375" t="b">
        <f>OR(Tabla197[[#This Row],[Tiempo_normal (ns)]]&gt;$D$508,Tabla197[[#This Row],[Tiempo_normal (ns)]]&lt;$D$509)</f>
        <v>0</v>
      </c>
      <c r="U375" s="8">
        <v>372</v>
      </c>
      <c r="V375" t="b">
        <f>OR(Tabla3108[[#This Row],[Tiempo_lineal (ns)]]&gt;$F$508,Tabla3108[[#This Row],[Tiempo_lineal (ns)]]&lt;$F$509)</f>
        <v>0</v>
      </c>
      <c r="W375" t="b">
        <f>OR(Tabla3108[[#This Row],[Tiempo_normal (ns)]]&gt;$G$508,Tabla3108[[#This Row],[Tiempo_normal (ns)]]&lt;$G$509)</f>
        <v>0</v>
      </c>
      <c r="X375" s="8">
        <v>372</v>
      </c>
      <c r="Y375" t="b">
        <f>OR(Tabla4119[[#This Row],[Tiempo_lineal (ns)]]&gt;$I$508,Tabla4119[[#This Row],[Tiempo_lineal (ns)]]&lt;$I$509)</f>
        <v>0</v>
      </c>
      <c r="Z375" t="b">
        <f>OR(Tabla4119[[#This Row],[Tiempo_normal (ns)]]&gt;$J$508,Tabla4119[[#This Row],[Tiempo_normal (ns)]]&lt;$J$509)</f>
        <v>0</v>
      </c>
      <c r="AA375" s="8">
        <v>372</v>
      </c>
      <c r="AB375" t="b">
        <f>OR(Tabla51210[[#This Row],[Tiempo_lineal (ns)]]&gt;$L$508,Tabla51210[[#This Row],[Tiempo_lineal (ns)]]&lt;$L$509)</f>
        <v>0</v>
      </c>
      <c r="AC375" t="b">
        <f>OR(Tabla51210[[#This Row],[Tiempo_normal (ns)]]&gt;$M$508,Tabla51210[[#This Row],[Tiempo_normal (ns)]]&lt;$M$509)</f>
        <v>0</v>
      </c>
      <c r="AD375" s="8">
        <v>372</v>
      </c>
      <c r="AE375" t="b">
        <f>OR(Tabla61311[[#This Row],[Tiempo_lineal (ns)]]&gt;$O$508,Tabla61311[[#This Row],[Tiempo_lineal (ns)]]&lt;$O$509)</f>
        <v>0</v>
      </c>
      <c r="AF375" s="7" t="b">
        <f>OR(Tabla61311[[#This Row],[Tiempo_normal (ns)]]&gt;$P$508,Tabla61311[[#This Row],[Tiempo_normal (ns)]]&lt;$P$509)</f>
        <v>1</v>
      </c>
    </row>
    <row r="376" spans="2:32" x14ac:dyDescent="0.3">
      <c r="B376">
        <v>373</v>
      </c>
      <c r="C376">
        <v>58</v>
      </c>
      <c r="D376">
        <v>26</v>
      </c>
      <c r="E376">
        <v>373</v>
      </c>
      <c r="F376">
        <v>94</v>
      </c>
      <c r="G376">
        <v>145</v>
      </c>
      <c r="H376">
        <v>373</v>
      </c>
      <c r="I376">
        <v>239</v>
      </c>
      <c r="J376">
        <v>45</v>
      </c>
      <c r="K376">
        <v>373</v>
      </c>
      <c r="L376">
        <v>754</v>
      </c>
      <c r="M376">
        <v>279</v>
      </c>
      <c r="N376">
        <v>373</v>
      </c>
      <c r="O376">
        <v>2440</v>
      </c>
      <c r="P376">
        <v>659</v>
      </c>
      <c r="R376" s="6">
        <v>373</v>
      </c>
      <c r="S376" t="b">
        <f>OR(Tabla197[[#This Row],[Tiempo_lineal (ns)]]&gt;$C$508,Tabla197[[#This Row],[Tiempo_lineal (ns)]]&lt;$C$509)</f>
        <v>0</v>
      </c>
      <c r="T376" t="b">
        <f>OR(Tabla197[[#This Row],[Tiempo_normal (ns)]]&gt;$D$508,Tabla197[[#This Row],[Tiempo_normal (ns)]]&lt;$D$509)</f>
        <v>0</v>
      </c>
      <c r="U376" s="6">
        <v>373</v>
      </c>
      <c r="V376" t="b">
        <f>OR(Tabla3108[[#This Row],[Tiempo_lineal (ns)]]&gt;$F$508,Tabla3108[[#This Row],[Tiempo_lineal (ns)]]&lt;$F$509)</f>
        <v>0</v>
      </c>
      <c r="W376" t="b">
        <f>OR(Tabla3108[[#This Row],[Tiempo_normal (ns)]]&gt;$G$508,Tabla3108[[#This Row],[Tiempo_normal (ns)]]&lt;$G$509)</f>
        <v>1</v>
      </c>
      <c r="X376" s="6">
        <v>373</v>
      </c>
      <c r="Y376" t="b">
        <f>OR(Tabla4119[[#This Row],[Tiempo_lineal (ns)]]&gt;$I$508,Tabla4119[[#This Row],[Tiempo_lineal (ns)]]&lt;$I$509)</f>
        <v>0</v>
      </c>
      <c r="Z376" t="b">
        <f>OR(Tabla4119[[#This Row],[Tiempo_normal (ns)]]&gt;$J$508,Tabla4119[[#This Row],[Tiempo_normal (ns)]]&lt;$J$509)</f>
        <v>0</v>
      </c>
      <c r="AA376" s="6">
        <v>373</v>
      </c>
      <c r="AB376" t="b">
        <f>OR(Tabla51210[[#This Row],[Tiempo_lineal (ns)]]&gt;$L$508,Tabla51210[[#This Row],[Tiempo_lineal (ns)]]&lt;$L$509)</f>
        <v>0</v>
      </c>
      <c r="AC376" t="b">
        <f>OR(Tabla51210[[#This Row],[Tiempo_normal (ns)]]&gt;$M$508,Tabla51210[[#This Row],[Tiempo_normal (ns)]]&lt;$M$509)</f>
        <v>0</v>
      </c>
      <c r="AD376" s="6">
        <v>373</v>
      </c>
      <c r="AE376" t="b">
        <f>OR(Tabla61311[[#This Row],[Tiempo_lineal (ns)]]&gt;$O$508,Tabla61311[[#This Row],[Tiempo_lineal (ns)]]&lt;$O$509)</f>
        <v>0</v>
      </c>
      <c r="AF376" s="7" t="b">
        <f>OR(Tabla61311[[#This Row],[Tiempo_normal (ns)]]&gt;$P$508,Tabla61311[[#This Row],[Tiempo_normal (ns)]]&lt;$P$509)</f>
        <v>0</v>
      </c>
    </row>
    <row r="377" spans="2:32" x14ac:dyDescent="0.3">
      <c r="B377">
        <v>374</v>
      </c>
      <c r="C377">
        <v>64</v>
      </c>
      <c r="D377">
        <v>26</v>
      </c>
      <c r="E377">
        <v>374</v>
      </c>
      <c r="F377">
        <v>101</v>
      </c>
      <c r="G377">
        <v>52</v>
      </c>
      <c r="H377">
        <v>374</v>
      </c>
      <c r="I377">
        <v>227</v>
      </c>
      <c r="J377">
        <v>30</v>
      </c>
      <c r="K377">
        <v>374</v>
      </c>
      <c r="L377">
        <v>439</v>
      </c>
      <c r="M377">
        <v>152</v>
      </c>
      <c r="N377">
        <v>374</v>
      </c>
      <c r="O377">
        <v>2028</v>
      </c>
      <c r="P377">
        <v>85</v>
      </c>
      <c r="R377" s="8">
        <v>374</v>
      </c>
      <c r="S377" t="b">
        <f>OR(Tabla197[[#This Row],[Tiempo_lineal (ns)]]&gt;$C$508,Tabla197[[#This Row],[Tiempo_lineal (ns)]]&lt;$C$509)</f>
        <v>0</v>
      </c>
      <c r="T377" t="b">
        <f>OR(Tabla197[[#This Row],[Tiempo_normal (ns)]]&gt;$D$508,Tabla197[[#This Row],[Tiempo_normal (ns)]]&lt;$D$509)</f>
        <v>0</v>
      </c>
      <c r="U377" s="8">
        <v>374</v>
      </c>
      <c r="V377" t="b">
        <f>OR(Tabla3108[[#This Row],[Tiempo_lineal (ns)]]&gt;$F$508,Tabla3108[[#This Row],[Tiempo_lineal (ns)]]&lt;$F$509)</f>
        <v>0</v>
      </c>
      <c r="W377" t="b">
        <f>OR(Tabla3108[[#This Row],[Tiempo_normal (ns)]]&gt;$G$508,Tabla3108[[#This Row],[Tiempo_normal (ns)]]&lt;$G$509)</f>
        <v>0</v>
      </c>
      <c r="X377" s="8">
        <v>374</v>
      </c>
      <c r="Y377" t="b">
        <f>OR(Tabla4119[[#This Row],[Tiempo_lineal (ns)]]&gt;$I$508,Tabla4119[[#This Row],[Tiempo_lineal (ns)]]&lt;$I$509)</f>
        <v>0</v>
      </c>
      <c r="Z377" t="b">
        <f>OR(Tabla4119[[#This Row],[Tiempo_normal (ns)]]&gt;$J$508,Tabla4119[[#This Row],[Tiempo_normal (ns)]]&lt;$J$509)</f>
        <v>0</v>
      </c>
      <c r="AA377" s="8">
        <v>374</v>
      </c>
      <c r="AB377" t="b">
        <f>OR(Tabla51210[[#This Row],[Tiempo_lineal (ns)]]&gt;$L$508,Tabla51210[[#This Row],[Tiempo_lineal (ns)]]&lt;$L$509)</f>
        <v>0</v>
      </c>
      <c r="AC377" t="b">
        <f>OR(Tabla51210[[#This Row],[Tiempo_normal (ns)]]&gt;$M$508,Tabla51210[[#This Row],[Tiempo_normal (ns)]]&lt;$M$509)</f>
        <v>0</v>
      </c>
      <c r="AD377" s="8">
        <v>374</v>
      </c>
      <c r="AE377" t="b">
        <f>OR(Tabla61311[[#This Row],[Tiempo_lineal (ns)]]&gt;$O$508,Tabla61311[[#This Row],[Tiempo_lineal (ns)]]&lt;$O$509)</f>
        <v>0</v>
      </c>
      <c r="AF377" s="7" t="b">
        <f>OR(Tabla61311[[#This Row],[Tiempo_normal (ns)]]&gt;$P$508,Tabla61311[[#This Row],[Tiempo_normal (ns)]]&lt;$P$509)</f>
        <v>0</v>
      </c>
    </row>
    <row r="378" spans="2:32" x14ac:dyDescent="0.3">
      <c r="B378">
        <v>375</v>
      </c>
      <c r="C378">
        <v>59</v>
      </c>
      <c r="D378">
        <v>25</v>
      </c>
      <c r="E378">
        <v>375</v>
      </c>
      <c r="F378">
        <v>60</v>
      </c>
      <c r="G378">
        <v>38</v>
      </c>
      <c r="H378">
        <v>375</v>
      </c>
      <c r="I378">
        <v>157</v>
      </c>
      <c r="J378">
        <v>29</v>
      </c>
      <c r="K378">
        <v>375</v>
      </c>
      <c r="L378">
        <v>248</v>
      </c>
      <c r="M378">
        <v>49</v>
      </c>
      <c r="N378">
        <v>375</v>
      </c>
      <c r="O378">
        <v>1466</v>
      </c>
      <c r="P378">
        <v>60</v>
      </c>
      <c r="R378" s="6">
        <v>375</v>
      </c>
      <c r="S378" t="b">
        <f>OR(Tabla197[[#This Row],[Tiempo_lineal (ns)]]&gt;$C$508,Tabla197[[#This Row],[Tiempo_lineal (ns)]]&lt;$C$509)</f>
        <v>0</v>
      </c>
      <c r="T378" t="b">
        <f>OR(Tabla197[[#This Row],[Tiempo_normal (ns)]]&gt;$D$508,Tabla197[[#This Row],[Tiempo_normal (ns)]]&lt;$D$509)</f>
        <v>0</v>
      </c>
      <c r="U378" s="6">
        <v>375</v>
      </c>
      <c r="V378" t="b">
        <f>OR(Tabla3108[[#This Row],[Tiempo_lineal (ns)]]&gt;$F$508,Tabla3108[[#This Row],[Tiempo_lineal (ns)]]&lt;$F$509)</f>
        <v>0</v>
      </c>
      <c r="W378" t="b">
        <f>OR(Tabla3108[[#This Row],[Tiempo_normal (ns)]]&gt;$G$508,Tabla3108[[#This Row],[Tiempo_normal (ns)]]&lt;$G$509)</f>
        <v>0</v>
      </c>
      <c r="X378" s="6">
        <v>375</v>
      </c>
      <c r="Y378" t="b">
        <f>OR(Tabla4119[[#This Row],[Tiempo_lineal (ns)]]&gt;$I$508,Tabla4119[[#This Row],[Tiempo_lineal (ns)]]&lt;$I$509)</f>
        <v>0</v>
      </c>
      <c r="Z378" t="b">
        <f>OR(Tabla4119[[#This Row],[Tiempo_normal (ns)]]&gt;$J$508,Tabla4119[[#This Row],[Tiempo_normal (ns)]]&lt;$J$509)</f>
        <v>0</v>
      </c>
      <c r="AA378" s="6">
        <v>375</v>
      </c>
      <c r="AB378" t="b">
        <f>OR(Tabla51210[[#This Row],[Tiempo_lineal (ns)]]&gt;$L$508,Tabla51210[[#This Row],[Tiempo_lineal (ns)]]&lt;$L$509)</f>
        <v>0</v>
      </c>
      <c r="AC378" t="b">
        <f>OR(Tabla51210[[#This Row],[Tiempo_normal (ns)]]&gt;$M$508,Tabla51210[[#This Row],[Tiempo_normal (ns)]]&lt;$M$509)</f>
        <v>0</v>
      </c>
      <c r="AD378" s="6">
        <v>375</v>
      </c>
      <c r="AE378" t="b">
        <f>OR(Tabla61311[[#This Row],[Tiempo_lineal (ns)]]&gt;$O$508,Tabla61311[[#This Row],[Tiempo_lineal (ns)]]&lt;$O$509)</f>
        <v>0</v>
      </c>
      <c r="AF378" s="7" t="b">
        <f>OR(Tabla61311[[#This Row],[Tiempo_normal (ns)]]&gt;$P$508,Tabla61311[[#This Row],[Tiempo_normal (ns)]]&lt;$P$509)</f>
        <v>0</v>
      </c>
    </row>
    <row r="379" spans="2:32" x14ac:dyDescent="0.3">
      <c r="B379">
        <v>376</v>
      </c>
      <c r="C379">
        <v>78</v>
      </c>
      <c r="D379">
        <v>25</v>
      </c>
      <c r="E379">
        <v>376</v>
      </c>
      <c r="F379">
        <v>62</v>
      </c>
      <c r="G379">
        <v>102</v>
      </c>
      <c r="H379">
        <v>376</v>
      </c>
      <c r="I379">
        <v>244</v>
      </c>
      <c r="J379">
        <v>149</v>
      </c>
      <c r="K379">
        <v>376</v>
      </c>
      <c r="L379">
        <v>789</v>
      </c>
      <c r="M379">
        <v>862</v>
      </c>
      <c r="N379">
        <v>376</v>
      </c>
      <c r="O379">
        <v>523</v>
      </c>
      <c r="P379">
        <v>45</v>
      </c>
      <c r="R379" s="8">
        <v>376</v>
      </c>
      <c r="S379" t="b">
        <f>OR(Tabla197[[#This Row],[Tiempo_lineal (ns)]]&gt;$C$508,Tabla197[[#This Row],[Tiempo_lineal (ns)]]&lt;$C$509)</f>
        <v>0</v>
      </c>
      <c r="T379" t="b">
        <f>OR(Tabla197[[#This Row],[Tiempo_normal (ns)]]&gt;$D$508,Tabla197[[#This Row],[Tiempo_normal (ns)]]&lt;$D$509)</f>
        <v>0</v>
      </c>
      <c r="U379" s="8">
        <v>376</v>
      </c>
      <c r="V379" t="b">
        <f>OR(Tabla3108[[#This Row],[Tiempo_lineal (ns)]]&gt;$F$508,Tabla3108[[#This Row],[Tiempo_lineal (ns)]]&lt;$F$509)</f>
        <v>0</v>
      </c>
      <c r="W379" t="b">
        <f>OR(Tabla3108[[#This Row],[Tiempo_normal (ns)]]&gt;$G$508,Tabla3108[[#This Row],[Tiempo_normal (ns)]]&lt;$G$509)</f>
        <v>0</v>
      </c>
      <c r="X379" s="8">
        <v>376</v>
      </c>
      <c r="Y379" t="b">
        <f>OR(Tabla4119[[#This Row],[Tiempo_lineal (ns)]]&gt;$I$508,Tabla4119[[#This Row],[Tiempo_lineal (ns)]]&lt;$I$509)</f>
        <v>0</v>
      </c>
      <c r="Z379" t="b">
        <f>OR(Tabla4119[[#This Row],[Tiempo_normal (ns)]]&gt;$J$508,Tabla4119[[#This Row],[Tiempo_normal (ns)]]&lt;$J$509)</f>
        <v>0</v>
      </c>
      <c r="AA379" s="8">
        <v>376</v>
      </c>
      <c r="AB379" t="b">
        <f>OR(Tabla51210[[#This Row],[Tiempo_lineal (ns)]]&gt;$L$508,Tabla51210[[#This Row],[Tiempo_lineal (ns)]]&lt;$L$509)</f>
        <v>0</v>
      </c>
      <c r="AC379" t="b">
        <f>OR(Tabla51210[[#This Row],[Tiempo_normal (ns)]]&gt;$M$508,Tabla51210[[#This Row],[Tiempo_normal (ns)]]&lt;$M$509)</f>
        <v>0</v>
      </c>
      <c r="AD379" s="8">
        <v>376</v>
      </c>
      <c r="AE379" t="b">
        <f>OR(Tabla61311[[#This Row],[Tiempo_lineal (ns)]]&gt;$O$508,Tabla61311[[#This Row],[Tiempo_lineal (ns)]]&lt;$O$509)</f>
        <v>0</v>
      </c>
      <c r="AF379" s="7" t="b">
        <f>OR(Tabla61311[[#This Row],[Tiempo_normal (ns)]]&gt;$P$508,Tabla61311[[#This Row],[Tiempo_normal (ns)]]&lt;$P$509)</f>
        <v>0</v>
      </c>
    </row>
    <row r="380" spans="2:32" x14ac:dyDescent="0.3">
      <c r="B380">
        <v>377</v>
      </c>
      <c r="C380">
        <v>62</v>
      </c>
      <c r="D380">
        <v>34</v>
      </c>
      <c r="E380">
        <v>377</v>
      </c>
      <c r="F380">
        <v>47</v>
      </c>
      <c r="G380">
        <v>36</v>
      </c>
      <c r="H380">
        <v>377</v>
      </c>
      <c r="I380">
        <v>260</v>
      </c>
      <c r="J380">
        <v>75</v>
      </c>
      <c r="K380">
        <v>377</v>
      </c>
      <c r="L380">
        <v>965</v>
      </c>
      <c r="M380">
        <v>440</v>
      </c>
      <c r="N380">
        <v>377</v>
      </c>
      <c r="O380">
        <v>3383</v>
      </c>
      <c r="P380">
        <v>46</v>
      </c>
      <c r="R380" s="6">
        <v>377</v>
      </c>
      <c r="S380" t="b">
        <f>OR(Tabla197[[#This Row],[Tiempo_lineal (ns)]]&gt;$C$508,Tabla197[[#This Row],[Tiempo_lineal (ns)]]&lt;$C$509)</f>
        <v>0</v>
      </c>
      <c r="T380" t="b">
        <f>OR(Tabla197[[#This Row],[Tiempo_normal (ns)]]&gt;$D$508,Tabla197[[#This Row],[Tiempo_normal (ns)]]&lt;$D$509)</f>
        <v>0</v>
      </c>
      <c r="U380" s="6">
        <v>377</v>
      </c>
      <c r="V380" t="b">
        <f>OR(Tabla3108[[#This Row],[Tiempo_lineal (ns)]]&gt;$F$508,Tabla3108[[#This Row],[Tiempo_lineal (ns)]]&lt;$F$509)</f>
        <v>0</v>
      </c>
      <c r="W380" t="b">
        <f>OR(Tabla3108[[#This Row],[Tiempo_normal (ns)]]&gt;$G$508,Tabla3108[[#This Row],[Tiempo_normal (ns)]]&lt;$G$509)</f>
        <v>0</v>
      </c>
      <c r="X380" s="6">
        <v>377</v>
      </c>
      <c r="Y380" t="b">
        <f>OR(Tabla4119[[#This Row],[Tiempo_lineal (ns)]]&gt;$I$508,Tabla4119[[#This Row],[Tiempo_lineal (ns)]]&lt;$I$509)</f>
        <v>0</v>
      </c>
      <c r="Z380" t="b">
        <f>OR(Tabla4119[[#This Row],[Tiempo_normal (ns)]]&gt;$J$508,Tabla4119[[#This Row],[Tiempo_normal (ns)]]&lt;$J$509)</f>
        <v>0</v>
      </c>
      <c r="AA380" s="6">
        <v>377</v>
      </c>
      <c r="AB380" t="b">
        <f>OR(Tabla51210[[#This Row],[Tiempo_lineal (ns)]]&gt;$L$508,Tabla51210[[#This Row],[Tiempo_lineal (ns)]]&lt;$L$509)</f>
        <v>0</v>
      </c>
      <c r="AC380" t="b">
        <f>OR(Tabla51210[[#This Row],[Tiempo_normal (ns)]]&gt;$M$508,Tabla51210[[#This Row],[Tiempo_normal (ns)]]&lt;$M$509)</f>
        <v>0</v>
      </c>
      <c r="AD380" s="6">
        <v>377</v>
      </c>
      <c r="AE380" t="b">
        <f>OR(Tabla61311[[#This Row],[Tiempo_lineal (ns)]]&gt;$O$508,Tabla61311[[#This Row],[Tiempo_lineal (ns)]]&lt;$O$509)</f>
        <v>0</v>
      </c>
      <c r="AF380" s="7" t="b">
        <f>OR(Tabla61311[[#This Row],[Tiempo_normal (ns)]]&gt;$P$508,Tabla61311[[#This Row],[Tiempo_normal (ns)]]&lt;$P$509)</f>
        <v>0</v>
      </c>
    </row>
    <row r="381" spans="2:32" x14ac:dyDescent="0.3">
      <c r="B381">
        <v>378</v>
      </c>
      <c r="C381">
        <v>70</v>
      </c>
      <c r="D381">
        <v>26</v>
      </c>
      <c r="E381">
        <v>378</v>
      </c>
      <c r="F381">
        <v>61</v>
      </c>
      <c r="G381">
        <v>156</v>
      </c>
      <c r="H381">
        <v>378</v>
      </c>
      <c r="I381">
        <v>217</v>
      </c>
      <c r="J381">
        <v>350</v>
      </c>
      <c r="K381">
        <v>378</v>
      </c>
      <c r="L381">
        <v>516</v>
      </c>
      <c r="M381">
        <v>300</v>
      </c>
      <c r="N381">
        <v>378</v>
      </c>
      <c r="O381">
        <v>1806</v>
      </c>
      <c r="P381">
        <v>196</v>
      </c>
      <c r="R381" s="8">
        <v>378</v>
      </c>
      <c r="S381" t="b">
        <f>OR(Tabla197[[#This Row],[Tiempo_lineal (ns)]]&gt;$C$508,Tabla197[[#This Row],[Tiempo_lineal (ns)]]&lt;$C$509)</f>
        <v>0</v>
      </c>
      <c r="T381" t="b">
        <f>OR(Tabla197[[#This Row],[Tiempo_normal (ns)]]&gt;$D$508,Tabla197[[#This Row],[Tiempo_normal (ns)]]&lt;$D$509)</f>
        <v>0</v>
      </c>
      <c r="U381" s="8">
        <v>378</v>
      </c>
      <c r="V381" t="b">
        <f>OR(Tabla3108[[#This Row],[Tiempo_lineal (ns)]]&gt;$F$508,Tabla3108[[#This Row],[Tiempo_lineal (ns)]]&lt;$F$509)</f>
        <v>0</v>
      </c>
      <c r="W381" t="b">
        <f>OR(Tabla3108[[#This Row],[Tiempo_normal (ns)]]&gt;$G$508,Tabla3108[[#This Row],[Tiempo_normal (ns)]]&lt;$G$509)</f>
        <v>1</v>
      </c>
      <c r="X381" s="8">
        <v>378</v>
      </c>
      <c r="Y381" t="b">
        <f>OR(Tabla4119[[#This Row],[Tiempo_lineal (ns)]]&gt;$I$508,Tabla4119[[#This Row],[Tiempo_lineal (ns)]]&lt;$I$509)</f>
        <v>0</v>
      </c>
      <c r="Z381" t="b">
        <f>OR(Tabla4119[[#This Row],[Tiempo_normal (ns)]]&gt;$J$508,Tabla4119[[#This Row],[Tiempo_normal (ns)]]&lt;$J$509)</f>
        <v>1</v>
      </c>
      <c r="AA381" s="8">
        <v>378</v>
      </c>
      <c r="AB381" t="b">
        <f>OR(Tabla51210[[#This Row],[Tiempo_lineal (ns)]]&gt;$L$508,Tabla51210[[#This Row],[Tiempo_lineal (ns)]]&lt;$L$509)</f>
        <v>0</v>
      </c>
      <c r="AC381" t="b">
        <f>OR(Tabla51210[[#This Row],[Tiempo_normal (ns)]]&gt;$M$508,Tabla51210[[#This Row],[Tiempo_normal (ns)]]&lt;$M$509)</f>
        <v>0</v>
      </c>
      <c r="AD381" s="8">
        <v>378</v>
      </c>
      <c r="AE381" t="b">
        <f>OR(Tabla61311[[#This Row],[Tiempo_lineal (ns)]]&gt;$O$508,Tabla61311[[#This Row],[Tiempo_lineal (ns)]]&lt;$O$509)</f>
        <v>0</v>
      </c>
      <c r="AF381" s="7" t="b">
        <f>OR(Tabla61311[[#This Row],[Tiempo_normal (ns)]]&gt;$P$508,Tabla61311[[#This Row],[Tiempo_normal (ns)]]&lt;$P$509)</f>
        <v>0</v>
      </c>
    </row>
    <row r="382" spans="2:32" x14ac:dyDescent="0.3">
      <c r="B382">
        <v>379</v>
      </c>
      <c r="C382">
        <v>48</v>
      </c>
      <c r="D382">
        <v>72</v>
      </c>
      <c r="E382">
        <v>379</v>
      </c>
      <c r="F382">
        <v>86</v>
      </c>
      <c r="G382">
        <v>51</v>
      </c>
      <c r="H382">
        <v>379</v>
      </c>
      <c r="I382">
        <v>70</v>
      </c>
      <c r="J382">
        <v>45</v>
      </c>
      <c r="K382">
        <v>379</v>
      </c>
      <c r="L382">
        <v>740</v>
      </c>
      <c r="M382">
        <v>65</v>
      </c>
      <c r="N382">
        <v>379</v>
      </c>
      <c r="O382">
        <v>2539</v>
      </c>
      <c r="P382">
        <v>46</v>
      </c>
      <c r="R382" s="6">
        <v>379</v>
      </c>
      <c r="S382" t="b">
        <f>OR(Tabla197[[#This Row],[Tiempo_lineal (ns)]]&gt;$C$508,Tabla197[[#This Row],[Tiempo_lineal (ns)]]&lt;$C$509)</f>
        <v>0</v>
      </c>
      <c r="T382" t="b">
        <f>OR(Tabla197[[#This Row],[Tiempo_normal (ns)]]&gt;$D$508,Tabla197[[#This Row],[Tiempo_normal (ns)]]&lt;$D$509)</f>
        <v>0</v>
      </c>
      <c r="U382" s="6">
        <v>379</v>
      </c>
      <c r="V382" t="b">
        <f>OR(Tabla3108[[#This Row],[Tiempo_lineal (ns)]]&gt;$F$508,Tabla3108[[#This Row],[Tiempo_lineal (ns)]]&lt;$F$509)</f>
        <v>0</v>
      </c>
      <c r="W382" t="b">
        <f>OR(Tabla3108[[#This Row],[Tiempo_normal (ns)]]&gt;$G$508,Tabla3108[[#This Row],[Tiempo_normal (ns)]]&lt;$G$509)</f>
        <v>0</v>
      </c>
      <c r="X382" s="6">
        <v>379</v>
      </c>
      <c r="Y382" t="b">
        <f>OR(Tabla4119[[#This Row],[Tiempo_lineal (ns)]]&gt;$I$508,Tabla4119[[#This Row],[Tiempo_lineal (ns)]]&lt;$I$509)</f>
        <v>0</v>
      </c>
      <c r="Z382" t="b">
        <f>OR(Tabla4119[[#This Row],[Tiempo_normal (ns)]]&gt;$J$508,Tabla4119[[#This Row],[Tiempo_normal (ns)]]&lt;$J$509)</f>
        <v>0</v>
      </c>
      <c r="AA382" s="6">
        <v>379</v>
      </c>
      <c r="AB382" t="b">
        <f>OR(Tabla51210[[#This Row],[Tiempo_lineal (ns)]]&gt;$L$508,Tabla51210[[#This Row],[Tiempo_lineal (ns)]]&lt;$L$509)</f>
        <v>0</v>
      </c>
      <c r="AC382" t="b">
        <f>OR(Tabla51210[[#This Row],[Tiempo_normal (ns)]]&gt;$M$508,Tabla51210[[#This Row],[Tiempo_normal (ns)]]&lt;$M$509)</f>
        <v>0</v>
      </c>
      <c r="AD382" s="6">
        <v>379</v>
      </c>
      <c r="AE382" t="b">
        <f>OR(Tabla61311[[#This Row],[Tiempo_lineal (ns)]]&gt;$O$508,Tabla61311[[#This Row],[Tiempo_lineal (ns)]]&lt;$O$509)</f>
        <v>0</v>
      </c>
      <c r="AF382" s="7" t="b">
        <f>OR(Tabla61311[[#This Row],[Tiempo_normal (ns)]]&gt;$P$508,Tabla61311[[#This Row],[Tiempo_normal (ns)]]&lt;$P$509)</f>
        <v>0</v>
      </c>
    </row>
    <row r="383" spans="2:32" x14ac:dyDescent="0.3">
      <c r="B383">
        <v>380</v>
      </c>
      <c r="C383">
        <v>42</v>
      </c>
      <c r="D383">
        <v>26</v>
      </c>
      <c r="E383">
        <v>380</v>
      </c>
      <c r="F383">
        <v>90</v>
      </c>
      <c r="G383">
        <v>35</v>
      </c>
      <c r="H383">
        <v>380</v>
      </c>
      <c r="I383">
        <v>131</v>
      </c>
      <c r="J383">
        <v>47</v>
      </c>
      <c r="K383">
        <v>380</v>
      </c>
      <c r="L383">
        <v>1712</v>
      </c>
      <c r="M383">
        <v>57</v>
      </c>
      <c r="N383">
        <v>380</v>
      </c>
      <c r="O383">
        <v>871</v>
      </c>
      <c r="P383">
        <v>683</v>
      </c>
      <c r="R383" s="8">
        <v>380</v>
      </c>
      <c r="S383" t="b">
        <f>OR(Tabla197[[#This Row],[Tiempo_lineal (ns)]]&gt;$C$508,Tabla197[[#This Row],[Tiempo_lineal (ns)]]&lt;$C$509)</f>
        <v>0</v>
      </c>
      <c r="T383" t="b">
        <f>OR(Tabla197[[#This Row],[Tiempo_normal (ns)]]&gt;$D$508,Tabla197[[#This Row],[Tiempo_normal (ns)]]&lt;$D$509)</f>
        <v>0</v>
      </c>
      <c r="U383" s="8">
        <v>380</v>
      </c>
      <c r="V383" t="b">
        <f>OR(Tabla3108[[#This Row],[Tiempo_lineal (ns)]]&gt;$F$508,Tabla3108[[#This Row],[Tiempo_lineal (ns)]]&lt;$F$509)</f>
        <v>0</v>
      </c>
      <c r="W383" t="b">
        <f>OR(Tabla3108[[#This Row],[Tiempo_normal (ns)]]&gt;$G$508,Tabla3108[[#This Row],[Tiempo_normal (ns)]]&lt;$G$509)</f>
        <v>0</v>
      </c>
      <c r="X383" s="8">
        <v>380</v>
      </c>
      <c r="Y383" t="b">
        <f>OR(Tabla4119[[#This Row],[Tiempo_lineal (ns)]]&gt;$I$508,Tabla4119[[#This Row],[Tiempo_lineal (ns)]]&lt;$I$509)</f>
        <v>0</v>
      </c>
      <c r="Z383" t="b">
        <f>OR(Tabla4119[[#This Row],[Tiempo_normal (ns)]]&gt;$J$508,Tabla4119[[#This Row],[Tiempo_normal (ns)]]&lt;$J$509)</f>
        <v>0</v>
      </c>
      <c r="AA383" s="8">
        <v>380</v>
      </c>
      <c r="AB383" t="b">
        <f>OR(Tabla51210[[#This Row],[Tiempo_lineal (ns)]]&gt;$L$508,Tabla51210[[#This Row],[Tiempo_lineal (ns)]]&lt;$L$509)</f>
        <v>0</v>
      </c>
      <c r="AC383" t="b">
        <f>OR(Tabla51210[[#This Row],[Tiempo_normal (ns)]]&gt;$M$508,Tabla51210[[#This Row],[Tiempo_normal (ns)]]&lt;$M$509)</f>
        <v>0</v>
      </c>
      <c r="AD383" s="8">
        <v>380</v>
      </c>
      <c r="AE383" t="b">
        <f>OR(Tabla61311[[#This Row],[Tiempo_lineal (ns)]]&gt;$O$508,Tabla61311[[#This Row],[Tiempo_lineal (ns)]]&lt;$O$509)</f>
        <v>0</v>
      </c>
      <c r="AF383" s="7" t="b">
        <f>OR(Tabla61311[[#This Row],[Tiempo_normal (ns)]]&gt;$P$508,Tabla61311[[#This Row],[Tiempo_normal (ns)]]&lt;$P$509)</f>
        <v>0</v>
      </c>
    </row>
    <row r="384" spans="2:32" x14ac:dyDescent="0.3">
      <c r="B384">
        <v>381</v>
      </c>
      <c r="C384">
        <v>52</v>
      </c>
      <c r="D384">
        <v>24</v>
      </c>
      <c r="E384">
        <v>381</v>
      </c>
      <c r="F384">
        <v>197</v>
      </c>
      <c r="G384">
        <v>64</v>
      </c>
      <c r="H384">
        <v>381</v>
      </c>
      <c r="I384">
        <v>76</v>
      </c>
      <c r="J384">
        <v>98</v>
      </c>
      <c r="K384">
        <v>381</v>
      </c>
      <c r="L384">
        <v>132</v>
      </c>
      <c r="M384">
        <v>55</v>
      </c>
      <c r="N384">
        <v>381</v>
      </c>
      <c r="O384">
        <v>2259</v>
      </c>
      <c r="P384">
        <v>45</v>
      </c>
      <c r="R384" s="6">
        <v>381</v>
      </c>
      <c r="S384" t="b">
        <f>OR(Tabla197[[#This Row],[Tiempo_lineal (ns)]]&gt;$C$508,Tabla197[[#This Row],[Tiempo_lineal (ns)]]&lt;$C$509)</f>
        <v>0</v>
      </c>
      <c r="T384" t="b">
        <f>OR(Tabla197[[#This Row],[Tiempo_normal (ns)]]&gt;$D$508,Tabla197[[#This Row],[Tiempo_normal (ns)]]&lt;$D$509)</f>
        <v>0</v>
      </c>
      <c r="U384" s="6">
        <v>381</v>
      </c>
      <c r="V384" t="b">
        <f>OR(Tabla3108[[#This Row],[Tiempo_lineal (ns)]]&gt;$F$508,Tabla3108[[#This Row],[Tiempo_lineal (ns)]]&lt;$F$509)</f>
        <v>1</v>
      </c>
      <c r="W384" t="b">
        <f>OR(Tabla3108[[#This Row],[Tiempo_normal (ns)]]&gt;$G$508,Tabla3108[[#This Row],[Tiempo_normal (ns)]]&lt;$G$509)</f>
        <v>0</v>
      </c>
      <c r="X384" s="6">
        <v>381</v>
      </c>
      <c r="Y384" t="b">
        <f>OR(Tabla4119[[#This Row],[Tiempo_lineal (ns)]]&gt;$I$508,Tabla4119[[#This Row],[Tiempo_lineal (ns)]]&lt;$I$509)</f>
        <v>0</v>
      </c>
      <c r="Z384" t="b">
        <f>OR(Tabla4119[[#This Row],[Tiempo_normal (ns)]]&gt;$J$508,Tabla4119[[#This Row],[Tiempo_normal (ns)]]&lt;$J$509)</f>
        <v>0</v>
      </c>
      <c r="AA384" s="6">
        <v>381</v>
      </c>
      <c r="AB384" t="b">
        <f>OR(Tabla51210[[#This Row],[Tiempo_lineal (ns)]]&gt;$L$508,Tabla51210[[#This Row],[Tiempo_lineal (ns)]]&lt;$L$509)</f>
        <v>0</v>
      </c>
      <c r="AC384" t="b">
        <f>OR(Tabla51210[[#This Row],[Tiempo_normal (ns)]]&gt;$M$508,Tabla51210[[#This Row],[Tiempo_normal (ns)]]&lt;$M$509)</f>
        <v>0</v>
      </c>
      <c r="AD384" s="6">
        <v>381</v>
      </c>
      <c r="AE384" t="b">
        <f>OR(Tabla61311[[#This Row],[Tiempo_lineal (ns)]]&gt;$O$508,Tabla61311[[#This Row],[Tiempo_lineal (ns)]]&lt;$O$509)</f>
        <v>0</v>
      </c>
      <c r="AF384" s="7" t="b">
        <f>OR(Tabla61311[[#This Row],[Tiempo_normal (ns)]]&gt;$P$508,Tabla61311[[#This Row],[Tiempo_normal (ns)]]&lt;$P$509)</f>
        <v>0</v>
      </c>
    </row>
    <row r="385" spans="2:32" x14ac:dyDescent="0.3">
      <c r="B385">
        <v>382</v>
      </c>
      <c r="C385">
        <v>64</v>
      </c>
      <c r="D385">
        <v>103</v>
      </c>
      <c r="E385">
        <v>382</v>
      </c>
      <c r="F385">
        <v>115</v>
      </c>
      <c r="G385">
        <v>68</v>
      </c>
      <c r="H385">
        <v>382</v>
      </c>
      <c r="I385">
        <v>175</v>
      </c>
      <c r="J385">
        <v>74</v>
      </c>
      <c r="K385">
        <v>382</v>
      </c>
      <c r="L385">
        <v>1341</v>
      </c>
      <c r="M385">
        <v>49</v>
      </c>
      <c r="N385">
        <v>382</v>
      </c>
      <c r="O385">
        <v>3406</v>
      </c>
      <c r="P385">
        <v>5491</v>
      </c>
      <c r="R385" s="8">
        <v>382</v>
      </c>
      <c r="S385" t="b">
        <f>OR(Tabla197[[#This Row],[Tiempo_lineal (ns)]]&gt;$C$508,Tabla197[[#This Row],[Tiempo_lineal (ns)]]&lt;$C$509)</f>
        <v>0</v>
      </c>
      <c r="T385" t="b">
        <f>OR(Tabla197[[#This Row],[Tiempo_normal (ns)]]&gt;$D$508,Tabla197[[#This Row],[Tiempo_normal (ns)]]&lt;$D$509)</f>
        <v>1</v>
      </c>
      <c r="U385" s="8">
        <v>382</v>
      </c>
      <c r="V385" t="b">
        <f>OR(Tabla3108[[#This Row],[Tiempo_lineal (ns)]]&gt;$F$508,Tabla3108[[#This Row],[Tiempo_lineal (ns)]]&lt;$F$509)</f>
        <v>0</v>
      </c>
      <c r="W385" t="b">
        <f>OR(Tabla3108[[#This Row],[Tiempo_normal (ns)]]&gt;$G$508,Tabla3108[[#This Row],[Tiempo_normal (ns)]]&lt;$G$509)</f>
        <v>0</v>
      </c>
      <c r="X385" s="8">
        <v>382</v>
      </c>
      <c r="Y385" t="b">
        <f>OR(Tabla4119[[#This Row],[Tiempo_lineal (ns)]]&gt;$I$508,Tabla4119[[#This Row],[Tiempo_lineal (ns)]]&lt;$I$509)</f>
        <v>0</v>
      </c>
      <c r="Z385" t="b">
        <f>OR(Tabla4119[[#This Row],[Tiempo_normal (ns)]]&gt;$J$508,Tabla4119[[#This Row],[Tiempo_normal (ns)]]&lt;$J$509)</f>
        <v>0</v>
      </c>
      <c r="AA385" s="8">
        <v>382</v>
      </c>
      <c r="AB385" t="b">
        <f>OR(Tabla51210[[#This Row],[Tiempo_lineal (ns)]]&gt;$L$508,Tabla51210[[#This Row],[Tiempo_lineal (ns)]]&lt;$L$509)</f>
        <v>0</v>
      </c>
      <c r="AC385" t="b">
        <f>OR(Tabla51210[[#This Row],[Tiempo_normal (ns)]]&gt;$M$508,Tabla51210[[#This Row],[Tiempo_normal (ns)]]&lt;$M$509)</f>
        <v>0</v>
      </c>
      <c r="AD385" s="8">
        <v>382</v>
      </c>
      <c r="AE385" t="b">
        <f>OR(Tabla61311[[#This Row],[Tiempo_lineal (ns)]]&gt;$O$508,Tabla61311[[#This Row],[Tiempo_lineal (ns)]]&lt;$O$509)</f>
        <v>0</v>
      </c>
      <c r="AF385" s="7" t="b">
        <f>OR(Tabla61311[[#This Row],[Tiempo_normal (ns)]]&gt;$P$508,Tabla61311[[#This Row],[Tiempo_normal (ns)]]&lt;$P$509)</f>
        <v>1</v>
      </c>
    </row>
    <row r="386" spans="2:32" x14ac:dyDescent="0.3">
      <c r="B386">
        <v>383</v>
      </c>
      <c r="C386">
        <v>75</v>
      </c>
      <c r="D386">
        <v>38</v>
      </c>
      <c r="E386">
        <v>383</v>
      </c>
      <c r="F386">
        <v>198</v>
      </c>
      <c r="G386">
        <v>62</v>
      </c>
      <c r="H386">
        <v>383</v>
      </c>
      <c r="I386">
        <v>144</v>
      </c>
      <c r="J386">
        <v>47</v>
      </c>
      <c r="K386">
        <v>383</v>
      </c>
      <c r="L386">
        <v>440</v>
      </c>
      <c r="M386">
        <v>58</v>
      </c>
      <c r="N386">
        <v>383</v>
      </c>
      <c r="O386">
        <v>2648</v>
      </c>
      <c r="P386">
        <v>65</v>
      </c>
      <c r="R386" s="6">
        <v>383</v>
      </c>
      <c r="S386" t="b">
        <f>OR(Tabla197[[#This Row],[Tiempo_lineal (ns)]]&gt;$C$508,Tabla197[[#This Row],[Tiempo_lineal (ns)]]&lt;$C$509)</f>
        <v>0</v>
      </c>
      <c r="T386" t="b">
        <f>OR(Tabla197[[#This Row],[Tiempo_normal (ns)]]&gt;$D$508,Tabla197[[#This Row],[Tiempo_normal (ns)]]&lt;$D$509)</f>
        <v>0</v>
      </c>
      <c r="U386" s="6">
        <v>383</v>
      </c>
      <c r="V386" t="b">
        <f>OR(Tabla3108[[#This Row],[Tiempo_lineal (ns)]]&gt;$F$508,Tabla3108[[#This Row],[Tiempo_lineal (ns)]]&lt;$F$509)</f>
        <v>1</v>
      </c>
      <c r="W386" t="b">
        <f>OR(Tabla3108[[#This Row],[Tiempo_normal (ns)]]&gt;$G$508,Tabla3108[[#This Row],[Tiempo_normal (ns)]]&lt;$G$509)</f>
        <v>0</v>
      </c>
      <c r="X386" s="6">
        <v>383</v>
      </c>
      <c r="Y386" t="b">
        <f>OR(Tabla4119[[#This Row],[Tiempo_lineal (ns)]]&gt;$I$508,Tabla4119[[#This Row],[Tiempo_lineal (ns)]]&lt;$I$509)</f>
        <v>0</v>
      </c>
      <c r="Z386" t="b">
        <f>OR(Tabla4119[[#This Row],[Tiempo_normal (ns)]]&gt;$J$508,Tabla4119[[#This Row],[Tiempo_normal (ns)]]&lt;$J$509)</f>
        <v>0</v>
      </c>
      <c r="AA386" s="6">
        <v>383</v>
      </c>
      <c r="AB386" t="b">
        <f>OR(Tabla51210[[#This Row],[Tiempo_lineal (ns)]]&gt;$L$508,Tabla51210[[#This Row],[Tiempo_lineal (ns)]]&lt;$L$509)</f>
        <v>0</v>
      </c>
      <c r="AC386" t="b">
        <f>OR(Tabla51210[[#This Row],[Tiempo_normal (ns)]]&gt;$M$508,Tabla51210[[#This Row],[Tiempo_normal (ns)]]&lt;$M$509)</f>
        <v>0</v>
      </c>
      <c r="AD386" s="6">
        <v>383</v>
      </c>
      <c r="AE386" t="b">
        <f>OR(Tabla61311[[#This Row],[Tiempo_lineal (ns)]]&gt;$O$508,Tabla61311[[#This Row],[Tiempo_lineal (ns)]]&lt;$O$509)</f>
        <v>0</v>
      </c>
      <c r="AF386" s="7" t="b">
        <f>OR(Tabla61311[[#This Row],[Tiempo_normal (ns)]]&gt;$P$508,Tabla61311[[#This Row],[Tiempo_normal (ns)]]&lt;$P$509)</f>
        <v>0</v>
      </c>
    </row>
    <row r="387" spans="2:32" x14ac:dyDescent="0.3">
      <c r="B387">
        <v>384</v>
      </c>
      <c r="C387">
        <v>60</v>
      </c>
      <c r="D387">
        <v>30</v>
      </c>
      <c r="E387">
        <v>384</v>
      </c>
      <c r="F387">
        <v>116</v>
      </c>
      <c r="G387">
        <v>61</v>
      </c>
      <c r="H387">
        <v>384</v>
      </c>
      <c r="I387">
        <v>174</v>
      </c>
      <c r="J387">
        <v>65</v>
      </c>
      <c r="K387">
        <v>384</v>
      </c>
      <c r="L387">
        <v>375</v>
      </c>
      <c r="M387">
        <v>49</v>
      </c>
      <c r="N387">
        <v>384</v>
      </c>
      <c r="O387">
        <v>1423</v>
      </c>
      <c r="P387">
        <v>32</v>
      </c>
      <c r="R387" s="8">
        <v>384</v>
      </c>
      <c r="S387" t="b">
        <f>OR(Tabla197[[#This Row],[Tiempo_lineal (ns)]]&gt;$C$508,Tabla197[[#This Row],[Tiempo_lineal (ns)]]&lt;$C$509)</f>
        <v>0</v>
      </c>
      <c r="T387" t="b">
        <f>OR(Tabla197[[#This Row],[Tiempo_normal (ns)]]&gt;$D$508,Tabla197[[#This Row],[Tiempo_normal (ns)]]&lt;$D$509)</f>
        <v>0</v>
      </c>
      <c r="U387" s="8">
        <v>384</v>
      </c>
      <c r="V387" t="b">
        <f>OR(Tabla3108[[#This Row],[Tiempo_lineal (ns)]]&gt;$F$508,Tabla3108[[#This Row],[Tiempo_lineal (ns)]]&lt;$F$509)</f>
        <v>0</v>
      </c>
      <c r="W387" t="b">
        <f>OR(Tabla3108[[#This Row],[Tiempo_normal (ns)]]&gt;$G$508,Tabla3108[[#This Row],[Tiempo_normal (ns)]]&lt;$G$509)</f>
        <v>0</v>
      </c>
      <c r="X387" s="8">
        <v>384</v>
      </c>
      <c r="Y387" t="b">
        <f>OR(Tabla4119[[#This Row],[Tiempo_lineal (ns)]]&gt;$I$508,Tabla4119[[#This Row],[Tiempo_lineal (ns)]]&lt;$I$509)</f>
        <v>0</v>
      </c>
      <c r="Z387" t="b">
        <f>OR(Tabla4119[[#This Row],[Tiempo_normal (ns)]]&gt;$J$508,Tabla4119[[#This Row],[Tiempo_normal (ns)]]&lt;$J$509)</f>
        <v>0</v>
      </c>
      <c r="AA387" s="8">
        <v>384</v>
      </c>
      <c r="AB387" t="b">
        <f>OR(Tabla51210[[#This Row],[Tiempo_lineal (ns)]]&gt;$L$508,Tabla51210[[#This Row],[Tiempo_lineal (ns)]]&lt;$L$509)</f>
        <v>0</v>
      </c>
      <c r="AC387" t="b">
        <f>OR(Tabla51210[[#This Row],[Tiempo_normal (ns)]]&gt;$M$508,Tabla51210[[#This Row],[Tiempo_normal (ns)]]&lt;$M$509)</f>
        <v>0</v>
      </c>
      <c r="AD387" s="8">
        <v>384</v>
      </c>
      <c r="AE387" t="b">
        <f>OR(Tabla61311[[#This Row],[Tiempo_lineal (ns)]]&gt;$O$508,Tabla61311[[#This Row],[Tiempo_lineal (ns)]]&lt;$O$509)</f>
        <v>0</v>
      </c>
      <c r="AF387" s="7" t="b">
        <f>OR(Tabla61311[[#This Row],[Tiempo_normal (ns)]]&gt;$P$508,Tabla61311[[#This Row],[Tiempo_normal (ns)]]&lt;$P$509)</f>
        <v>0</v>
      </c>
    </row>
    <row r="388" spans="2:32" x14ac:dyDescent="0.3">
      <c r="B388">
        <v>385</v>
      </c>
      <c r="C388">
        <v>54</v>
      </c>
      <c r="D388">
        <v>30</v>
      </c>
      <c r="E388">
        <v>385</v>
      </c>
      <c r="F388">
        <v>108</v>
      </c>
      <c r="G388">
        <v>104</v>
      </c>
      <c r="H388">
        <v>385</v>
      </c>
      <c r="I388">
        <v>134</v>
      </c>
      <c r="J388">
        <v>59</v>
      </c>
      <c r="K388">
        <v>385</v>
      </c>
      <c r="L388">
        <v>550</v>
      </c>
      <c r="M388">
        <v>49</v>
      </c>
      <c r="N388">
        <v>385</v>
      </c>
      <c r="O388">
        <v>498</v>
      </c>
      <c r="P388">
        <v>73</v>
      </c>
      <c r="R388" s="6">
        <v>385</v>
      </c>
      <c r="S388" t="b">
        <f>OR(Tabla197[[#This Row],[Tiempo_lineal (ns)]]&gt;$C$508,Tabla197[[#This Row],[Tiempo_lineal (ns)]]&lt;$C$509)</f>
        <v>0</v>
      </c>
      <c r="T388" t="b">
        <f>OR(Tabla197[[#This Row],[Tiempo_normal (ns)]]&gt;$D$508,Tabla197[[#This Row],[Tiempo_normal (ns)]]&lt;$D$509)</f>
        <v>0</v>
      </c>
      <c r="U388" s="6">
        <v>385</v>
      </c>
      <c r="V388" t="b">
        <f>OR(Tabla3108[[#This Row],[Tiempo_lineal (ns)]]&gt;$F$508,Tabla3108[[#This Row],[Tiempo_lineal (ns)]]&lt;$F$509)</f>
        <v>0</v>
      </c>
      <c r="W388" t="b">
        <f>OR(Tabla3108[[#This Row],[Tiempo_normal (ns)]]&gt;$G$508,Tabla3108[[#This Row],[Tiempo_normal (ns)]]&lt;$G$509)</f>
        <v>0</v>
      </c>
      <c r="X388" s="6">
        <v>385</v>
      </c>
      <c r="Y388" t="b">
        <f>OR(Tabla4119[[#This Row],[Tiempo_lineal (ns)]]&gt;$I$508,Tabla4119[[#This Row],[Tiempo_lineal (ns)]]&lt;$I$509)</f>
        <v>0</v>
      </c>
      <c r="Z388" t="b">
        <f>OR(Tabla4119[[#This Row],[Tiempo_normal (ns)]]&gt;$J$508,Tabla4119[[#This Row],[Tiempo_normal (ns)]]&lt;$J$509)</f>
        <v>0</v>
      </c>
      <c r="AA388" s="6">
        <v>385</v>
      </c>
      <c r="AB388" t="b">
        <f>OR(Tabla51210[[#This Row],[Tiempo_lineal (ns)]]&gt;$L$508,Tabla51210[[#This Row],[Tiempo_lineal (ns)]]&lt;$L$509)</f>
        <v>0</v>
      </c>
      <c r="AC388" t="b">
        <f>OR(Tabla51210[[#This Row],[Tiempo_normal (ns)]]&gt;$M$508,Tabla51210[[#This Row],[Tiempo_normal (ns)]]&lt;$M$509)</f>
        <v>0</v>
      </c>
      <c r="AD388" s="6">
        <v>385</v>
      </c>
      <c r="AE388" t="b">
        <f>OR(Tabla61311[[#This Row],[Tiempo_lineal (ns)]]&gt;$O$508,Tabla61311[[#This Row],[Tiempo_lineal (ns)]]&lt;$O$509)</f>
        <v>0</v>
      </c>
      <c r="AF388" s="7" t="b">
        <f>OR(Tabla61311[[#This Row],[Tiempo_normal (ns)]]&gt;$P$508,Tabla61311[[#This Row],[Tiempo_normal (ns)]]&lt;$P$509)</f>
        <v>0</v>
      </c>
    </row>
    <row r="389" spans="2:32" x14ac:dyDescent="0.3">
      <c r="B389">
        <v>386</v>
      </c>
      <c r="C389">
        <v>64</v>
      </c>
      <c r="D389">
        <v>24</v>
      </c>
      <c r="E389">
        <v>386</v>
      </c>
      <c r="F389">
        <v>93</v>
      </c>
      <c r="G389">
        <v>55</v>
      </c>
      <c r="H389">
        <v>386</v>
      </c>
      <c r="I389">
        <v>128</v>
      </c>
      <c r="J389">
        <v>206</v>
      </c>
      <c r="K389">
        <v>386</v>
      </c>
      <c r="L389">
        <v>631</v>
      </c>
      <c r="M389">
        <v>50</v>
      </c>
      <c r="N389">
        <v>386</v>
      </c>
      <c r="O389">
        <v>3255</v>
      </c>
      <c r="P389">
        <v>222</v>
      </c>
      <c r="R389" s="8">
        <v>386</v>
      </c>
      <c r="S389" t="b">
        <f>OR(Tabla197[[#This Row],[Tiempo_lineal (ns)]]&gt;$C$508,Tabla197[[#This Row],[Tiempo_lineal (ns)]]&lt;$C$509)</f>
        <v>0</v>
      </c>
      <c r="T389" t="b">
        <f>OR(Tabla197[[#This Row],[Tiempo_normal (ns)]]&gt;$D$508,Tabla197[[#This Row],[Tiempo_normal (ns)]]&lt;$D$509)</f>
        <v>0</v>
      </c>
      <c r="U389" s="8">
        <v>386</v>
      </c>
      <c r="V389" t="b">
        <f>OR(Tabla3108[[#This Row],[Tiempo_lineal (ns)]]&gt;$F$508,Tabla3108[[#This Row],[Tiempo_lineal (ns)]]&lt;$F$509)</f>
        <v>0</v>
      </c>
      <c r="W389" t="b">
        <f>OR(Tabla3108[[#This Row],[Tiempo_normal (ns)]]&gt;$G$508,Tabla3108[[#This Row],[Tiempo_normal (ns)]]&lt;$G$509)</f>
        <v>0</v>
      </c>
      <c r="X389" s="8">
        <v>386</v>
      </c>
      <c r="Y389" t="b">
        <f>OR(Tabla4119[[#This Row],[Tiempo_lineal (ns)]]&gt;$I$508,Tabla4119[[#This Row],[Tiempo_lineal (ns)]]&lt;$I$509)</f>
        <v>0</v>
      </c>
      <c r="Z389" t="b">
        <f>OR(Tabla4119[[#This Row],[Tiempo_normal (ns)]]&gt;$J$508,Tabla4119[[#This Row],[Tiempo_normal (ns)]]&lt;$J$509)</f>
        <v>0</v>
      </c>
      <c r="AA389" s="8">
        <v>386</v>
      </c>
      <c r="AB389" t="b">
        <f>OR(Tabla51210[[#This Row],[Tiempo_lineal (ns)]]&gt;$L$508,Tabla51210[[#This Row],[Tiempo_lineal (ns)]]&lt;$L$509)</f>
        <v>0</v>
      </c>
      <c r="AC389" t="b">
        <f>OR(Tabla51210[[#This Row],[Tiempo_normal (ns)]]&gt;$M$508,Tabla51210[[#This Row],[Tiempo_normal (ns)]]&lt;$M$509)</f>
        <v>0</v>
      </c>
      <c r="AD389" s="8">
        <v>386</v>
      </c>
      <c r="AE389" t="b">
        <f>OR(Tabla61311[[#This Row],[Tiempo_lineal (ns)]]&gt;$O$508,Tabla61311[[#This Row],[Tiempo_lineal (ns)]]&lt;$O$509)</f>
        <v>0</v>
      </c>
      <c r="AF389" s="7" t="b">
        <f>OR(Tabla61311[[#This Row],[Tiempo_normal (ns)]]&gt;$P$508,Tabla61311[[#This Row],[Tiempo_normal (ns)]]&lt;$P$509)</f>
        <v>0</v>
      </c>
    </row>
    <row r="390" spans="2:32" x14ac:dyDescent="0.3">
      <c r="B390">
        <v>387</v>
      </c>
      <c r="C390">
        <v>48</v>
      </c>
      <c r="D390">
        <v>55</v>
      </c>
      <c r="E390">
        <v>387</v>
      </c>
      <c r="F390">
        <v>74</v>
      </c>
      <c r="G390">
        <v>37</v>
      </c>
      <c r="H390">
        <v>387</v>
      </c>
      <c r="I390">
        <v>94</v>
      </c>
      <c r="J390">
        <v>47</v>
      </c>
      <c r="K390">
        <v>387</v>
      </c>
      <c r="L390">
        <v>1275</v>
      </c>
      <c r="M390">
        <v>61</v>
      </c>
      <c r="N390">
        <v>387</v>
      </c>
      <c r="O390">
        <v>4012</v>
      </c>
      <c r="P390">
        <v>97</v>
      </c>
      <c r="R390" s="6">
        <v>387</v>
      </c>
      <c r="S390" t="b">
        <f>OR(Tabla197[[#This Row],[Tiempo_lineal (ns)]]&gt;$C$508,Tabla197[[#This Row],[Tiempo_lineal (ns)]]&lt;$C$509)</f>
        <v>0</v>
      </c>
      <c r="T390" t="b">
        <f>OR(Tabla197[[#This Row],[Tiempo_normal (ns)]]&gt;$D$508,Tabla197[[#This Row],[Tiempo_normal (ns)]]&lt;$D$509)</f>
        <v>0</v>
      </c>
      <c r="U390" s="6">
        <v>387</v>
      </c>
      <c r="V390" t="b">
        <f>OR(Tabla3108[[#This Row],[Tiempo_lineal (ns)]]&gt;$F$508,Tabla3108[[#This Row],[Tiempo_lineal (ns)]]&lt;$F$509)</f>
        <v>0</v>
      </c>
      <c r="W390" t="b">
        <f>OR(Tabla3108[[#This Row],[Tiempo_normal (ns)]]&gt;$G$508,Tabla3108[[#This Row],[Tiempo_normal (ns)]]&lt;$G$509)</f>
        <v>0</v>
      </c>
      <c r="X390" s="6">
        <v>387</v>
      </c>
      <c r="Y390" t="b">
        <f>OR(Tabla4119[[#This Row],[Tiempo_lineal (ns)]]&gt;$I$508,Tabla4119[[#This Row],[Tiempo_lineal (ns)]]&lt;$I$509)</f>
        <v>0</v>
      </c>
      <c r="Z390" t="b">
        <f>OR(Tabla4119[[#This Row],[Tiempo_normal (ns)]]&gt;$J$508,Tabla4119[[#This Row],[Tiempo_normal (ns)]]&lt;$J$509)</f>
        <v>0</v>
      </c>
      <c r="AA390" s="6">
        <v>387</v>
      </c>
      <c r="AB390" t="b">
        <f>OR(Tabla51210[[#This Row],[Tiempo_lineal (ns)]]&gt;$L$508,Tabla51210[[#This Row],[Tiempo_lineal (ns)]]&lt;$L$509)</f>
        <v>0</v>
      </c>
      <c r="AC390" t="b">
        <f>OR(Tabla51210[[#This Row],[Tiempo_normal (ns)]]&gt;$M$508,Tabla51210[[#This Row],[Tiempo_normal (ns)]]&lt;$M$509)</f>
        <v>0</v>
      </c>
      <c r="AD390" s="6">
        <v>387</v>
      </c>
      <c r="AE390" t="b">
        <f>OR(Tabla61311[[#This Row],[Tiempo_lineal (ns)]]&gt;$O$508,Tabla61311[[#This Row],[Tiempo_lineal (ns)]]&lt;$O$509)</f>
        <v>0</v>
      </c>
      <c r="AF390" s="7" t="b">
        <f>OR(Tabla61311[[#This Row],[Tiempo_normal (ns)]]&gt;$P$508,Tabla61311[[#This Row],[Tiempo_normal (ns)]]&lt;$P$509)</f>
        <v>0</v>
      </c>
    </row>
    <row r="391" spans="2:32" x14ac:dyDescent="0.3">
      <c r="B391">
        <v>388</v>
      </c>
      <c r="C391">
        <v>70</v>
      </c>
      <c r="D391">
        <v>25</v>
      </c>
      <c r="E391">
        <v>388</v>
      </c>
      <c r="F391">
        <v>91</v>
      </c>
      <c r="G391">
        <v>48</v>
      </c>
      <c r="H391">
        <v>388</v>
      </c>
      <c r="I391">
        <v>276</v>
      </c>
      <c r="J391">
        <v>351</v>
      </c>
      <c r="K391">
        <v>388</v>
      </c>
      <c r="L391">
        <v>534</v>
      </c>
      <c r="M391">
        <v>84</v>
      </c>
      <c r="N391">
        <v>388</v>
      </c>
      <c r="O391">
        <v>1487</v>
      </c>
      <c r="P391">
        <v>4012</v>
      </c>
      <c r="R391" s="8">
        <v>388</v>
      </c>
      <c r="S391" t="b">
        <f>OR(Tabla197[[#This Row],[Tiempo_lineal (ns)]]&gt;$C$508,Tabla197[[#This Row],[Tiempo_lineal (ns)]]&lt;$C$509)</f>
        <v>0</v>
      </c>
      <c r="T391" t="b">
        <f>OR(Tabla197[[#This Row],[Tiempo_normal (ns)]]&gt;$D$508,Tabla197[[#This Row],[Tiempo_normal (ns)]]&lt;$D$509)</f>
        <v>0</v>
      </c>
      <c r="U391" s="8">
        <v>388</v>
      </c>
      <c r="V391" t="b">
        <f>OR(Tabla3108[[#This Row],[Tiempo_lineal (ns)]]&gt;$F$508,Tabla3108[[#This Row],[Tiempo_lineal (ns)]]&lt;$F$509)</f>
        <v>0</v>
      </c>
      <c r="W391" t="b">
        <f>OR(Tabla3108[[#This Row],[Tiempo_normal (ns)]]&gt;$G$508,Tabla3108[[#This Row],[Tiempo_normal (ns)]]&lt;$G$509)</f>
        <v>0</v>
      </c>
      <c r="X391" s="8">
        <v>388</v>
      </c>
      <c r="Y391" t="b">
        <f>OR(Tabla4119[[#This Row],[Tiempo_lineal (ns)]]&gt;$I$508,Tabla4119[[#This Row],[Tiempo_lineal (ns)]]&lt;$I$509)</f>
        <v>0</v>
      </c>
      <c r="Z391" t="b">
        <f>OR(Tabla4119[[#This Row],[Tiempo_normal (ns)]]&gt;$J$508,Tabla4119[[#This Row],[Tiempo_normal (ns)]]&lt;$J$509)</f>
        <v>1</v>
      </c>
      <c r="AA391" s="8">
        <v>388</v>
      </c>
      <c r="AB391" t="b">
        <f>OR(Tabla51210[[#This Row],[Tiempo_lineal (ns)]]&gt;$L$508,Tabla51210[[#This Row],[Tiempo_lineal (ns)]]&lt;$L$509)</f>
        <v>0</v>
      </c>
      <c r="AC391" t="b">
        <f>OR(Tabla51210[[#This Row],[Tiempo_normal (ns)]]&gt;$M$508,Tabla51210[[#This Row],[Tiempo_normal (ns)]]&lt;$M$509)</f>
        <v>0</v>
      </c>
      <c r="AD391" s="8">
        <v>388</v>
      </c>
      <c r="AE391" t="b">
        <f>OR(Tabla61311[[#This Row],[Tiempo_lineal (ns)]]&gt;$O$508,Tabla61311[[#This Row],[Tiempo_lineal (ns)]]&lt;$O$509)</f>
        <v>0</v>
      </c>
      <c r="AF391" s="7" t="b">
        <f>OR(Tabla61311[[#This Row],[Tiempo_normal (ns)]]&gt;$P$508,Tabla61311[[#This Row],[Tiempo_normal (ns)]]&lt;$P$509)</f>
        <v>1</v>
      </c>
    </row>
    <row r="392" spans="2:32" x14ac:dyDescent="0.3">
      <c r="B392">
        <v>389</v>
      </c>
      <c r="C392">
        <v>60</v>
      </c>
      <c r="D392">
        <v>97</v>
      </c>
      <c r="E392">
        <v>389</v>
      </c>
      <c r="F392">
        <v>161</v>
      </c>
      <c r="G392">
        <v>103</v>
      </c>
      <c r="H392">
        <v>389</v>
      </c>
      <c r="I392">
        <v>201</v>
      </c>
      <c r="J392">
        <v>364</v>
      </c>
      <c r="K392">
        <v>389</v>
      </c>
      <c r="L392">
        <v>499</v>
      </c>
      <c r="M392">
        <v>889</v>
      </c>
      <c r="N392">
        <v>389</v>
      </c>
      <c r="O392">
        <v>1084</v>
      </c>
      <c r="P392">
        <v>4099</v>
      </c>
      <c r="R392" s="6">
        <v>389</v>
      </c>
      <c r="S392" t="b">
        <f>OR(Tabla197[[#This Row],[Tiempo_lineal (ns)]]&gt;$C$508,Tabla197[[#This Row],[Tiempo_lineal (ns)]]&lt;$C$509)</f>
        <v>0</v>
      </c>
      <c r="T392" t="b">
        <f>OR(Tabla197[[#This Row],[Tiempo_normal (ns)]]&gt;$D$508,Tabla197[[#This Row],[Tiempo_normal (ns)]]&lt;$D$509)</f>
        <v>1</v>
      </c>
      <c r="U392" s="6">
        <v>389</v>
      </c>
      <c r="V392" t="b">
        <f>OR(Tabla3108[[#This Row],[Tiempo_lineal (ns)]]&gt;$F$508,Tabla3108[[#This Row],[Tiempo_lineal (ns)]]&lt;$F$509)</f>
        <v>0</v>
      </c>
      <c r="W392" t="b">
        <f>OR(Tabla3108[[#This Row],[Tiempo_normal (ns)]]&gt;$G$508,Tabla3108[[#This Row],[Tiempo_normal (ns)]]&lt;$G$509)</f>
        <v>0</v>
      </c>
      <c r="X392" s="6">
        <v>389</v>
      </c>
      <c r="Y392" t="b">
        <f>OR(Tabla4119[[#This Row],[Tiempo_lineal (ns)]]&gt;$I$508,Tabla4119[[#This Row],[Tiempo_lineal (ns)]]&lt;$I$509)</f>
        <v>0</v>
      </c>
      <c r="Z392" t="b">
        <f>OR(Tabla4119[[#This Row],[Tiempo_normal (ns)]]&gt;$J$508,Tabla4119[[#This Row],[Tiempo_normal (ns)]]&lt;$J$509)</f>
        <v>1</v>
      </c>
      <c r="AA392" s="6">
        <v>389</v>
      </c>
      <c r="AB392" t="b">
        <f>OR(Tabla51210[[#This Row],[Tiempo_lineal (ns)]]&gt;$L$508,Tabla51210[[#This Row],[Tiempo_lineal (ns)]]&lt;$L$509)</f>
        <v>0</v>
      </c>
      <c r="AC392" t="b">
        <f>OR(Tabla51210[[#This Row],[Tiempo_normal (ns)]]&gt;$M$508,Tabla51210[[#This Row],[Tiempo_normal (ns)]]&lt;$M$509)</f>
        <v>0</v>
      </c>
      <c r="AD392" s="6">
        <v>389</v>
      </c>
      <c r="AE392" t="b">
        <f>OR(Tabla61311[[#This Row],[Tiempo_lineal (ns)]]&gt;$O$508,Tabla61311[[#This Row],[Tiempo_lineal (ns)]]&lt;$O$509)</f>
        <v>0</v>
      </c>
      <c r="AF392" s="7" t="b">
        <f>OR(Tabla61311[[#This Row],[Tiempo_normal (ns)]]&gt;$P$508,Tabla61311[[#This Row],[Tiempo_normal (ns)]]&lt;$P$509)</f>
        <v>1</v>
      </c>
    </row>
    <row r="393" spans="2:32" x14ac:dyDescent="0.3">
      <c r="B393">
        <v>390</v>
      </c>
      <c r="C393">
        <v>41</v>
      </c>
      <c r="D393">
        <v>26</v>
      </c>
      <c r="E393">
        <v>390</v>
      </c>
      <c r="F393">
        <v>120</v>
      </c>
      <c r="G393">
        <v>45</v>
      </c>
      <c r="H393">
        <v>390</v>
      </c>
      <c r="I393">
        <v>295</v>
      </c>
      <c r="J393">
        <v>57</v>
      </c>
      <c r="K393">
        <v>390</v>
      </c>
      <c r="L393">
        <v>895</v>
      </c>
      <c r="M393">
        <v>49</v>
      </c>
      <c r="N393">
        <v>390</v>
      </c>
      <c r="O393">
        <v>3381</v>
      </c>
      <c r="P393">
        <v>168</v>
      </c>
      <c r="R393" s="8">
        <v>390</v>
      </c>
      <c r="S393" t="b">
        <f>OR(Tabla197[[#This Row],[Tiempo_lineal (ns)]]&gt;$C$508,Tabla197[[#This Row],[Tiempo_lineal (ns)]]&lt;$C$509)</f>
        <v>0</v>
      </c>
      <c r="T393" t="b">
        <f>OR(Tabla197[[#This Row],[Tiempo_normal (ns)]]&gt;$D$508,Tabla197[[#This Row],[Tiempo_normal (ns)]]&lt;$D$509)</f>
        <v>0</v>
      </c>
      <c r="U393" s="8">
        <v>390</v>
      </c>
      <c r="V393" t="b">
        <f>OR(Tabla3108[[#This Row],[Tiempo_lineal (ns)]]&gt;$F$508,Tabla3108[[#This Row],[Tiempo_lineal (ns)]]&lt;$F$509)</f>
        <v>0</v>
      </c>
      <c r="W393" t="b">
        <f>OR(Tabla3108[[#This Row],[Tiempo_normal (ns)]]&gt;$G$508,Tabla3108[[#This Row],[Tiempo_normal (ns)]]&lt;$G$509)</f>
        <v>0</v>
      </c>
      <c r="X393" s="8">
        <v>390</v>
      </c>
      <c r="Y393" t="b">
        <f>OR(Tabla4119[[#This Row],[Tiempo_lineal (ns)]]&gt;$I$508,Tabla4119[[#This Row],[Tiempo_lineal (ns)]]&lt;$I$509)</f>
        <v>0</v>
      </c>
      <c r="Z393" t="b">
        <f>OR(Tabla4119[[#This Row],[Tiempo_normal (ns)]]&gt;$J$508,Tabla4119[[#This Row],[Tiempo_normal (ns)]]&lt;$J$509)</f>
        <v>0</v>
      </c>
      <c r="AA393" s="8">
        <v>390</v>
      </c>
      <c r="AB393" t="b">
        <f>OR(Tabla51210[[#This Row],[Tiempo_lineal (ns)]]&gt;$L$508,Tabla51210[[#This Row],[Tiempo_lineal (ns)]]&lt;$L$509)</f>
        <v>0</v>
      </c>
      <c r="AC393" t="b">
        <f>OR(Tabla51210[[#This Row],[Tiempo_normal (ns)]]&gt;$M$508,Tabla51210[[#This Row],[Tiempo_normal (ns)]]&lt;$M$509)</f>
        <v>0</v>
      </c>
      <c r="AD393" s="8">
        <v>390</v>
      </c>
      <c r="AE393" t="b">
        <f>OR(Tabla61311[[#This Row],[Tiempo_lineal (ns)]]&gt;$O$508,Tabla61311[[#This Row],[Tiempo_lineal (ns)]]&lt;$O$509)</f>
        <v>0</v>
      </c>
      <c r="AF393" s="7" t="b">
        <f>OR(Tabla61311[[#This Row],[Tiempo_normal (ns)]]&gt;$P$508,Tabla61311[[#This Row],[Tiempo_normal (ns)]]&lt;$P$509)</f>
        <v>0</v>
      </c>
    </row>
    <row r="394" spans="2:32" x14ac:dyDescent="0.3">
      <c r="B394">
        <v>391</v>
      </c>
      <c r="C394">
        <v>48</v>
      </c>
      <c r="D394">
        <v>66</v>
      </c>
      <c r="E394">
        <v>391</v>
      </c>
      <c r="F394">
        <v>125</v>
      </c>
      <c r="G394">
        <v>105</v>
      </c>
      <c r="H394">
        <v>391</v>
      </c>
      <c r="I394">
        <v>304</v>
      </c>
      <c r="J394">
        <v>51</v>
      </c>
      <c r="K394">
        <v>391</v>
      </c>
      <c r="L394">
        <v>509</v>
      </c>
      <c r="M394">
        <v>49</v>
      </c>
      <c r="N394">
        <v>391</v>
      </c>
      <c r="O394">
        <v>729</v>
      </c>
      <c r="P394">
        <v>37</v>
      </c>
      <c r="R394" s="6">
        <v>391</v>
      </c>
      <c r="S394" t="b">
        <f>OR(Tabla197[[#This Row],[Tiempo_lineal (ns)]]&gt;$C$508,Tabla197[[#This Row],[Tiempo_lineal (ns)]]&lt;$C$509)</f>
        <v>0</v>
      </c>
      <c r="T394" t="b">
        <f>OR(Tabla197[[#This Row],[Tiempo_normal (ns)]]&gt;$D$508,Tabla197[[#This Row],[Tiempo_normal (ns)]]&lt;$D$509)</f>
        <v>0</v>
      </c>
      <c r="U394" s="6">
        <v>391</v>
      </c>
      <c r="V394" t="b">
        <f>OR(Tabla3108[[#This Row],[Tiempo_lineal (ns)]]&gt;$F$508,Tabla3108[[#This Row],[Tiempo_lineal (ns)]]&lt;$F$509)</f>
        <v>0</v>
      </c>
      <c r="W394" t="b">
        <f>OR(Tabla3108[[#This Row],[Tiempo_normal (ns)]]&gt;$G$508,Tabla3108[[#This Row],[Tiempo_normal (ns)]]&lt;$G$509)</f>
        <v>0</v>
      </c>
      <c r="X394" s="6">
        <v>391</v>
      </c>
      <c r="Y394" t="b">
        <f>OR(Tabla4119[[#This Row],[Tiempo_lineal (ns)]]&gt;$I$508,Tabla4119[[#This Row],[Tiempo_lineal (ns)]]&lt;$I$509)</f>
        <v>0</v>
      </c>
      <c r="Z394" t="b">
        <f>OR(Tabla4119[[#This Row],[Tiempo_normal (ns)]]&gt;$J$508,Tabla4119[[#This Row],[Tiempo_normal (ns)]]&lt;$J$509)</f>
        <v>0</v>
      </c>
      <c r="AA394" s="6">
        <v>391</v>
      </c>
      <c r="AB394" t="b">
        <f>OR(Tabla51210[[#This Row],[Tiempo_lineal (ns)]]&gt;$L$508,Tabla51210[[#This Row],[Tiempo_lineal (ns)]]&lt;$L$509)</f>
        <v>0</v>
      </c>
      <c r="AC394" t="b">
        <f>OR(Tabla51210[[#This Row],[Tiempo_normal (ns)]]&gt;$M$508,Tabla51210[[#This Row],[Tiempo_normal (ns)]]&lt;$M$509)</f>
        <v>0</v>
      </c>
      <c r="AD394" s="6">
        <v>391</v>
      </c>
      <c r="AE394" t="b">
        <f>OR(Tabla61311[[#This Row],[Tiempo_lineal (ns)]]&gt;$O$508,Tabla61311[[#This Row],[Tiempo_lineal (ns)]]&lt;$O$509)</f>
        <v>0</v>
      </c>
      <c r="AF394" s="7" t="b">
        <f>OR(Tabla61311[[#This Row],[Tiempo_normal (ns)]]&gt;$P$508,Tabla61311[[#This Row],[Tiempo_normal (ns)]]&lt;$P$509)</f>
        <v>0</v>
      </c>
    </row>
    <row r="395" spans="2:32" x14ac:dyDescent="0.3">
      <c r="B395">
        <v>392</v>
      </c>
      <c r="C395">
        <v>43</v>
      </c>
      <c r="D395">
        <v>26</v>
      </c>
      <c r="E395">
        <v>392</v>
      </c>
      <c r="F395">
        <v>55</v>
      </c>
      <c r="G395">
        <v>48</v>
      </c>
      <c r="H395">
        <v>392</v>
      </c>
      <c r="I395">
        <v>182</v>
      </c>
      <c r="J395">
        <v>53</v>
      </c>
      <c r="K395">
        <v>392</v>
      </c>
      <c r="L395">
        <v>668</v>
      </c>
      <c r="M395">
        <v>358</v>
      </c>
      <c r="N395">
        <v>392</v>
      </c>
      <c r="O395">
        <v>2649</v>
      </c>
      <c r="P395">
        <v>240</v>
      </c>
      <c r="R395" s="8">
        <v>392</v>
      </c>
      <c r="S395" t="b">
        <f>OR(Tabla197[[#This Row],[Tiempo_lineal (ns)]]&gt;$C$508,Tabla197[[#This Row],[Tiempo_lineal (ns)]]&lt;$C$509)</f>
        <v>0</v>
      </c>
      <c r="T395" t="b">
        <f>OR(Tabla197[[#This Row],[Tiempo_normal (ns)]]&gt;$D$508,Tabla197[[#This Row],[Tiempo_normal (ns)]]&lt;$D$509)</f>
        <v>0</v>
      </c>
      <c r="U395" s="8">
        <v>392</v>
      </c>
      <c r="V395" t="b">
        <f>OR(Tabla3108[[#This Row],[Tiempo_lineal (ns)]]&gt;$F$508,Tabla3108[[#This Row],[Tiempo_lineal (ns)]]&lt;$F$509)</f>
        <v>0</v>
      </c>
      <c r="W395" t="b">
        <f>OR(Tabla3108[[#This Row],[Tiempo_normal (ns)]]&gt;$G$508,Tabla3108[[#This Row],[Tiempo_normal (ns)]]&lt;$G$509)</f>
        <v>0</v>
      </c>
      <c r="X395" s="8">
        <v>392</v>
      </c>
      <c r="Y395" t="b">
        <f>OR(Tabla4119[[#This Row],[Tiempo_lineal (ns)]]&gt;$I$508,Tabla4119[[#This Row],[Tiempo_lineal (ns)]]&lt;$I$509)</f>
        <v>0</v>
      </c>
      <c r="Z395" t="b">
        <f>OR(Tabla4119[[#This Row],[Tiempo_normal (ns)]]&gt;$J$508,Tabla4119[[#This Row],[Tiempo_normal (ns)]]&lt;$J$509)</f>
        <v>0</v>
      </c>
      <c r="AA395" s="8">
        <v>392</v>
      </c>
      <c r="AB395" t="b">
        <f>OR(Tabla51210[[#This Row],[Tiempo_lineal (ns)]]&gt;$L$508,Tabla51210[[#This Row],[Tiempo_lineal (ns)]]&lt;$L$509)</f>
        <v>0</v>
      </c>
      <c r="AC395" t="b">
        <f>OR(Tabla51210[[#This Row],[Tiempo_normal (ns)]]&gt;$M$508,Tabla51210[[#This Row],[Tiempo_normal (ns)]]&lt;$M$509)</f>
        <v>0</v>
      </c>
      <c r="AD395" s="8">
        <v>392</v>
      </c>
      <c r="AE395" t="b">
        <f>OR(Tabla61311[[#This Row],[Tiempo_lineal (ns)]]&gt;$O$508,Tabla61311[[#This Row],[Tiempo_lineal (ns)]]&lt;$O$509)</f>
        <v>0</v>
      </c>
      <c r="AF395" s="7" t="b">
        <f>OR(Tabla61311[[#This Row],[Tiempo_normal (ns)]]&gt;$P$508,Tabla61311[[#This Row],[Tiempo_normal (ns)]]&lt;$P$509)</f>
        <v>0</v>
      </c>
    </row>
    <row r="396" spans="2:32" x14ac:dyDescent="0.3">
      <c r="B396">
        <v>393</v>
      </c>
      <c r="C396">
        <v>25</v>
      </c>
      <c r="D396">
        <v>27</v>
      </c>
      <c r="E396">
        <v>393</v>
      </c>
      <c r="F396">
        <v>71</v>
      </c>
      <c r="G396">
        <v>45</v>
      </c>
      <c r="H396">
        <v>393</v>
      </c>
      <c r="I396">
        <v>181</v>
      </c>
      <c r="J396">
        <v>48</v>
      </c>
      <c r="K396">
        <v>393</v>
      </c>
      <c r="L396">
        <v>269</v>
      </c>
      <c r="M396">
        <v>655</v>
      </c>
      <c r="N396">
        <v>393</v>
      </c>
      <c r="O396">
        <v>1935</v>
      </c>
      <c r="P396">
        <v>340</v>
      </c>
      <c r="R396" s="6">
        <v>393</v>
      </c>
      <c r="S396" t="b">
        <f>OR(Tabla197[[#This Row],[Tiempo_lineal (ns)]]&gt;$C$508,Tabla197[[#This Row],[Tiempo_lineal (ns)]]&lt;$C$509)</f>
        <v>0</v>
      </c>
      <c r="T396" t="b">
        <f>OR(Tabla197[[#This Row],[Tiempo_normal (ns)]]&gt;$D$508,Tabla197[[#This Row],[Tiempo_normal (ns)]]&lt;$D$509)</f>
        <v>0</v>
      </c>
      <c r="U396" s="6">
        <v>393</v>
      </c>
      <c r="V396" t="b">
        <f>OR(Tabla3108[[#This Row],[Tiempo_lineal (ns)]]&gt;$F$508,Tabla3108[[#This Row],[Tiempo_lineal (ns)]]&lt;$F$509)</f>
        <v>0</v>
      </c>
      <c r="W396" t="b">
        <f>OR(Tabla3108[[#This Row],[Tiempo_normal (ns)]]&gt;$G$508,Tabla3108[[#This Row],[Tiempo_normal (ns)]]&lt;$G$509)</f>
        <v>0</v>
      </c>
      <c r="X396" s="6">
        <v>393</v>
      </c>
      <c r="Y396" t="b">
        <f>OR(Tabla4119[[#This Row],[Tiempo_lineal (ns)]]&gt;$I$508,Tabla4119[[#This Row],[Tiempo_lineal (ns)]]&lt;$I$509)</f>
        <v>0</v>
      </c>
      <c r="Z396" t="b">
        <f>OR(Tabla4119[[#This Row],[Tiempo_normal (ns)]]&gt;$J$508,Tabla4119[[#This Row],[Tiempo_normal (ns)]]&lt;$J$509)</f>
        <v>0</v>
      </c>
      <c r="AA396" s="6">
        <v>393</v>
      </c>
      <c r="AB396" t="b">
        <f>OR(Tabla51210[[#This Row],[Tiempo_lineal (ns)]]&gt;$L$508,Tabla51210[[#This Row],[Tiempo_lineal (ns)]]&lt;$L$509)</f>
        <v>0</v>
      </c>
      <c r="AC396" t="b">
        <f>OR(Tabla51210[[#This Row],[Tiempo_normal (ns)]]&gt;$M$508,Tabla51210[[#This Row],[Tiempo_normal (ns)]]&lt;$M$509)</f>
        <v>0</v>
      </c>
      <c r="AD396" s="6">
        <v>393</v>
      </c>
      <c r="AE396" t="b">
        <f>OR(Tabla61311[[#This Row],[Tiempo_lineal (ns)]]&gt;$O$508,Tabla61311[[#This Row],[Tiempo_lineal (ns)]]&lt;$O$509)</f>
        <v>0</v>
      </c>
      <c r="AF396" s="7" t="b">
        <f>OR(Tabla61311[[#This Row],[Tiempo_normal (ns)]]&gt;$P$508,Tabla61311[[#This Row],[Tiempo_normal (ns)]]&lt;$P$509)</f>
        <v>0</v>
      </c>
    </row>
    <row r="397" spans="2:32" x14ac:dyDescent="0.3">
      <c r="B397">
        <v>394</v>
      </c>
      <c r="C397">
        <v>72</v>
      </c>
      <c r="D397">
        <v>44</v>
      </c>
      <c r="E397">
        <v>394</v>
      </c>
      <c r="F397">
        <v>90</v>
      </c>
      <c r="G397">
        <v>37</v>
      </c>
      <c r="H397">
        <v>394</v>
      </c>
      <c r="I397">
        <v>271</v>
      </c>
      <c r="J397">
        <v>44</v>
      </c>
      <c r="K397">
        <v>394</v>
      </c>
      <c r="L397">
        <v>2275</v>
      </c>
      <c r="M397">
        <v>50</v>
      </c>
      <c r="N397">
        <v>394</v>
      </c>
      <c r="O397">
        <v>2283</v>
      </c>
      <c r="P397">
        <v>1134</v>
      </c>
      <c r="R397" s="8">
        <v>394</v>
      </c>
      <c r="S397" t="b">
        <f>OR(Tabla197[[#This Row],[Tiempo_lineal (ns)]]&gt;$C$508,Tabla197[[#This Row],[Tiempo_lineal (ns)]]&lt;$C$509)</f>
        <v>0</v>
      </c>
      <c r="T397" t="b">
        <f>OR(Tabla197[[#This Row],[Tiempo_normal (ns)]]&gt;$D$508,Tabla197[[#This Row],[Tiempo_normal (ns)]]&lt;$D$509)</f>
        <v>0</v>
      </c>
      <c r="U397" s="8">
        <v>394</v>
      </c>
      <c r="V397" t="b">
        <f>OR(Tabla3108[[#This Row],[Tiempo_lineal (ns)]]&gt;$F$508,Tabla3108[[#This Row],[Tiempo_lineal (ns)]]&lt;$F$509)</f>
        <v>0</v>
      </c>
      <c r="W397" t="b">
        <f>OR(Tabla3108[[#This Row],[Tiempo_normal (ns)]]&gt;$G$508,Tabla3108[[#This Row],[Tiempo_normal (ns)]]&lt;$G$509)</f>
        <v>0</v>
      </c>
      <c r="X397" s="8">
        <v>394</v>
      </c>
      <c r="Y397" t="b">
        <f>OR(Tabla4119[[#This Row],[Tiempo_lineal (ns)]]&gt;$I$508,Tabla4119[[#This Row],[Tiempo_lineal (ns)]]&lt;$I$509)</f>
        <v>0</v>
      </c>
      <c r="Z397" t="b">
        <f>OR(Tabla4119[[#This Row],[Tiempo_normal (ns)]]&gt;$J$508,Tabla4119[[#This Row],[Tiempo_normal (ns)]]&lt;$J$509)</f>
        <v>0</v>
      </c>
      <c r="AA397" s="8">
        <v>394</v>
      </c>
      <c r="AB397" t="b">
        <f>OR(Tabla51210[[#This Row],[Tiempo_lineal (ns)]]&gt;$L$508,Tabla51210[[#This Row],[Tiempo_lineal (ns)]]&lt;$L$509)</f>
        <v>1</v>
      </c>
      <c r="AC397" t="b">
        <f>OR(Tabla51210[[#This Row],[Tiempo_normal (ns)]]&gt;$M$508,Tabla51210[[#This Row],[Tiempo_normal (ns)]]&lt;$M$509)</f>
        <v>0</v>
      </c>
      <c r="AD397" s="8">
        <v>394</v>
      </c>
      <c r="AE397" t="b">
        <f>OR(Tabla61311[[#This Row],[Tiempo_lineal (ns)]]&gt;$O$508,Tabla61311[[#This Row],[Tiempo_lineal (ns)]]&lt;$O$509)</f>
        <v>0</v>
      </c>
      <c r="AF397" s="7" t="b">
        <f>OR(Tabla61311[[#This Row],[Tiempo_normal (ns)]]&gt;$P$508,Tabla61311[[#This Row],[Tiempo_normal (ns)]]&lt;$P$509)</f>
        <v>0</v>
      </c>
    </row>
    <row r="398" spans="2:32" x14ac:dyDescent="0.3">
      <c r="B398">
        <v>395</v>
      </c>
      <c r="C398">
        <v>55</v>
      </c>
      <c r="D398">
        <v>48</v>
      </c>
      <c r="E398">
        <v>395</v>
      </c>
      <c r="F398">
        <v>69</v>
      </c>
      <c r="G398">
        <v>122</v>
      </c>
      <c r="H398">
        <v>395</v>
      </c>
      <c r="I398">
        <v>227</v>
      </c>
      <c r="J398">
        <v>59</v>
      </c>
      <c r="K398">
        <v>395</v>
      </c>
      <c r="L398">
        <v>195</v>
      </c>
      <c r="M398">
        <v>50</v>
      </c>
      <c r="N398">
        <v>395</v>
      </c>
      <c r="O398">
        <v>651</v>
      </c>
      <c r="P398">
        <v>70</v>
      </c>
      <c r="R398" s="6">
        <v>395</v>
      </c>
      <c r="S398" t="b">
        <f>OR(Tabla197[[#This Row],[Tiempo_lineal (ns)]]&gt;$C$508,Tabla197[[#This Row],[Tiempo_lineal (ns)]]&lt;$C$509)</f>
        <v>0</v>
      </c>
      <c r="T398" t="b">
        <f>OR(Tabla197[[#This Row],[Tiempo_normal (ns)]]&gt;$D$508,Tabla197[[#This Row],[Tiempo_normal (ns)]]&lt;$D$509)</f>
        <v>0</v>
      </c>
      <c r="U398" s="6">
        <v>395</v>
      </c>
      <c r="V398" t="b">
        <f>OR(Tabla3108[[#This Row],[Tiempo_lineal (ns)]]&gt;$F$508,Tabla3108[[#This Row],[Tiempo_lineal (ns)]]&lt;$F$509)</f>
        <v>0</v>
      </c>
      <c r="W398" t="b">
        <f>OR(Tabla3108[[#This Row],[Tiempo_normal (ns)]]&gt;$G$508,Tabla3108[[#This Row],[Tiempo_normal (ns)]]&lt;$G$509)</f>
        <v>0</v>
      </c>
      <c r="X398" s="6">
        <v>395</v>
      </c>
      <c r="Y398" t="b">
        <f>OR(Tabla4119[[#This Row],[Tiempo_lineal (ns)]]&gt;$I$508,Tabla4119[[#This Row],[Tiempo_lineal (ns)]]&lt;$I$509)</f>
        <v>0</v>
      </c>
      <c r="Z398" t="b">
        <f>OR(Tabla4119[[#This Row],[Tiempo_normal (ns)]]&gt;$J$508,Tabla4119[[#This Row],[Tiempo_normal (ns)]]&lt;$J$509)</f>
        <v>0</v>
      </c>
      <c r="AA398" s="6">
        <v>395</v>
      </c>
      <c r="AB398" t="b">
        <f>OR(Tabla51210[[#This Row],[Tiempo_lineal (ns)]]&gt;$L$508,Tabla51210[[#This Row],[Tiempo_lineal (ns)]]&lt;$L$509)</f>
        <v>0</v>
      </c>
      <c r="AC398" t="b">
        <f>OR(Tabla51210[[#This Row],[Tiempo_normal (ns)]]&gt;$M$508,Tabla51210[[#This Row],[Tiempo_normal (ns)]]&lt;$M$509)</f>
        <v>0</v>
      </c>
      <c r="AD398" s="6">
        <v>395</v>
      </c>
      <c r="AE398" t="b">
        <f>OR(Tabla61311[[#This Row],[Tiempo_lineal (ns)]]&gt;$O$508,Tabla61311[[#This Row],[Tiempo_lineal (ns)]]&lt;$O$509)</f>
        <v>0</v>
      </c>
      <c r="AF398" s="7" t="b">
        <f>OR(Tabla61311[[#This Row],[Tiempo_normal (ns)]]&gt;$P$508,Tabla61311[[#This Row],[Tiempo_normal (ns)]]&lt;$P$509)</f>
        <v>0</v>
      </c>
    </row>
    <row r="399" spans="2:32" x14ac:dyDescent="0.3">
      <c r="B399">
        <v>396</v>
      </c>
      <c r="C399">
        <v>66</v>
      </c>
      <c r="D399">
        <v>25</v>
      </c>
      <c r="E399">
        <v>396</v>
      </c>
      <c r="F399">
        <v>68</v>
      </c>
      <c r="G399">
        <v>40</v>
      </c>
      <c r="H399">
        <v>396</v>
      </c>
      <c r="I399">
        <v>234</v>
      </c>
      <c r="J399">
        <v>61</v>
      </c>
      <c r="K399">
        <v>396</v>
      </c>
      <c r="L399">
        <v>1177</v>
      </c>
      <c r="M399">
        <v>56</v>
      </c>
      <c r="N399">
        <v>396</v>
      </c>
      <c r="O399">
        <v>2440</v>
      </c>
      <c r="P399">
        <v>82</v>
      </c>
      <c r="R399" s="8">
        <v>396</v>
      </c>
      <c r="S399" t="b">
        <f>OR(Tabla197[[#This Row],[Tiempo_lineal (ns)]]&gt;$C$508,Tabla197[[#This Row],[Tiempo_lineal (ns)]]&lt;$C$509)</f>
        <v>0</v>
      </c>
      <c r="T399" t="b">
        <f>OR(Tabla197[[#This Row],[Tiempo_normal (ns)]]&gt;$D$508,Tabla197[[#This Row],[Tiempo_normal (ns)]]&lt;$D$509)</f>
        <v>0</v>
      </c>
      <c r="U399" s="8">
        <v>396</v>
      </c>
      <c r="V399" t="b">
        <f>OR(Tabla3108[[#This Row],[Tiempo_lineal (ns)]]&gt;$F$508,Tabla3108[[#This Row],[Tiempo_lineal (ns)]]&lt;$F$509)</f>
        <v>0</v>
      </c>
      <c r="W399" t="b">
        <f>OR(Tabla3108[[#This Row],[Tiempo_normal (ns)]]&gt;$G$508,Tabla3108[[#This Row],[Tiempo_normal (ns)]]&lt;$G$509)</f>
        <v>0</v>
      </c>
      <c r="X399" s="8">
        <v>396</v>
      </c>
      <c r="Y399" t="b">
        <f>OR(Tabla4119[[#This Row],[Tiempo_lineal (ns)]]&gt;$I$508,Tabla4119[[#This Row],[Tiempo_lineal (ns)]]&lt;$I$509)</f>
        <v>0</v>
      </c>
      <c r="Z399" t="b">
        <f>OR(Tabla4119[[#This Row],[Tiempo_normal (ns)]]&gt;$J$508,Tabla4119[[#This Row],[Tiempo_normal (ns)]]&lt;$J$509)</f>
        <v>0</v>
      </c>
      <c r="AA399" s="8">
        <v>396</v>
      </c>
      <c r="AB399" t="b">
        <f>OR(Tabla51210[[#This Row],[Tiempo_lineal (ns)]]&gt;$L$508,Tabla51210[[#This Row],[Tiempo_lineal (ns)]]&lt;$L$509)</f>
        <v>0</v>
      </c>
      <c r="AC399" t="b">
        <f>OR(Tabla51210[[#This Row],[Tiempo_normal (ns)]]&gt;$M$508,Tabla51210[[#This Row],[Tiempo_normal (ns)]]&lt;$M$509)</f>
        <v>0</v>
      </c>
      <c r="AD399" s="8">
        <v>396</v>
      </c>
      <c r="AE399" t="b">
        <f>OR(Tabla61311[[#This Row],[Tiempo_lineal (ns)]]&gt;$O$508,Tabla61311[[#This Row],[Tiempo_lineal (ns)]]&lt;$O$509)</f>
        <v>0</v>
      </c>
      <c r="AF399" s="7" t="b">
        <f>OR(Tabla61311[[#This Row],[Tiempo_normal (ns)]]&gt;$P$508,Tabla61311[[#This Row],[Tiempo_normal (ns)]]&lt;$P$509)</f>
        <v>0</v>
      </c>
    </row>
    <row r="400" spans="2:32" x14ac:dyDescent="0.3">
      <c r="B400">
        <v>397</v>
      </c>
      <c r="C400">
        <v>60</v>
      </c>
      <c r="D400">
        <v>74</v>
      </c>
      <c r="E400">
        <v>397</v>
      </c>
      <c r="F400">
        <v>117</v>
      </c>
      <c r="G400">
        <v>57</v>
      </c>
      <c r="H400">
        <v>397</v>
      </c>
      <c r="I400">
        <v>93</v>
      </c>
      <c r="J400">
        <v>52</v>
      </c>
      <c r="K400">
        <v>397</v>
      </c>
      <c r="L400">
        <v>188</v>
      </c>
      <c r="M400">
        <v>59</v>
      </c>
      <c r="N400">
        <v>397</v>
      </c>
      <c r="O400">
        <v>1150</v>
      </c>
      <c r="P400">
        <v>32</v>
      </c>
      <c r="R400" s="6">
        <v>397</v>
      </c>
      <c r="S400" t="b">
        <f>OR(Tabla197[[#This Row],[Tiempo_lineal (ns)]]&gt;$C$508,Tabla197[[#This Row],[Tiempo_lineal (ns)]]&lt;$C$509)</f>
        <v>0</v>
      </c>
      <c r="T400" t="b">
        <f>OR(Tabla197[[#This Row],[Tiempo_normal (ns)]]&gt;$D$508,Tabla197[[#This Row],[Tiempo_normal (ns)]]&lt;$D$509)</f>
        <v>0</v>
      </c>
      <c r="U400" s="6">
        <v>397</v>
      </c>
      <c r="V400" t="b">
        <f>OR(Tabla3108[[#This Row],[Tiempo_lineal (ns)]]&gt;$F$508,Tabla3108[[#This Row],[Tiempo_lineal (ns)]]&lt;$F$509)</f>
        <v>0</v>
      </c>
      <c r="W400" t="b">
        <f>OR(Tabla3108[[#This Row],[Tiempo_normal (ns)]]&gt;$G$508,Tabla3108[[#This Row],[Tiempo_normal (ns)]]&lt;$G$509)</f>
        <v>0</v>
      </c>
      <c r="X400" s="6">
        <v>397</v>
      </c>
      <c r="Y400" t="b">
        <f>OR(Tabla4119[[#This Row],[Tiempo_lineal (ns)]]&gt;$I$508,Tabla4119[[#This Row],[Tiempo_lineal (ns)]]&lt;$I$509)</f>
        <v>0</v>
      </c>
      <c r="Z400" t="b">
        <f>OR(Tabla4119[[#This Row],[Tiempo_normal (ns)]]&gt;$J$508,Tabla4119[[#This Row],[Tiempo_normal (ns)]]&lt;$J$509)</f>
        <v>0</v>
      </c>
      <c r="AA400" s="6">
        <v>397</v>
      </c>
      <c r="AB400" t="b">
        <f>OR(Tabla51210[[#This Row],[Tiempo_lineal (ns)]]&gt;$L$508,Tabla51210[[#This Row],[Tiempo_lineal (ns)]]&lt;$L$509)</f>
        <v>0</v>
      </c>
      <c r="AC400" t="b">
        <f>OR(Tabla51210[[#This Row],[Tiempo_normal (ns)]]&gt;$M$508,Tabla51210[[#This Row],[Tiempo_normal (ns)]]&lt;$M$509)</f>
        <v>0</v>
      </c>
      <c r="AD400" s="6">
        <v>397</v>
      </c>
      <c r="AE400" t="b">
        <f>OR(Tabla61311[[#This Row],[Tiempo_lineal (ns)]]&gt;$O$508,Tabla61311[[#This Row],[Tiempo_lineal (ns)]]&lt;$O$509)</f>
        <v>0</v>
      </c>
      <c r="AF400" s="7" t="b">
        <f>OR(Tabla61311[[#This Row],[Tiempo_normal (ns)]]&gt;$P$508,Tabla61311[[#This Row],[Tiempo_normal (ns)]]&lt;$P$509)</f>
        <v>0</v>
      </c>
    </row>
    <row r="401" spans="2:32" x14ac:dyDescent="0.3">
      <c r="B401">
        <v>398</v>
      </c>
      <c r="C401">
        <v>62</v>
      </c>
      <c r="D401">
        <v>69</v>
      </c>
      <c r="E401">
        <v>398</v>
      </c>
      <c r="F401">
        <v>53</v>
      </c>
      <c r="G401">
        <v>36</v>
      </c>
      <c r="H401">
        <v>398</v>
      </c>
      <c r="I401">
        <v>73</v>
      </c>
      <c r="J401">
        <v>58</v>
      </c>
      <c r="K401">
        <v>398</v>
      </c>
      <c r="L401">
        <v>1126</v>
      </c>
      <c r="M401">
        <v>56</v>
      </c>
      <c r="N401">
        <v>398</v>
      </c>
      <c r="O401">
        <v>5102</v>
      </c>
      <c r="P401">
        <v>3818</v>
      </c>
      <c r="R401" s="8">
        <v>398</v>
      </c>
      <c r="S401" t="b">
        <f>OR(Tabla197[[#This Row],[Tiempo_lineal (ns)]]&gt;$C$508,Tabla197[[#This Row],[Tiempo_lineal (ns)]]&lt;$C$509)</f>
        <v>0</v>
      </c>
      <c r="T401" t="b">
        <f>OR(Tabla197[[#This Row],[Tiempo_normal (ns)]]&gt;$D$508,Tabla197[[#This Row],[Tiempo_normal (ns)]]&lt;$D$509)</f>
        <v>0</v>
      </c>
      <c r="U401" s="8">
        <v>398</v>
      </c>
      <c r="V401" t="b">
        <f>OR(Tabla3108[[#This Row],[Tiempo_lineal (ns)]]&gt;$F$508,Tabla3108[[#This Row],[Tiempo_lineal (ns)]]&lt;$F$509)</f>
        <v>0</v>
      </c>
      <c r="W401" t="b">
        <f>OR(Tabla3108[[#This Row],[Tiempo_normal (ns)]]&gt;$G$508,Tabla3108[[#This Row],[Tiempo_normal (ns)]]&lt;$G$509)</f>
        <v>0</v>
      </c>
      <c r="X401" s="8">
        <v>398</v>
      </c>
      <c r="Y401" t="b">
        <f>OR(Tabla4119[[#This Row],[Tiempo_lineal (ns)]]&gt;$I$508,Tabla4119[[#This Row],[Tiempo_lineal (ns)]]&lt;$I$509)</f>
        <v>0</v>
      </c>
      <c r="Z401" t="b">
        <f>OR(Tabla4119[[#This Row],[Tiempo_normal (ns)]]&gt;$J$508,Tabla4119[[#This Row],[Tiempo_normal (ns)]]&lt;$J$509)</f>
        <v>0</v>
      </c>
      <c r="AA401" s="8">
        <v>398</v>
      </c>
      <c r="AB401" t="b">
        <f>OR(Tabla51210[[#This Row],[Tiempo_lineal (ns)]]&gt;$L$508,Tabla51210[[#This Row],[Tiempo_lineal (ns)]]&lt;$L$509)</f>
        <v>0</v>
      </c>
      <c r="AC401" t="b">
        <f>OR(Tabla51210[[#This Row],[Tiempo_normal (ns)]]&gt;$M$508,Tabla51210[[#This Row],[Tiempo_normal (ns)]]&lt;$M$509)</f>
        <v>0</v>
      </c>
      <c r="AD401" s="8">
        <v>398</v>
      </c>
      <c r="AE401" t="b">
        <f>OR(Tabla61311[[#This Row],[Tiempo_lineal (ns)]]&gt;$O$508,Tabla61311[[#This Row],[Tiempo_lineal (ns)]]&lt;$O$509)</f>
        <v>1</v>
      </c>
      <c r="AF401" s="7" t="b">
        <f>OR(Tabla61311[[#This Row],[Tiempo_normal (ns)]]&gt;$P$508,Tabla61311[[#This Row],[Tiempo_normal (ns)]]&lt;$P$509)</f>
        <v>1</v>
      </c>
    </row>
    <row r="402" spans="2:32" x14ac:dyDescent="0.3">
      <c r="B402">
        <v>399</v>
      </c>
      <c r="C402">
        <v>59</v>
      </c>
      <c r="D402">
        <v>26</v>
      </c>
      <c r="E402">
        <v>399</v>
      </c>
      <c r="F402">
        <v>89</v>
      </c>
      <c r="G402">
        <v>37</v>
      </c>
      <c r="H402">
        <v>399</v>
      </c>
      <c r="I402">
        <v>183</v>
      </c>
      <c r="J402">
        <v>75</v>
      </c>
      <c r="K402">
        <v>399</v>
      </c>
      <c r="L402">
        <v>613</v>
      </c>
      <c r="M402">
        <v>75</v>
      </c>
      <c r="N402">
        <v>399</v>
      </c>
      <c r="O402">
        <v>1252</v>
      </c>
      <c r="P402">
        <v>105</v>
      </c>
      <c r="R402" s="6">
        <v>399</v>
      </c>
      <c r="S402" t="b">
        <f>OR(Tabla197[[#This Row],[Tiempo_lineal (ns)]]&gt;$C$508,Tabla197[[#This Row],[Tiempo_lineal (ns)]]&lt;$C$509)</f>
        <v>0</v>
      </c>
      <c r="T402" t="b">
        <f>OR(Tabla197[[#This Row],[Tiempo_normal (ns)]]&gt;$D$508,Tabla197[[#This Row],[Tiempo_normal (ns)]]&lt;$D$509)</f>
        <v>0</v>
      </c>
      <c r="U402" s="6">
        <v>399</v>
      </c>
      <c r="V402" t="b">
        <f>OR(Tabla3108[[#This Row],[Tiempo_lineal (ns)]]&gt;$F$508,Tabla3108[[#This Row],[Tiempo_lineal (ns)]]&lt;$F$509)</f>
        <v>0</v>
      </c>
      <c r="W402" t="b">
        <f>OR(Tabla3108[[#This Row],[Tiempo_normal (ns)]]&gt;$G$508,Tabla3108[[#This Row],[Tiempo_normal (ns)]]&lt;$G$509)</f>
        <v>0</v>
      </c>
      <c r="X402" s="6">
        <v>399</v>
      </c>
      <c r="Y402" t="b">
        <f>OR(Tabla4119[[#This Row],[Tiempo_lineal (ns)]]&gt;$I$508,Tabla4119[[#This Row],[Tiempo_lineal (ns)]]&lt;$I$509)</f>
        <v>0</v>
      </c>
      <c r="Z402" t="b">
        <f>OR(Tabla4119[[#This Row],[Tiempo_normal (ns)]]&gt;$J$508,Tabla4119[[#This Row],[Tiempo_normal (ns)]]&lt;$J$509)</f>
        <v>0</v>
      </c>
      <c r="AA402" s="6">
        <v>399</v>
      </c>
      <c r="AB402" t="b">
        <f>OR(Tabla51210[[#This Row],[Tiempo_lineal (ns)]]&gt;$L$508,Tabla51210[[#This Row],[Tiempo_lineal (ns)]]&lt;$L$509)</f>
        <v>0</v>
      </c>
      <c r="AC402" t="b">
        <f>OR(Tabla51210[[#This Row],[Tiempo_normal (ns)]]&gt;$M$508,Tabla51210[[#This Row],[Tiempo_normal (ns)]]&lt;$M$509)</f>
        <v>0</v>
      </c>
      <c r="AD402" s="6">
        <v>399</v>
      </c>
      <c r="AE402" t="b">
        <f>OR(Tabla61311[[#This Row],[Tiempo_lineal (ns)]]&gt;$O$508,Tabla61311[[#This Row],[Tiempo_lineal (ns)]]&lt;$O$509)</f>
        <v>0</v>
      </c>
      <c r="AF402" s="7" t="b">
        <f>OR(Tabla61311[[#This Row],[Tiempo_normal (ns)]]&gt;$P$508,Tabla61311[[#This Row],[Tiempo_normal (ns)]]&lt;$P$509)</f>
        <v>0</v>
      </c>
    </row>
    <row r="403" spans="2:32" x14ac:dyDescent="0.3">
      <c r="B403">
        <v>400</v>
      </c>
      <c r="C403">
        <v>89</v>
      </c>
      <c r="D403">
        <v>26</v>
      </c>
      <c r="E403">
        <v>400</v>
      </c>
      <c r="F403">
        <v>108</v>
      </c>
      <c r="G403">
        <v>37</v>
      </c>
      <c r="H403">
        <v>400</v>
      </c>
      <c r="I403">
        <v>386</v>
      </c>
      <c r="J403">
        <v>116</v>
      </c>
      <c r="K403">
        <v>400</v>
      </c>
      <c r="L403">
        <v>902</v>
      </c>
      <c r="M403">
        <v>49</v>
      </c>
      <c r="N403">
        <v>400</v>
      </c>
      <c r="O403">
        <v>1618</v>
      </c>
      <c r="P403">
        <v>165</v>
      </c>
      <c r="R403" s="8">
        <v>400</v>
      </c>
      <c r="S403" t="b">
        <f>OR(Tabla197[[#This Row],[Tiempo_lineal (ns)]]&gt;$C$508,Tabla197[[#This Row],[Tiempo_lineal (ns)]]&lt;$C$509)</f>
        <v>0</v>
      </c>
      <c r="T403" t="b">
        <f>OR(Tabla197[[#This Row],[Tiempo_normal (ns)]]&gt;$D$508,Tabla197[[#This Row],[Tiempo_normal (ns)]]&lt;$D$509)</f>
        <v>0</v>
      </c>
      <c r="U403" s="8">
        <v>400</v>
      </c>
      <c r="V403" t="b">
        <f>OR(Tabla3108[[#This Row],[Tiempo_lineal (ns)]]&gt;$F$508,Tabla3108[[#This Row],[Tiempo_lineal (ns)]]&lt;$F$509)</f>
        <v>0</v>
      </c>
      <c r="W403" t="b">
        <f>OR(Tabla3108[[#This Row],[Tiempo_normal (ns)]]&gt;$G$508,Tabla3108[[#This Row],[Tiempo_normal (ns)]]&lt;$G$509)</f>
        <v>0</v>
      </c>
      <c r="X403" s="8">
        <v>400</v>
      </c>
      <c r="Y403" t="b">
        <f>OR(Tabla4119[[#This Row],[Tiempo_lineal (ns)]]&gt;$I$508,Tabla4119[[#This Row],[Tiempo_lineal (ns)]]&lt;$I$509)</f>
        <v>0</v>
      </c>
      <c r="Z403" t="b">
        <f>OR(Tabla4119[[#This Row],[Tiempo_normal (ns)]]&gt;$J$508,Tabla4119[[#This Row],[Tiempo_normal (ns)]]&lt;$J$509)</f>
        <v>0</v>
      </c>
      <c r="AA403" s="8">
        <v>400</v>
      </c>
      <c r="AB403" t="b">
        <f>OR(Tabla51210[[#This Row],[Tiempo_lineal (ns)]]&gt;$L$508,Tabla51210[[#This Row],[Tiempo_lineal (ns)]]&lt;$L$509)</f>
        <v>0</v>
      </c>
      <c r="AC403" t="b">
        <f>OR(Tabla51210[[#This Row],[Tiempo_normal (ns)]]&gt;$M$508,Tabla51210[[#This Row],[Tiempo_normal (ns)]]&lt;$M$509)</f>
        <v>0</v>
      </c>
      <c r="AD403" s="8">
        <v>400</v>
      </c>
      <c r="AE403" t="b">
        <f>OR(Tabla61311[[#This Row],[Tiempo_lineal (ns)]]&gt;$O$508,Tabla61311[[#This Row],[Tiempo_lineal (ns)]]&lt;$O$509)</f>
        <v>0</v>
      </c>
      <c r="AF403" s="7" t="b">
        <f>OR(Tabla61311[[#This Row],[Tiempo_normal (ns)]]&gt;$P$508,Tabla61311[[#This Row],[Tiempo_normal (ns)]]&lt;$P$509)</f>
        <v>0</v>
      </c>
    </row>
    <row r="404" spans="2:32" x14ac:dyDescent="0.3">
      <c r="B404">
        <v>401</v>
      </c>
      <c r="C404">
        <v>64</v>
      </c>
      <c r="D404">
        <v>40</v>
      </c>
      <c r="E404">
        <v>401</v>
      </c>
      <c r="F404">
        <v>70</v>
      </c>
      <c r="G404">
        <v>37</v>
      </c>
      <c r="H404">
        <v>401</v>
      </c>
      <c r="I404">
        <v>812</v>
      </c>
      <c r="J404">
        <v>305</v>
      </c>
      <c r="K404">
        <v>401</v>
      </c>
      <c r="L404">
        <v>640</v>
      </c>
      <c r="M404">
        <v>58</v>
      </c>
      <c r="N404">
        <v>401</v>
      </c>
      <c r="O404">
        <v>1356</v>
      </c>
      <c r="P404">
        <v>240</v>
      </c>
      <c r="R404" s="6">
        <v>401</v>
      </c>
      <c r="S404" t="b">
        <f>OR(Tabla197[[#This Row],[Tiempo_lineal (ns)]]&gt;$C$508,Tabla197[[#This Row],[Tiempo_lineal (ns)]]&lt;$C$509)</f>
        <v>0</v>
      </c>
      <c r="T404" t="b">
        <f>OR(Tabla197[[#This Row],[Tiempo_normal (ns)]]&gt;$D$508,Tabla197[[#This Row],[Tiempo_normal (ns)]]&lt;$D$509)</f>
        <v>0</v>
      </c>
      <c r="U404" s="6">
        <v>401</v>
      </c>
      <c r="V404" t="b">
        <f>OR(Tabla3108[[#This Row],[Tiempo_lineal (ns)]]&gt;$F$508,Tabla3108[[#This Row],[Tiempo_lineal (ns)]]&lt;$F$509)</f>
        <v>0</v>
      </c>
      <c r="W404" t="b">
        <f>OR(Tabla3108[[#This Row],[Tiempo_normal (ns)]]&gt;$G$508,Tabla3108[[#This Row],[Tiempo_normal (ns)]]&lt;$G$509)</f>
        <v>0</v>
      </c>
      <c r="X404" s="6">
        <v>401</v>
      </c>
      <c r="Y404" t="b">
        <f>OR(Tabla4119[[#This Row],[Tiempo_lineal (ns)]]&gt;$I$508,Tabla4119[[#This Row],[Tiempo_lineal (ns)]]&lt;$I$509)</f>
        <v>1</v>
      </c>
      <c r="Z404" t="b">
        <f>OR(Tabla4119[[#This Row],[Tiempo_normal (ns)]]&gt;$J$508,Tabla4119[[#This Row],[Tiempo_normal (ns)]]&lt;$J$509)</f>
        <v>0</v>
      </c>
      <c r="AA404" s="6">
        <v>401</v>
      </c>
      <c r="AB404" t="b">
        <f>OR(Tabla51210[[#This Row],[Tiempo_lineal (ns)]]&gt;$L$508,Tabla51210[[#This Row],[Tiempo_lineal (ns)]]&lt;$L$509)</f>
        <v>0</v>
      </c>
      <c r="AC404" t="b">
        <f>OR(Tabla51210[[#This Row],[Tiempo_normal (ns)]]&gt;$M$508,Tabla51210[[#This Row],[Tiempo_normal (ns)]]&lt;$M$509)</f>
        <v>0</v>
      </c>
      <c r="AD404" s="6">
        <v>401</v>
      </c>
      <c r="AE404" t="b">
        <f>OR(Tabla61311[[#This Row],[Tiempo_lineal (ns)]]&gt;$O$508,Tabla61311[[#This Row],[Tiempo_lineal (ns)]]&lt;$O$509)</f>
        <v>0</v>
      </c>
      <c r="AF404" s="7" t="b">
        <f>OR(Tabla61311[[#This Row],[Tiempo_normal (ns)]]&gt;$P$508,Tabla61311[[#This Row],[Tiempo_normal (ns)]]&lt;$P$509)</f>
        <v>0</v>
      </c>
    </row>
    <row r="405" spans="2:32" x14ac:dyDescent="0.3">
      <c r="B405">
        <v>402</v>
      </c>
      <c r="C405">
        <v>61</v>
      </c>
      <c r="D405">
        <v>26</v>
      </c>
      <c r="E405">
        <v>402</v>
      </c>
      <c r="F405">
        <v>82</v>
      </c>
      <c r="G405">
        <v>52</v>
      </c>
      <c r="H405">
        <v>402</v>
      </c>
      <c r="I405">
        <v>251</v>
      </c>
      <c r="J405">
        <v>246</v>
      </c>
      <c r="K405">
        <v>402</v>
      </c>
      <c r="L405">
        <v>617</v>
      </c>
      <c r="M405">
        <v>689</v>
      </c>
      <c r="N405">
        <v>402</v>
      </c>
      <c r="O405">
        <v>2445</v>
      </c>
      <c r="P405">
        <v>121</v>
      </c>
      <c r="R405" s="8">
        <v>402</v>
      </c>
      <c r="S405" t="b">
        <f>OR(Tabla197[[#This Row],[Tiempo_lineal (ns)]]&gt;$C$508,Tabla197[[#This Row],[Tiempo_lineal (ns)]]&lt;$C$509)</f>
        <v>0</v>
      </c>
      <c r="T405" t="b">
        <f>OR(Tabla197[[#This Row],[Tiempo_normal (ns)]]&gt;$D$508,Tabla197[[#This Row],[Tiempo_normal (ns)]]&lt;$D$509)</f>
        <v>0</v>
      </c>
      <c r="U405" s="8">
        <v>402</v>
      </c>
      <c r="V405" t="b">
        <f>OR(Tabla3108[[#This Row],[Tiempo_lineal (ns)]]&gt;$F$508,Tabla3108[[#This Row],[Tiempo_lineal (ns)]]&lt;$F$509)</f>
        <v>0</v>
      </c>
      <c r="W405" t="b">
        <f>OR(Tabla3108[[#This Row],[Tiempo_normal (ns)]]&gt;$G$508,Tabla3108[[#This Row],[Tiempo_normal (ns)]]&lt;$G$509)</f>
        <v>0</v>
      </c>
      <c r="X405" s="8">
        <v>402</v>
      </c>
      <c r="Y405" t="b">
        <f>OR(Tabla4119[[#This Row],[Tiempo_lineal (ns)]]&gt;$I$508,Tabla4119[[#This Row],[Tiempo_lineal (ns)]]&lt;$I$509)</f>
        <v>0</v>
      </c>
      <c r="Z405" t="b">
        <f>OR(Tabla4119[[#This Row],[Tiempo_normal (ns)]]&gt;$J$508,Tabla4119[[#This Row],[Tiempo_normal (ns)]]&lt;$J$509)</f>
        <v>0</v>
      </c>
      <c r="AA405" s="8">
        <v>402</v>
      </c>
      <c r="AB405" t="b">
        <f>OR(Tabla51210[[#This Row],[Tiempo_lineal (ns)]]&gt;$L$508,Tabla51210[[#This Row],[Tiempo_lineal (ns)]]&lt;$L$509)</f>
        <v>0</v>
      </c>
      <c r="AC405" t="b">
        <f>OR(Tabla51210[[#This Row],[Tiempo_normal (ns)]]&gt;$M$508,Tabla51210[[#This Row],[Tiempo_normal (ns)]]&lt;$M$509)</f>
        <v>0</v>
      </c>
      <c r="AD405" s="8">
        <v>402</v>
      </c>
      <c r="AE405" t="b">
        <f>OR(Tabla61311[[#This Row],[Tiempo_lineal (ns)]]&gt;$O$508,Tabla61311[[#This Row],[Tiempo_lineal (ns)]]&lt;$O$509)</f>
        <v>0</v>
      </c>
      <c r="AF405" s="7" t="b">
        <f>OR(Tabla61311[[#This Row],[Tiempo_normal (ns)]]&gt;$P$508,Tabla61311[[#This Row],[Tiempo_normal (ns)]]&lt;$P$509)</f>
        <v>0</v>
      </c>
    </row>
    <row r="406" spans="2:32" x14ac:dyDescent="0.3">
      <c r="B406">
        <v>403</v>
      </c>
      <c r="C406">
        <v>52</v>
      </c>
      <c r="D406">
        <v>115</v>
      </c>
      <c r="E406">
        <v>403</v>
      </c>
      <c r="F406">
        <v>48</v>
      </c>
      <c r="G406">
        <v>57</v>
      </c>
      <c r="H406">
        <v>403</v>
      </c>
      <c r="I406">
        <v>360</v>
      </c>
      <c r="J406">
        <v>47</v>
      </c>
      <c r="K406">
        <v>403</v>
      </c>
      <c r="L406">
        <v>1063</v>
      </c>
      <c r="M406">
        <v>56</v>
      </c>
      <c r="N406">
        <v>403</v>
      </c>
      <c r="O406">
        <v>1477</v>
      </c>
      <c r="P406">
        <v>4800</v>
      </c>
      <c r="R406" s="6">
        <v>403</v>
      </c>
      <c r="S406" t="b">
        <f>OR(Tabla197[[#This Row],[Tiempo_lineal (ns)]]&gt;$C$508,Tabla197[[#This Row],[Tiempo_lineal (ns)]]&lt;$C$509)</f>
        <v>0</v>
      </c>
      <c r="T406" t="b">
        <f>OR(Tabla197[[#This Row],[Tiempo_normal (ns)]]&gt;$D$508,Tabla197[[#This Row],[Tiempo_normal (ns)]]&lt;$D$509)</f>
        <v>1</v>
      </c>
      <c r="U406" s="6">
        <v>403</v>
      </c>
      <c r="V406" t="b">
        <f>OR(Tabla3108[[#This Row],[Tiempo_lineal (ns)]]&gt;$F$508,Tabla3108[[#This Row],[Tiempo_lineal (ns)]]&lt;$F$509)</f>
        <v>0</v>
      </c>
      <c r="W406" t="b">
        <f>OR(Tabla3108[[#This Row],[Tiempo_normal (ns)]]&gt;$G$508,Tabla3108[[#This Row],[Tiempo_normal (ns)]]&lt;$G$509)</f>
        <v>0</v>
      </c>
      <c r="X406" s="6">
        <v>403</v>
      </c>
      <c r="Y406" t="b">
        <f>OR(Tabla4119[[#This Row],[Tiempo_lineal (ns)]]&gt;$I$508,Tabla4119[[#This Row],[Tiempo_lineal (ns)]]&lt;$I$509)</f>
        <v>0</v>
      </c>
      <c r="Z406" t="b">
        <f>OR(Tabla4119[[#This Row],[Tiempo_normal (ns)]]&gt;$J$508,Tabla4119[[#This Row],[Tiempo_normal (ns)]]&lt;$J$509)</f>
        <v>0</v>
      </c>
      <c r="AA406" s="6">
        <v>403</v>
      </c>
      <c r="AB406" t="b">
        <f>OR(Tabla51210[[#This Row],[Tiempo_lineal (ns)]]&gt;$L$508,Tabla51210[[#This Row],[Tiempo_lineal (ns)]]&lt;$L$509)</f>
        <v>0</v>
      </c>
      <c r="AC406" t="b">
        <f>OR(Tabla51210[[#This Row],[Tiempo_normal (ns)]]&gt;$M$508,Tabla51210[[#This Row],[Tiempo_normal (ns)]]&lt;$M$509)</f>
        <v>0</v>
      </c>
      <c r="AD406" s="6">
        <v>403</v>
      </c>
      <c r="AE406" t="b">
        <f>OR(Tabla61311[[#This Row],[Tiempo_lineal (ns)]]&gt;$O$508,Tabla61311[[#This Row],[Tiempo_lineal (ns)]]&lt;$O$509)</f>
        <v>0</v>
      </c>
      <c r="AF406" s="7" t="b">
        <f>OR(Tabla61311[[#This Row],[Tiempo_normal (ns)]]&gt;$P$508,Tabla61311[[#This Row],[Tiempo_normal (ns)]]&lt;$P$509)</f>
        <v>1</v>
      </c>
    </row>
    <row r="407" spans="2:32" x14ac:dyDescent="0.3">
      <c r="B407">
        <v>404</v>
      </c>
      <c r="C407">
        <v>88</v>
      </c>
      <c r="D407">
        <v>79</v>
      </c>
      <c r="E407">
        <v>404</v>
      </c>
      <c r="F407">
        <v>99</v>
      </c>
      <c r="G407">
        <v>38</v>
      </c>
      <c r="H407">
        <v>404</v>
      </c>
      <c r="I407">
        <v>332</v>
      </c>
      <c r="J407">
        <v>46</v>
      </c>
      <c r="K407">
        <v>404</v>
      </c>
      <c r="L407">
        <v>593</v>
      </c>
      <c r="M407">
        <v>669</v>
      </c>
      <c r="N407">
        <v>404</v>
      </c>
      <c r="O407">
        <v>2006</v>
      </c>
      <c r="P407">
        <v>4448</v>
      </c>
      <c r="R407" s="8">
        <v>404</v>
      </c>
      <c r="S407" t="b">
        <f>OR(Tabla197[[#This Row],[Tiempo_lineal (ns)]]&gt;$C$508,Tabla197[[#This Row],[Tiempo_lineal (ns)]]&lt;$C$509)</f>
        <v>0</v>
      </c>
      <c r="T407" t="b">
        <f>OR(Tabla197[[#This Row],[Tiempo_normal (ns)]]&gt;$D$508,Tabla197[[#This Row],[Tiempo_normal (ns)]]&lt;$D$509)</f>
        <v>0</v>
      </c>
      <c r="U407" s="8">
        <v>404</v>
      </c>
      <c r="V407" t="b">
        <f>OR(Tabla3108[[#This Row],[Tiempo_lineal (ns)]]&gt;$F$508,Tabla3108[[#This Row],[Tiempo_lineal (ns)]]&lt;$F$509)</f>
        <v>0</v>
      </c>
      <c r="W407" t="b">
        <f>OR(Tabla3108[[#This Row],[Tiempo_normal (ns)]]&gt;$G$508,Tabla3108[[#This Row],[Tiempo_normal (ns)]]&lt;$G$509)</f>
        <v>0</v>
      </c>
      <c r="X407" s="8">
        <v>404</v>
      </c>
      <c r="Y407" t="b">
        <f>OR(Tabla4119[[#This Row],[Tiempo_lineal (ns)]]&gt;$I$508,Tabla4119[[#This Row],[Tiempo_lineal (ns)]]&lt;$I$509)</f>
        <v>0</v>
      </c>
      <c r="Z407" t="b">
        <f>OR(Tabla4119[[#This Row],[Tiempo_normal (ns)]]&gt;$J$508,Tabla4119[[#This Row],[Tiempo_normal (ns)]]&lt;$J$509)</f>
        <v>0</v>
      </c>
      <c r="AA407" s="8">
        <v>404</v>
      </c>
      <c r="AB407" t="b">
        <f>OR(Tabla51210[[#This Row],[Tiempo_lineal (ns)]]&gt;$L$508,Tabla51210[[#This Row],[Tiempo_lineal (ns)]]&lt;$L$509)</f>
        <v>0</v>
      </c>
      <c r="AC407" t="b">
        <f>OR(Tabla51210[[#This Row],[Tiempo_normal (ns)]]&gt;$M$508,Tabla51210[[#This Row],[Tiempo_normal (ns)]]&lt;$M$509)</f>
        <v>0</v>
      </c>
      <c r="AD407" s="8">
        <v>404</v>
      </c>
      <c r="AE407" t="b">
        <f>OR(Tabla61311[[#This Row],[Tiempo_lineal (ns)]]&gt;$O$508,Tabla61311[[#This Row],[Tiempo_lineal (ns)]]&lt;$O$509)</f>
        <v>0</v>
      </c>
      <c r="AF407" s="7" t="b">
        <f>OR(Tabla61311[[#This Row],[Tiempo_normal (ns)]]&gt;$P$508,Tabla61311[[#This Row],[Tiempo_normal (ns)]]&lt;$P$509)</f>
        <v>1</v>
      </c>
    </row>
    <row r="408" spans="2:32" x14ac:dyDescent="0.3">
      <c r="B408">
        <v>405</v>
      </c>
      <c r="C408">
        <v>85</v>
      </c>
      <c r="D408">
        <v>39</v>
      </c>
      <c r="E408">
        <v>405</v>
      </c>
      <c r="F408">
        <v>92</v>
      </c>
      <c r="G408">
        <v>52</v>
      </c>
      <c r="H408">
        <v>405</v>
      </c>
      <c r="I408">
        <v>78</v>
      </c>
      <c r="J408">
        <v>44</v>
      </c>
      <c r="K408">
        <v>405</v>
      </c>
      <c r="L408">
        <v>1390</v>
      </c>
      <c r="M408">
        <v>70</v>
      </c>
      <c r="N408">
        <v>405</v>
      </c>
      <c r="O408">
        <v>3522</v>
      </c>
      <c r="P408">
        <v>97</v>
      </c>
      <c r="R408" s="6">
        <v>405</v>
      </c>
      <c r="S408" t="b">
        <f>OR(Tabla197[[#This Row],[Tiempo_lineal (ns)]]&gt;$C$508,Tabla197[[#This Row],[Tiempo_lineal (ns)]]&lt;$C$509)</f>
        <v>0</v>
      </c>
      <c r="T408" t="b">
        <f>OR(Tabla197[[#This Row],[Tiempo_normal (ns)]]&gt;$D$508,Tabla197[[#This Row],[Tiempo_normal (ns)]]&lt;$D$509)</f>
        <v>0</v>
      </c>
      <c r="U408" s="6">
        <v>405</v>
      </c>
      <c r="V408" t="b">
        <f>OR(Tabla3108[[#This Row],[Tiempo_lineal (ns)]]&gt;$F$508,Tabla3108[[#This Row],[Tiempo_lineal (ns)]]&lt;$F$509)</f>
        <v>0</v>
      </c>
      <c r="W408" t="b">
        <f>OR(Tabla3108[[#This Row],[Tiempo_normal (ns)]]&gt;$G$508,Tabla3108[[#This Row],[Tiempo_normal (ns)]]&lt;$G$509)</f>
        <v>0</v>
      </c>
      <c r="X408" s="6">
        <v>405</v>
      </c>
      <c r="Y408" t="b">
        <f>OR(Tabla4119[[#This Row],[Tiempo_lineal (ns)]]&gt;$I$508,Tabla4119[[#This Row],[Tiempo_lineal (ns)]]&lt;$I$509)</f>
        <v>0</v>
      </c>
      <c r="Z408" t="b">
        <f>OR(Tabla4119[[#This Row],[Tiempo_normal (ns)]]&gt;$J$508,Tabla4119[[#This Row],[Tiempo_normal (ns)]]&lt;$J$509)</f>
        <v>0</v>
      </c>
      <c r="AA408" s="6">
        <v>405</v>
      </c>
      <c r="AB408" t="b">
        <f>OR(Tabla51210[[#This Row],[Tiempo_lineal (ns)]]&gt;$L$508,Tabla51210[[#This Row],[Tiempo_lineal (ns)]]&lt;$L$509)</f>
        <v>0</v>
      </c>
      <c r="AC408" t="b">
        <f>OR(Tabla51210[[#This Row],[Tiempo_normal (ns)]]&gt;$M$508,Tabla51210[[#This Row],[Tiempo_normal (ns)]]&lt;$M$509)</f>
        <v>0</v>
      </c>
      <c r="AD408" s="6">
        <v>405</v>
      </c>
      <c r="AE408" t="b">
        <f>OR(Tabla61311[[#This Row],[Tiempo_lineal (ns)]]&gt;$O$508,Tabla61311[[#This Row],[Tiempo_lineal (ns)]]&lt;$O$509)</f>
        <v>0</v>
      </c>
      <c r="AF408" s="7" t="b">
        <f>OR(Tabla61311[[#This Row],[Tiempo_normal (ns)]]&gt;$P$508,Tabla61311[[#This Row],[Tiempo_normal (ns)]]&lt;$P$509)</f>
        <v>0</v>
      </c>
    </row>
    <row r="409" spans="2:32" x14ac:dyDescent="0.3">
      <c r="B409">
        <v>406</v>
      </c>
      <c r="C409">
        <v>70</v>
      </c>
      <c r="D409">
        <v>52</v>
      </c>
      <c r="E409">
        <v>406</v>
      </c>
      <c r="F409">
        <v>79</v>
      </c>
      <c r="G409">
        <v>68</v>
      </c>
      <c r="H409">
        <v>406</v>
      </c>
      <c r="I409">
        <v>419</v>
      </c>
      <c r="J409">
        <v>337</v>
      </c>
      <c r="K409">
        <v>406</v>
      </c>
      <c r="L409">
        <v>2422</v>
      </c>
      <c r="M409">
        <v>47</v>
      </c>
      <c r="N409">
        <v>406</v>
      </c>
      <c r="O409">
        <v>2250</v>
      </c>
      <c r="P409">
        <v>45</v>
      </c>
      <c r="R409" s="8">
        <v>406</v>
      </c>
      <c r="S409" t="b">
        <f>OR(Tabla197[[#This Row],[Tiempo_lineal (ns)]]&gt;$C$508,Tabla197[[#This Row],[Tiempo_lineal (ns)]]&lt;$C$509)</f>
        <v>0</v>
      </c>
      <c r="T409" t="b">
        <f>OR(Tabla197[[#This Row],[Tiempo_normal (ns)]]&gt;$D$508,Tabla197[[#This Row],[Tiempo_normal (ns)]]&lt;$D$509)</f>
        <v>0</v>
      </c>
      <c r="U409" s="8">
        <v>406</v>
      </c>
      <c r="V409" t="b">
        <f>OR(Tabla3108[[#This Row],[Tiempo_lineal (ns)]]&gt;$F$508,Tabla3108[[#This Row],[Tiempo_lineal (ns)]]&lt;$F$509)</f>
        <v>0</v>
      </c>
      <c r="W409" t="b">
        <f>OR(Tabla3108[[#This Row],[Tiempo_normal (ns)]]&gt;$G$508,Tabla3108[[#This Row],[Tiempo_normal (ns)]]&lt;$G$509)</f>
        <v>0</v>
      </c>
      <c r="X409" s="8">
        <v>406</v>
      </c>
      <c r="Y409" t="b">
        <f>OR(Tabla4119[[#This Row],[Tiempo_lineal (ns)]]&gt;$I$508,Tabla4119[[#This Row],[Tiempo_lineal (ns)]]&lt;$I$509)</f>
        <v>1</v>
      </c>
      <c r="Z409" t="b">
        <f>OR(Tabla4119[[#This Row],[Tiempo_normal (ns)]]&gt;$J$508,Tabla4119[[#This Row],[Tiempo_normal (ns)]]&lt;$J$509)</f>
        <v>0</v>
      </c>
      <c r="AA409" s="8">
        <v>406</v>
      </c>
      <c r="AB409" t="b">
        <f>OR(Tabla51210[[#This Row],[Tiempo_lineal (ns)]]&gt;$L$508,Tabla51210[[#This Row],[Tiempo_lineal (ns)]]&lt;$L$509)</f>
        <v>1</v>
      </c>
      <c r="AC409" t="b">
        <f>OR(Tabla51210[[#This Row],[Tiempo_normal (ns)]]&gt;$M$508,Tabla51210[[#This Row],[Tiempo_normal (ns)]]&lt;$M$509)</f>
        <v>0</v>
      </c>
      <c r="AD409" s="8">
        <v>406</v>
      </c>
      <c r="AE409" t="b">
        <f>OR(Tabla61311[[#This Row],[Tiempo_lineal (ns)]]&gt;$O$508,Tabla61311[[#This Row],[Tiempo_lineal (ns)]]&lt;$O$509)</f>
        <v>0</v>
      </c>
      <c r="AF409" s="7" t="b">
        <f>OR(Tabla61311[[#This Row],[Tiempo_normal (ns)]]&gt;$P$508,Tabla61311[[#This Row],[Tiempo_normal (ns)]]&lt;$P$509)</f>
        <v>0</v>
      </c>
    </row>
    <row r="410" spans="2:32" x14ac:dyDescent="0.3">
      <c r="B410">
        <v>407</v>
      </c>
      <c r="C410">
        <v>55</v>
      </c>
      <c r="D410">
        <v>37</v>
      </c>
      <c r="E410">
        <v>407</v>
      </c>
      <c r="F410">
        <v>96</v>
      </c>
      <c r="G410">
        <v>68</v>
      </c>
      <c r="H410">
        <v>407</v>
      </c>
      <c r="I410">
        <v>147</v>
      </c>
      <c r="J410">
        <v>541</v>
      </c>
      <c r="K410">
        <v>407</v>
      </c>
      <c r="L410">
        <v>2148</v>
      </c>
      <c r="M410">
        <v>64</v>
      </c>
      <c r="N410">
        <v>407</v>
      </c>
      <c r="O410">
        <v>2096</v>
      </c>
      <c r="P410">
        <v>262</v>
      </c>
      <c r="R410" s="6">
        <v>407</v>
      </c>
      <c r="S410" t="b">
        <f>OR(Tabla197[[#This Row],[Tiempo_lineal (ns)]]&gt;$C$508,Tabla197[[#This Row],[Tiempo_lineal (ns)]]&lt;$C$509)</f>
        <v>0</v>
      </c>
      <c r="T410" t="b">
        <f>OR(Tabla197[[#This Row],[Tiempo_normal (ns)]]&gt;$D$508,Tabla197[[#This Row],[Tiempo_normal (ns)]]&lt;$D$509)</f>
        <v>0</v>
      </c>
      <c r="U410" s="6">
        <v>407</v>
      </c>
      <c r="V410" t="b">
        <f>OR(Tabla3108[[#This Row],[Tiempo_lineal (ns)]]&gt;$F$508,Tabla3108[[#This Row],[Tiempo_lineal (ns)]]&lt;$F$509)</f>
        <v>0</v>
      </c>
      <c r="W410" t="b">
        <f>OR(Tabla3108[[#This Row],[Tiempo_normal (ns)]]&gt;$G$508,Tabla3108[[#This Row],[Tiempo_normal (ns)]]&lt;$G$509)</f>
        <v>0</v>
      </c>
      <c r="X410" s="6">
        <v>407</v>
      </c>
      <c r="Y410" t="b">
        <f>OR(Tabla4119[[#This Row],[Tiempo_lineal (ns)]]&gt;$I$508,Tabla4119[[#This Row],[Tiempo_lineal (ns)]]&lt;$I$509)</f>
        <v>0</v>
      </c>
      <c r="Z410" t="b">
        <f>OR(Tabla4119[[#This Row],[Tiempo_normal (ns)]]&gt;$J$508,Tabla4119[[#This Row],[Tiempo_normal (ns)]]&lt;$J$509)</f>
        <v>1</v>
      </c>
      <c r="AA410" s="6">
        <v>407</v>
      </c>
      <c r="AB410" t="b">
        <f>OR(Tabla51210[[#This Row],[Tiempo_lineal (ns)]]&gt;$L$508,Tabla51210[[#This Row],[Tiempo_lineal (ns)]]&lt;$L$509)</f>
        <v>1</v>
      </c>
      <c r="AC410" t="b">
        <f>OR(Tabla51210[[#This Row],[Tiempo_normal (ns)]]&gt;$M$508,Tabla51210[[#This Row],[Tiempo_normal (ns)]]&lt;$M$509)</f>
        <v>0</v>
      </c>
      <c r="AD410" s="6">
        <v>407</v>
      </c>
      <c r="AE410" t="b">
        <f>OR(Tabla61311[[#This Row],[Tiempo_lineal (ns)]]&gt;$O$508,Tabla61311[[#This Row],[Tiempo_lineal (ns)]]&lt;$O$509)</f>
        <v>0</v>
      </c>
      <c r="AF410" s="7" t="b">
        <f>OR(Tabla61311[[#This Row],[Tiempo_normal (ns)]]&gt;$P$508,Tabla61311[[#This Row],[Tiempo_normal (ns)]]&lt;$P$509)</f>
        <v>0</v>
      </c>
    </row>
    <row r="411" spans="2:32" x14ac:dyDescent="0.3">
      <c r="B411">
        <v>408</v>
      </c>
      <c r="C411">
        <v>54</v>
      </c>
      <c r="D411">
        <v>55</v>
      </c>
      <c r="E411">
        <v>408</v>
      </c>
      <c r="F411">
        <v>81</v>
      </c>
      <c r="G411">
        <v>36</v>
      </c>
      <c r="H411">
        <v>408</v>
      </c>
      <c r="I411">
        <v>149</v>
      </c>
      <c r="J411">
        <v>388</v>
      </c>
      <c r="K411">
        <v>408</v>
      </c>
      <c r="L411">
        <v>939</v>
      </c>
      <c r="M411">
        <v>661</v>
      </c>
      <c r="N411">
        <v>408</v>
      </c>
      <c r="O411">
        <v>1992</v>
      </c>
      <c r="P411">
        <v>96</v>
      </c>
      <c r="R411" s="8">
        <v>408</v>
      </c>
      <c r="S411" t="b">
        <f>OR(Tabla197[[#This Row],[Tiempo_lineal (ns)]]&gt;$C$508,Tabla197[[#This Row],[Tiempo_lineal (ns)]]&lt;$C$509)</f>
        <v>0</v>
      </c>
      <c r="T411" t="b">
        <f>OR(Tabla197[[#This Row],[Tiempo_normal (ns)]]&gt;$D$508,Tabla197[[#This Row],[Tiempo_normal (ns)]]&lt;$D$509)</f>
        <v>0</v>
      </c>
      <c r="U411" s="8">
        <v>408</v>
      </c>
      <c r="V411" t="b">
        <f>OR(Tabla3108[[#This Row],[Tiempo_lineal (ns)]]&gt;$F$508,Tabla3108[[#This Row],[Tiempo_lineal (ns)]]&lt;$F$509)</f>
        <v>0</v>
      </c>
      <c r="W411" t="b">
        <f>OR(Tabla3108[[#This Row],[Tiempo_normal (ns)]]&gt;$G$508,Tabla3108[[#This Row],[Tiempo_normal (ns)]]&lt;$G$509)</f>
        <v>0</v>
      </c>
      <c r="X411" s="8">
        <v>408</v>
      </c>
      <c r="Y411" t="b">
        <f>OR(Tabla4119[[#This Row],[Tiempo_lineal (ns)]]&gt;$I$508,Tabla4119[[#This Row],[Tiempo_lineal (ns)]]&lt;$I$509)</f>
        <v>0</v>
      </c>
      <c r="Z411" t="b">
        <f>OR(Tabla4119[[#This Row],[Tiempo_normal (ns)]]&gt;$J$508,Tabla4119[[#This Row],[Tiempo_normal (ns)]]&lt;$J$509)</f>
        <v>1</v>
      </c>
      <c r="AA411" s="8">
        <v>408</v>
      </c>
      <c r="AB411" t="b">
        <f>OR(Tabla51210[[#This Row],[Tiempo_lineal (ns)]]&gt;$L$508,Tabla51210[[#This Row],[Tiempo_lineal (ns)]]&lt;$L$509)</f>
        <v>0</v>
      </c>
      <c r="AC411" t="b">
        <f>OR(Tabla51210[[#This Row],[Tiempo_normal (ns)]]&gt;$M$508,Tabla51210[[#This Row],[Tiempo_normal (ns)]]&lt;$M$509)</f>
        <v>0</v>
      </c>
      <c r="AD411" s="8">
        <v>408</v>
      </c>
      <c r="AE411" t="b">
        <f>OR(Tabla61311[[#This Row],[Tiempo_lineal (ns)]]&gt;$O$508,Tabla61311[[#This Row],[Tiempo_lineal (ns)]]&lt;$O$509)</f>
        <v>0</v>
      </c>
      <c r="AF411" s="7" t="b">
        <f>OR(Tabla61311[[#This Row],[Tiempo_normal (ns)]]&gt;$P$508,Tabla61311[[#This Row],[Tiempo_normal (ns)]]&lt;$P$509)</f>
        <v>0</v>
      </c>
    </row>
    <row r="412" spans="2:32" x14ac:dyDescent="0.3">
      <c r="B412">
        <v>409</v>
      </c>
      <c r="C412">
        <v>56</v>
      </c>
      <c r="D412">
        <v>40</v>
      </c>
      <c r="E412">
        <v>409</v>
      </c>
      <c r="F412">
        <v>96</v>
      </c>
      <c r="G412">
        <v>62</v>
      </c>
      <c r="H412">
        <v>409</v>
      </c>
      <c r="I412">
        <v>311</v>
      </c>
      <c r="J412">
        <v>269</v>
      </c>
      <c r="K412">
        <v>409</v>
      </c>
      <c r="L412">
        <v>305</v>
      </c>
      <c r="M412">
        <v>1155</v>
      </c>
      <c r="N412">
        <v>409</v>
      </c>
      <c r="O412">
        <v>5359</v>
      </c>
      <c r="P412">
        <v>229</v>
      </c>
      <c r="R412" s="6">
        <v>409</v>
      </c>
      <c r="S412" t="b">
        <f>OR(Tabla197[[#This Row],[Tiempo_lineal (ns)]]&gt;$C$508,Tabla197[[#This Row],[Tiempo_lineal (ns)]]&lt;$C$509)</f>
        <v>0</v>
      </c>
      <c r="T412" t="b">
        <f>OR(Tabla197[[#This Row],[Tiempo_normal (ns)]]&gt;$D$508,Tabla197[[#This Row],[Tiempo_normal (ns)]]&lt;$D$509)</f>
        <v>0</v>
      </c>
      <c r="U412" s="6">
        <v>409</v>
      </c>
      <c r="V412" t="b">
        <f>OR(Tabla3108[[#This Row],[Tiempo_lineal (ns)]]&gt;$F$508,Tabla3108[[#This Row],[Tiempo_lineal (ns)]]&lt;$F$509)</f>
        <v>0</v>
      </c>
      <c r="W412" t="b">
        <f>OR(Tabla3108[[#This Row],[Tiempo_normal (ns)]]&gt;$G$508,Tabla3108[[#This Row],[Tiempo_normal (ns)]]&lt;$G$509)</f>
        <v>0</v>
      </c>
      <c r="X412" s="6">
        <v>409</v>
      </c>
      <c r="Y412" t="b">
        <f>OR(Tabla4119[[#This Row],[Tiempo_lineal (ns)]]&gt;$I$508,Tabla4119[[#This Row],[Tiempo_lineal (ns)]]&lt;$I$509)</f>
        <v>0</v>
      </c>
      <c r="Z412" t="b">
        <f>OR(Tabla4119[[#This Row],[Tiempo_normal (ns)]]&gt;$J$508,Tabla4119[[#This Row],[Tiempo_normal (ns)]]&lt;$J$509)</f>
        <v>0</v>
      </c>
      <c r="AA412" s="6">
        <v>409</v>
      </c>
      <c r="AB412" t="b">
        <f>OR(Tabla51210[[#This Row],[Tiempo_lineal (ns)]]&gt;$L$508,Tabla51210[[#This Row],[Tiempo_lineal (ns)]]&lt;$L$509)</f>
        <v>0</v>
      </c>
      <c r="AC412" t="b">
        <f>OR(Tabla51210[[#This Row],[Tiempo_normal (ns)]]&gt;$M$508,Tabla51210[[#This Row],[Tiempo_normal (ns)]]&lt;$M$509)</f>
        <v>1</v>
      </c>
      <c r="AD412" s="6">
        <v>409</v>
      </c>
      <c r="AE412" t="b">
        <f>OR(Tabla61311[[#This Row],[Tiempo_lineal (ns)]]&gt;$O$508,Tabla61311[[#This Row],[Tiempo_lineal (ns)]]&lt;$O$509)</f>
        <v>1</v>
      </c>
      <c r="AF412" s="7" t="b">
        <f>OR(Tabla61311[[#This Row],[Tiempo_normal (ns)]]&gt;$P$508,Tabla61311[[#This Row],[Tiempo_normal (ns)]]&lt;$P$509)</f>
        <v>0</v>
      </c>
    </row>
    <row r="413" spans="2:32" x14ac:dyDescent="0.3">
      <c r="B413">
        <v>410</v>
      </c>
      <c r="C413">
        <v>72</v>
      </c>
      <c r="D413">
        <v>43</v>
      </c>
      <c r="E413">
        <v>410</v>
      </c>
      <c r="F413">
        <v>58</v>
      </c>
      <c r="G413">
        <v>37</v>
      </c>
      <c r="H413">
        <v>410</v>
      </c>
      <c r="I413">
        <v>156</v>
      </c>
      <c r="J413">
        <v>69</v>
      </c>
      <c r="K413">
        <v>410</v>
      </c>
      <c r="L413">
        <v>349</v>
      </c>
      <c r="M413">
        <v>35</v>
      </c>
      <c r="N413">
        <v>410</v>
      </c>
      <c r="O413">
        <v>1919</v>
      </c>
      <c r="P413">
        <v>44</v>
      </c>
      <c r="R413" s="8">
        <v>410</v>
      </c>
      <c r="S413" t="b">
        <f>OR(Tabla197[[#This Row],[Tiempo_lineal (ns)]]&gt;$C$508,Tabla197[[#This Row],[Tiempo_lineal (ns)]]&lt;$C$509)</f>
        <v>0</v>
      </c>
      <c r="T413" t="b">
        <f>OR(Tabla197[[#This Row],[Tiempo_normal (ns)]]&gt;$D$508,Tabla197[[#This Row],[Tiempo_normal (ns)]]&lt;$D$509)</f>
        <v>0</v>
      </c>
      <c r="U413" s="8">
        <v>410</v>
      </c>
      <c r="V413" t="b">
        <f>OR(Tabla3108[[#This Row],[Tiempo_lineal (ns)]]&gt;$F$508,Tabla3108[[#This Row],[Tiempo_lineal (ns)]]&lt;$F$509)</f>
        <v>0</v>
      </c>
      <c r="W413" t="b">
        <f>OR(Tabla3108[[#This Row],[Tiempo_normal (ns)]]&gt;$G$508,Tabla3108[[#This Row],[Tiempo_normal (ns)]]&lt;$G$509)</f>
        <v>0</v>
      </c>
      <c r="X413" s="8">
        <v>410</v>
      </c>
      <c r="Y413" t="b">
        <f>OR(Tabla4119[[#This Row],[Tiempo_lineal (ns)]]&gt;$I$508,Tabla4119[[#This Row],[Tiempo_lineal (ns)]]&lt;$I$509)</f>
        <v>0</v>
      </c>
      <c r="Z413" t="b">
        <f>OR(Tabla4119[[#This Row],[Tiempo_normal (ns)]]&gt;$J$508,Tabla4119[[#This Row],[Tiempo_normal (ns)]]&lt;$J$509)</f>
        <v>0</v>
      </c>
      <c r="AA413" s="8">
        <v>410</v>
      </c>
      <c r="AB413" t="b">
        <f>OR(Tabla51210[[#This Row],[Tiempo_lineal (ns)]]&gt;$L$508,Tabla51210[[#This Row],[Tiempo_lineal (ns)]]&lt;$L$509)</f>
        <v>0</v>
      </c>
      <c r="AC413" t="b">
        <f>OR(Tabla51210[[#This Row],[Tiempo_normal (ns)]]&gt;$M$508,Tabla51210[[#This Row],[Tiempo_normal (ns)]]&lt;$M$509)</f>
        <v>0</v>
      </c>
      <c r="AD413" s="8">
        <v>410</v>
      </c>
      <c r="AE413" t="b">
        <f>OR(Tabla61311[[#This Row],[Tiempo_lineal (ns)]]&gt;$O$508,Tabla61311[[#This Row],[Tiempo_lineal (ns)]]&lt;$O$509)</f>
        <v>0</v>
      </c>
      <c r="AF413" s="7" t="b">
        <f>OR(Tabla61311[[#This Row],[Tiempo_normal (ns)]]&gt;$P$508,Tabla61311[[#This Row],[Tiempo_normal (ns)]]&lt;$P$509)</f>
        <v>0</v>
      </c>
    </row>
    <row r="414" spans="2:32" x14ac:dyDescent="0.3">
      <c r="B414">
        <v>411</v>
      </c>
      <c r="C414">
        <v>73</v>
      </c>
      <c r="D414">
        <v>76</v>
      </c>
      <c r="E414">
        <v>411</v>
      </c>
      <c r="F414">
        <v>90</v>
      </c>
      <c r="G414">
        <v>77</v>
      </c>
      <c r="H414">
        <v>411</v>
      </c>
      <c r="I414">
        <v>199</v>
      </c>
      <c r="J414">
        <v>87</v>
      </c>
      <c r="K414">
        <v>411</v>
      </c>
      <c r="L414">
        <v>1539</v>
      </c>
      <c r="M414">
        <v>483</v>
      </c>
      <c r="N414">
        <v>411</v>
      </c>
      <c r="O414">
        <v>5528</v>
      </c>
      <c r="P414">
        <v>110</v>
      </c>
      <c r="R414" s="6">
        <v>411</v>
      </c>
      <c r="S414" t="b">
        <f>OR(Tabla197[[#This Row],[Tiempo_lineal (ns)]]&gt;$C$508,Tabla197[[#This Row],[Tiempo_lineal (ns)]]&lt;$C$509)</f>
        <v>0</v>
      </c>
      <c r="T414" t="b">
        <f>OR(Tabla197[[#This Row],[Tiempo_normal (ns)]]&gt;$D$508,Tabla197[[#This Row],[Tiempo_normal (ns)]]&lt;$D$509)</f>
        <v>0</v>
      </c>
      <c r="U414" s="6">
        <v>411</v>
      </c>
      <c r="V414" t="b">
        <f>OR(Tabla3108[[#This Row],[Tiempo_lineal (ns)]]&gt;$F$508,Tabla3108[[#This Row],[Tiempo_lineal (ns)]]&lt;$F$509)</f>
        <v>0</v>
      </c>
      <c r="W414" t="b">
        <f>OR(Tabla3108[[#This Row],[Tiempo_normal (ns)]]&gt;$G$508,Tabla3108[[#This Row],[Tiempo_normal (ns)]]&lt;$G$509)</f>
        <v>0</v>
      </c>
      <c r="X414" s="6">
        <v>411</v>
      </c>
      <c r="Y414" t="b">
        <f>OR(Tabla4119[[#This Row],[Tiempo_lineal (ns)]]&gt;$I$508,Tabla4119[[#This Row],[Tiempo_lineal (ns)]]&lt;$I$509)</f>
        <v>0</v>
      </c>
      <c r="Z414" t="b">
        <f>OR(Tabla4119[[#This Row],[Tiempo_normal (ns)]]&gt;$J$508,Tabla4119[[#This Row],[Tiempo_normal (ns)]]&lt;$J$509)</f>
        <v>0</v>
      </c>
      <c r="AA414" s="6">
        <v>411</v>
      </c>
      <c r="AB414" t="b">
        <f>OR(Tabla51210[[#This Row],[Tiempo_lineal (ns)]]&gt;$L$508,Tabla51210[[#This Row],[Tiempo_lineal (ns)]]&lt;$L$509)</f>
        <v>0</v>
      </c>
      <c r="AC414" t="b">
        <f>OR(Tabla51210[[#This Row],[Tiempo_normal (ns)]]&gt;$M$508,Tabla51210[[#This Row],[Tiempo_normal (ns)]]&lt;$M$509)</f>
        <v>0</v>
      </c>
      <c r="AD414" s="6">
        <v>411</v>
      </c>
      <c r="AE414" t="b">
        <f>OR(Tabla61311[[#This Row],[Tiempo_lineal (ns)]]&gt;$O$508,Tabla61311[[#This Row],[Tiempo_lineal (ns)]]&lt;$O$509)</f>
        <v>1</v>
      </c>
      <c r="AF414" s="7" t="b">
        <f>OR(Tabla61311[[#This Row],[Tiempo_normal (ns)]]&gt;$P$508,Tabla61311[[#This Row],[Tiempo_normal (ns)]]&lt;$P$509)</f>
        <v>0</v>
      </c>
    </row>
    <row r="415" spans="2:32" x14ac:dyDescent="0.3">
      <c r="B415">
        <v>412</v>
      </c>
      <c r="C415">
        <v>59</v>
      </c>
      <c r="D415">
        <v>30</v>
      </c>
      <c r="E415">
        <v>412</v>
      </c>
      <c r="F415">
        <v>96</v>
      </c>
      <c r="G415">
        <v>100</v>
      </c>
      <c r="H415">
        <v>412</v>
      </c>
      <c r="I415">
        <v>227</v>
      </c>
      <c r="J415">
        <v>52</v>
      </c>
      <c r="K415">
        <v>412</v>
      </c>
      <c r="L415">
        <v>1440</v>
      </c>
      <c r="M415">
        <v>49</v>
      </c>
      <c r="N415">
        <v>412</v>
      </c>
      <c r="O415">
        <v>1641</v>
      </c>
      <c r="P415">
        <v>43</v>
      </c>
      <c r="R415" s="8">
        <v>412</v>
      </c>
      <c r="S415" t="b">
        <f>OR(Tabla197[[#This Row],[Tiempo_lineal (ns)]]&gt;$C$508,Tabla197[[#This Row],[Tiempo_lineal (ns)]]&lt;$C$509)</f>
        <v>0</v>
      </c>
      <c r="T415" t="b">
        <f>OR(Tabla197[[#This Row],[Tiempo_normal (ns)]]&gt;$D$508,Tabla197[[#This Row],[Tiempo_normal (ns)]]&lt;$D$509)</f>
        <v>0</v>
      </c>
      <c r="U415" s="8">
        <v>412</v>
      </c>
      <c r="V415" t="b">
        <f>OR(Tabla3108[[#This Row],[Tiempo_lineal (ns)]]&gt;$F$508,Tabla3108[[#This Row],[Tiempo_lineal (ns)]]&lt;$F$509)</f>
        <v>0</v>
      </c>
      <c r="W415" t="b">
        <f>OR(Tabla3108[[#This Row],[Tiempo_normal (ns)]]&gt;$G$508,Tabla3108[[#This Row],[Tiempo_normal (ns)]]&lt;$G$509)</f>
        <v>0</v>
      </c>
      <c r="X415" s="8">
        <v>412</v>
      </c>
      <c r="Y415" t="b">
        <f>OR(Tabla4119[[#This Row],[Tiempo_lineal (ns)]]&gt;$I$508,Tabla4119[[#This Row],[Tiempo_lineal (ns)]]&lt;$I$509)</f>
        <v>0</v>
      </c>
      <c r="Z415" t="b">
        <f>OR(Tabla4119[[#This Row],[Tiempo_normal (ns)]]&gt;$J$508,Tabla4119[[#This Row],[Tiempo_normal (ns)]]&lt;$J$509)</f>
        <v>0</v>
      </c>
      <c r="AA415" s="8">
        <v>412</v>
      </c>
      <c r="AB415" t="b">
        <f>OR(Tabla51210[[#This Row],[Tiempo_lineal (ns)]]&gt;$L$508,Tabla51210[[#This Row],[Tiempo_lineal (ns)]]&lt;$L$509)</f>
        <v>0</v>
      </c>
      <c r="AC415" t="b">
        <f>OR(Tabla51210[[#This Row],[Tiempo_normal (ns)]]&gt;$M$508,Tabla51210[[#This Row],[Tiempo_normal (ns)]]&lt;$M$509)</f>
        <v>0</v>
      </c>
      <c r="AD415" s="8">
        <v>412</v>
      </c>
      <c r="AE415" t="b">
        <f>OR(Tabla61311[[#This Row],[Tiempo_lineal (ns)]]&gt;$O$508,Tabla61311[[#This Row],[Tiempo_lineal (ns)]]&lt;$O$509)</f>
        <v>0</v>
      </c>
      <c r="AF415" s="7" t="b">
        <f>OR(Tabla61311[[#This Row],[Tiempo_normal (ns)]]&gt;$P$508,Tabla61311[[#This Row],[Tiempo_normal (ns)]]&lt;$P$509)</f>
        <v>0</v>
      </c>
    </row>
    <row r="416" spans="2:32" x14ac:dyDescent="0.3">
      <c r="B416">
        <v>413</v>
      </c>
      <c r="C416">
        <v>78</v>
      </c>
      <c r="D416">
        <v>38</v>
      </c>
      <c r="E416">
        <v>413</v>
      </c>
      <c r="F416">
        <v>102</v>
      </c>
      <c r="G416">
        <v>62</v>
      </c>
      <c r="H416">
        <v>413</v>
      </c>
      <c r="I416">
        <v>163</v>
      </c>
      <c r="J416">
        <v>73</v>
      </c>
      <c r="K416">
        <v>413</v>
      </c>
      <c r="L416">
        <v>1396</v>
      </c>
      <c r="M416">
        <v>691</v>
      </c>
      <c r="N416">
        <v>413</v>
      </c>
      <c r="O416">
        <v>2496</v>
      </c>
      <c r="P416">
        <v>3918</v>
      </c>
      <c r="R416" s="6">
        <v>413</v>
      </c>
      <c r="S416" t="b">
        <f>OR(Tabla197[[#This Row],[Tiempo_lineal (ns)]]&gt;$C$508,Tabla197[[#This Row],[Tiempo_lineal (ns)]]&lt;$C$509)</f>
        <v>0</v>
      </c>
      <c r="T416" t="b">
        <f>OR(Tabla197[[#This Row],[Tiempo_normal (ns)]]&gt;$D$508,Tabla197[[#This Row],[Tiempo_normal (ns)]]&lt;$D$509)</f>
        <v>0</v>
      </c>
      <c r="U416" s="6">
        <v>413</v>
      </c>
      <c r="V416" t="b">
        <f>OR(Tabla3108[[#This Row],[Tiempo_lineal (ns)]]&gt;$F$508,Tabla3108[[#This Row],[Tiempo_lineal (ns)]]&lt;$F$509)</f>
        <v>0</v>
      </c>
      <c r="W416" t="b">
        <f>OR(Tabla3108[[#This Row],[Tiempo_normal (ns)]]&gt;$G$508,Tabla3108[[#This Row],[Tiempo_normal (ns)]]&lt;$G$509)</f>
        <v>0</v>
      </c>
      <c r="X416" s="6">
        <v>413</v>
      </c>
      <c r="Y416" t="b">
        <f>OR(Tabla4119[[#This Row],[Tiempo_lineal (ns)]]&gt;$I$508,Tabla4119[[#This Row],[Tiempo_lineal (ns)]]&lt;$I$509)</f>
        <v>0</v>
      </c>
      <c r="Z416" t="b">
        <f>OR(Tabla4119[[#This Row],[Tiempo_normal (ns)]]&gt;$J$508,Tabla4119[[#This Row],[Tiempo_normal (ns)]]&lt;$J$509)</f>
        <v>0</v>
      </c>
      <c r="AA416" s="6">
        <v>413</v>
      </c>
      <c r="AB416" t="b">
        <f>OR(Tabla51210[[#This Row],[Tiempo_lineal (ns)]]&gt;$L$508,Tabla51210[[#This Row],[Tiempo_lineal (ns)]]&lt;$L$509)</f>
        <v>0</v>
      </c>
      <c r="AC416" t="b">
        <f>OR(Tabla51210[[#This Row],[Tiempo_normal (ns)]]&gt;$M$508,Tabla51210[[#This Row],[Tiempo_normal (ns)]]&lt;$M$509)</f>
        <v>0</v>
      </c>
      <c r="AD416" s="6">
        <v>413</v>
      </c>
      <c r="AE416" t="b">
        <f>OR(Tabla61311[[#This Row],[Tiempo_lineal (ns)]]&gt;$O$508,Tabla61311[[#This Row],[Tiempo_lineal (ns)]]&lt;$O$509)</f>
        <v>0</v>
      </c>
      <c r="AF416" s="7" t="b">
        <f>OR(Tabla61311[[#This Row],[Tiempo_normal (ns)]]&gt;$P$508,Tabla61311[[#This Row],[Tiempo_normal (ns)]]&lt;$P$509)</f>
        <v>1</v>
      </c>
    </row>
    <row r="417" spans="2:32" x14ac:dyDescent="0.3">
      <c r="B417">
        <v>414</v>
      </c>
      <c r="C417">
        <v>73</v>
      </c>
      <c r="D417">
        <v>26</v>
      </c>
      <c r="E417">
        <v>414</v>
      </c>
      <c r="F417">
        <v>94</v>
      </c>
      <c r="G417">
        <v>93</v>
      </c>
      <c r="H417">
        <v>414</v>
      </c>
      <c r="I417">
        <v>285</v>
      </c>
      <c r="J417">
        <v>77</v>
      </c>
      <c r="K417">
        <v>414</v>
      </c>
      <c r="L417">
        <v>1521</v>
      </c>
      <c r="M417">
        <v>49</v>
      </c>
      <c r="N417">
        <v>414</v>
      </c>
      <c r="O417">
        <v>1858</v>
      </c>
      <c r="P417">
        <v>839</v>
      </c>
      <c r="R417" s="8">
        <v>414</v>
      </c>
      <c r="S417" t="b">
        <f>OR(Tabla197[[#This Row],[Tiempo_lineal (ns)]]&gt;$C$508,Tabla197[[#This Row],[Tiempo_lineal (ns)]]&lt;$C$509)</f>
        <v>0</v>
      </c>
      <c r="T417" t="b">
        <f>OR(Tabla197[[#This Row],[Tiempo_normal (ns)]]&gt;$D$508,Tabla197[[#This Row],[Tiempo_normal (ns)]]&lt;$D$509)</f>
        <v>0</v>
      </c>
      <c r="U417" s="8">
        <v>414</v>
      </c>
      <c r="V417" t="b">
        <f>OR(Tabla3108[[#This Row],[Tiempo_lineal (ns)]]&gt;$F$508,Tabla3108[[#This Row],[Tiempo_lineal (ns)]]&lt;$F$509)</f>
        <v>0</v>
      </c>
      <c r="W417" t="b">
        <f>OR(Tabla3108[[#This Row],[Tiempo_normal (ns)]]&gt;$G$508,Tabla3108[[#This Row],[Tiempo_normal (ns)]]&lt;$G$509)</f>
        <v>0</v>
      </c>
      <c r="X417" s="8">
        <v>414</v>
      </c>
      <c r="Y417" t="b">
        <f>OR(Tabla4119[[#This Row],[Tiempo_lineal (ns)]]&gt;$I$508,Tabla4119[[#This Row],[Tiempo_lineal (ns)]]&lt;$I$509)</f>
        <v>0</v>
      </c>
      <c r="Z417" t="b">
        <f>OR(Tabla4119[[#This Row],[Tiempo_normal (ns)]]&gt;$J$508,Tabla4119[[#This Row],[Tiempo_normal (ns)]]&lt;$J$509)</f>
        <v>0</v>
      </c>
      <c r="AA417" s="8">
        <v>414</v>
      </c>
      <c r="AB417" t="b">
        <f>OR(Tabla51210[[#This Row],[Tiempo_lineal (ns)]]&gt;$L$508,Tabla51210[[#This Row],[Tiempo_lineal (ns)]]&lt;$L$509)</f>
        <v>0</v>
      </c>
      <c r="AC417" t="b">
        <f>OR(Tabla51210[[#This Row],[Tiempo_normal (ns)]]&gt;$M$508,Tabla51210[[#This Row],[Tiempo_normal (ns)]]&lt;$M$509)</f>
        <v>0</v>
      </c>
      <c r="AD417" s="8">
        <v>414</v>
      </c>
      <c r="AE417" t="b">
        <f>OR(Tabla61311[[#This Row],[Tiempo_lineal (ns)]]&gt;$O$508,Tabla61311[[#This Row],[Tiempo_lineal (ns)]]&lt;$O$509)</f>
        <v>0</v>
      </c>
      <c r="AF417" s="7" t="b">
        <f>OR(Tabla61311[[#This Row],[Tiempo_normal (ns)]]&gt;$P$508,Tabla61311[[#This Row],[Tiempo_normal (ns)]]&lt;$P$509)</f>
        <v>0</v>
      </c>
    </row>
    <row r="418" spans="2:32" x14ac:dyDescent="0.3">
      <c r="B418">
        <v>415</v>
      </c>
      <c r="C418">
        <v>59</v>
      </c>
      <c r="D418">
        <v>26</v>
      </c>
      <c r="E418">
        <v>415</v>
      </c>
      <c r="F418">
        <v>197</v>
      </c>
      <c r="G418">
        <v>60</v>
      </c>
      <c r="H418">
        <v>415</v>
      </c>
      <c r="I418">
        <v>376</v>
      </c>
      <c r="J418">
        <v>58</v>
      </c>
      <c r="K418">
        <v>415</v>
      </c>
      <c r="L418">
        <v>2248</v>
      </c>
      <c r="M418">
        <v>70</v>
      </c>
      <c r="N418">
        <v>415</v>
      </c>
      <c r="O418">
        <v>1830</v>
      </c>
      <c r="P418">
        <v>95</v>
      </c>
      <c r="R418" s="6">
        <v>415</v>
      </c>
      <c r="S418" t="b">
        <f>OR(Tabla197[[#This Row],[Tiempo_lineal (ns)]]&gt;$C$508,Tabla197[[#This Row],[Tiempo_lineal (ns)]]&lt;$C$509)</f>
        <v>0</v>
      </c>
      <c r="T418" t="b">
        <f>OR(Tabla197[[#This Row],[Tiempo_normal (ns)]]&gt;$D$508,Tabla197[[#This Row],[Tiempo_normal (ns)]]&lt;$D$509)</f>
        <v>0</v>
      </c>
      <c r="U418" s="6">
        <v>415</v>
      </c>
      <c r="V418" t="b">
        <f>OR(Tabla3108[[#This Row],[Tiempo_lineal (ns)]]&gt;$F$508,Tabla3108[[#This Row],[Tiempo_lineal (ns)]]&lt;$F$509)</f>
        <v>1</v>
      </c>
      <c r="W418" t="b">
        <f>OR(Tabla3108[[#This Row],[Tiempo_normal (ns)]]&gt;$G$508,Tabla3108[[#This Row],[Tiempo_normal (ns)]]&lt;$G$509)</f>
        <v>0</v>
      </c>
      <c r="X418" s="6">
        <v>415</v>
      </c>
      <c r="Y418" t="b">
        <f>OR(Tabla4119[[#This Row],[Tiempo_lineal (ns)]]&gt;$I$508,Tabla4119[[#This Row],[Tiempo_lineal (ns)]]&lt;$I$509)</f>
        <v>0</v>
      </c>
      <c r="Z418" t="b">
        <f>OR(Tabla4119[[#This Row],[Tiempo_normal (ns)]]&gt;$J$508,Tabla4119[[#This Row],[Tiempo_normal (ns)]]&lt;$J$509)</f>
        <v>0</v>
      </c>
      <c r="AA418" s="6">
        <v>415</v>
      </c>
      <c r="AB418" t="b">
        <f>OR(Tabla51210[[#This Row],[Tiempo_lineal (ns)]]&gt;$L$508,Tabla51210[[#This Row],[Tiempo_lineal (ns)]]&lt;$L$509)</f>
        <v>1</v>
      </c>
      <c r="AC418" t="b">
        <f>OR(Tabla51210[[#This Row],[Tiempo_normal (ns)]]&gt;$M$508,Tabla51210[[#This Row],[Tiempo_normal (ns)]]&lt;$M$509)</f>
        <v>0</v>
      </c>
      <c r="AD418" s="6">
        <v>415</v>
      </c>
      <c r="AE418" t="b">
        <f>OR(Tabla61311[[#This Row],[Tiempo_lineal (ns)]]&gt;$O$508,Tabla61311[[#This Row],[Tiempo_lineal (ns)]]&lt;$O$509)</f>
        <v>0</v>
      </c>
      <c r="AF418" s="7" t="b">
        <f>OR(Tabla61311[[#This Row],[Tiempo_normal (ns)]]&gt;$P$508,Tabla61311[[#This Row],[Tiempo_normal (ns)]]&lt;$P$509)</f>
        <v>0</v>
      </c>
    </row>
    <row r="419" spans="2:32" x14ac:dyDescent="0.3">
      <c r="B419">
        <v>416</v>
      </c>
      <c r="C419">
        <v>71</v>
      </c>
      <c r="D419">
        <v>25</v>
      </c>
      <c r="E419">
        <v>416</v>
      </c>
      <c r="F419">
        <v>87</v>
      </c>
      <c r="G419">
        <v>216</v>
      </c>
      <c r="H419">
        <v>416</v>
      </c>
      <c r="I419">
        <v>271</v>
      </c>
      <c r="J419">
        <v>129</v>
      </c>
      <c r="K419">
        <v>416</v>
      </c>
      <c r="L419">
        <v>617</v>
      </c>
      <c r="M419">
        <v>49</v>
      </c>
      <c r="N419">
        <v>416</v>
      </c>
      <c r="O419">
        <v>2545</v>
      </c>
      <c r="P419">
        <v>42</v>
      </c>
      <c r="R419" s="8">
        <v>416</v>
      </c>
      <c r="S419" t="b">
        <f>OR(Tabla197[[#This Row],[Tiempo_lineal (ns)]]&gt;$C$508,Tabla197[[#This Row],[Tiempo_lineal (ns)]]&lt;$C$509)</f>
        <v>0</v>
      </c>
      <c r="T419" t="b">
        <f>OR(Tabla197[[#This Row],[Tiempo_normal (ns)]]&gt;$D$508,Tabla197[[#This Row],[Tiempo_normal (ns)]]&lt;$D$509)</f>
        <v>0</v>
      </c>
      <c r="U419" s="8">
        <v>416</v>
      </c>
      <c r="V419" t="b">
        <f>OR(Tabla3108[[#This Row],[Tiempo_lineal (ns)]]&gt;$F$508,Tabla3108[[#This Row],[Tiempo_lineal (ns)]]&lt;$F$509)</f>
        <v>0</v>
      </c>
      <c r="W419" t="b">
        <f>OR(Tabla3108[[#This Row],[Tiempo_normal (ns)]]&gt;$G$508,Tabla3108[[#This Row],[Tiempo_normal (ns)]]&lt;$G$509)</f>
        <v>1</v>
      </c>
      <c r="X419" s="8">
        <v>416</v>
      </c>
      <c r="Y419" t="b">
        <f>OR(Tabla4119[[#This Row],[Tiempo_lineal (ns)]]&gt;$I$508,Tabla4119[[#This Row],[Tiempo_lineal (ns)]]&lt;$I$509)</f>
        <v>0</v>
      </c>
      <c r="Z419" t="b">
        <f>OR(Tabla4119[[#This Row],[Tiempo_normal (ns)]]&gt;$J$508,Tabla4119[[#This Row],[Tiempo_normal (ns)]]&lt;$J$509)</f>
        <v>0</v>
      </c>
      <c r="AA419" s="8">
        <v>416</v>
      </c>
      <c r="AB419" t="b">
        <f>OR(Tabla51210[[#This Row],[Tiempo_lineal (ns)]]&gt;$L$508,Tabla51210[[#This Row],[Tiempo_lineal (ns)]]&lt;$L$509)</f>
        <v>0</v>
      </c>
      <c r="AC419" t="b">
        <f>OR(Tabla51210[[#This Row],[Tiempo_normal (ns)]]&gt;$M$508,Tabla51210[[#This Row],[Tiempo_normal (ns)]]&lt;$M$509)</f>
        <v>0</v>
      </c>
      <c r="AD419" s="8">
        <v>416</v>
      </c>
      <c r="AE419" t="b">
        <f>OR(Tabla61311[[#This Row],[Tiempo_lineal (ns)]]&gt;$O$508,Tabla61311[[#This Row],[Tiempo_lineal (ns)]]&lt;$O$509)</f>
        <v>0</v>
      </c>
      <c r="AF419" s="7" t="b">
        <f>OR(Tabla61311[[#This Row],[Tiempo_normal (ns)]]&gt;$P$508,Tabla61311[[#This Row],[Tiempo_normal (ns)]]&lt;$P$509)</f>
        <v>0</v>
      </c>
    </row>
    <row r="420" spans="2:32" x14ac:dyDescent="0.3">
      <c r="B420">
        <v>417</v>
      </c>
      <c r="C420">
        <v>83</v>
      </c>
      <c r="D420">
        <v>68</v>
      </c>
      <c r="E420">
        <v>417</v>
      </c>
      <c r="F420">
        <v>70</v>
      </c>
      <c r="G420">
        <v>202</v>
      </c>
      <c r="H420">
        <v>417</v>
      </c>
      <c r="I420">
        <v>241</v>
      </c>
      <c r="J420">
        <v>343</v>
      </c>
      <c r="K420">
        <v>417</v>
      </c>
      <c r="L420">
        <v>387</v>
      </c>
      <c r="M420">
        <v>707</v>
      </c>
      <c r="N420">
        <v>417</v>
      </c>
      <c r="O420">
        <v>3517</v>
      </c>
      <c r="P420">
        <v>788</v>
      </c>
      <c r="R420" s="6">
        <v>417</v>
      </c>
      <c r="S420" t="b">
        <f>OR(Tabla197[[#This Row],[Tiempo_lineal (ns)]]&gt;$C$508,Tabla197[[#This Row],[Tiempo_lineal (ns)]]&lt;$C$509)</f>
        <v>0</v>
      </c>
      <c r="T420" t="b">
        <f>OR(Tabla197[[#This Row],[Tiempo_normal (ns)]]&gt;$D$508,Tabla197[[#This Row],[Tiempo_normal (ns)]]&lt;$D$509)</f>
        <v>0</v>
      </c>
      <c r="U420" s="6">
        <v>417</v>
      </c>
      <c r="V420" t="b">
        <f>OR(Tabla3108[[#This Row],[Tiempo_lineal (ns)]]&gt;$F$508,Tabla3108[[#This Row],[Tiempo_lineal (ns)]]&lt;$F$509)</f>
        <v>0</v>
      </c>
      <c r="W420" t="b">
        <f>OR(Tabla3108[[#This Row],[Tiempo_normal (ns)]]&gt;$G$508,Tabla3108[[#This Row],[Tiempo_normal (ns)]]&lt;$G$509)</f>
        <v>1</v>
      </c>
      <c r="X420" s="6">
        <v>417</v>
      </c>
      <c r="Y420" t="b">
        <f>OR(Tabla4119[[#This Row],[Tiempo_lineal (ns)]]&gt;$I$508,Tabla4119[[#This Row],[Tiempo_lineal (ns)]]&lt;$I$509)</f>
        <v>0</v>
      </c>
      <c r="Z420" t="b">
        <f>OR(Tabla4119[[#This Row],[Tiempo_normal (ns)]]&gt;$J$508,Tabla4119[[#This Row],[Tiempo_normal (ns)]]&lt;$J$509)</f>
        <v>0</v>
      </c>
      <c r="AA420" s="6">
        <v>417</v>
      </c>
      <c r="AB420" t="b">
        <f>OR(Tabla51210[[#This Row],[Tiempo_lineal (ns)]]&gt;$L$508,Tabla51210[[#This Row],[Tiempo_lineal (ns)]]&lt;$L$509)</f>
        <v>0</v>
      </c>
      <c r="AC420" t="b">
        <f>OR(Tabla51210[[#This Row],[Tiempo_normal (ns)]]&gt;$M$508,Tabla51210[[#This Row],[Tiempo_normal (ns)]]&lt;$M$509)</f>
        <v>0</v>
      </c>
      <c r="AD420" s="6">
        <v>417</v>
      </c>
      <c r="AE420" t="b">
        <f>OR(Tabla61311[[#This Row],[Tiempo_lineal (ns)]]&gt;$O$508,Tabla61311[[#This Row],[Tiempo_lineal (ns)]]&lt;$O$509)</f>
        <v>0</v>
      </c>
      <c r="AF420" s="7" t="b">
        <f>OR(Tabla61311[[#This Row],[Tiempo_normal (ns)]]&gt;$P$508,Tabla61311[[#This Row],[Tiempo_normal (ns)]]&lt;$P$509)</f>
        <v>0</v>
      </c>
    </row>
    <row r="421" spans="2:32" x14ac:dyDescent="0.3">
      <c r="B421">
        <v>418</v>
      </c>
      <c r="C421">
        <v>90</v>
      </c>
      <c r="D421">
        <v>305</v>
      </c>
      <c r="E421">
        <v>418</v>
      </c>
      <c r="F421">
        <v>117</v>
      </c>
      <c r="G421">
        <v>43</v>
      </c>
      <c r="H421">
        <v>418</v>
      </c>
      <c r="I421">
        <v>296</v>
      </c>
      <c r="J421">
        <v>59</v>
      </c>
      <c r="K421">
        <v>418</v>
      </c>
      <c r="L421">
        <v>1071</v>
      </c>
      <c r="M421">
        <v>58</v>
      </c>
      <c r="N421">
        <v>418</v>
      </c>
      <c r="O421">
        <v>1831</v>
      </c>
      <c r="P421">
        <v>213</v>
      </c>
      <c r="R421" s="8">
        <v>418</v>
      </c>
      <c r="S421" t="b">
        <f>OR(Tabla197[[#This Row],[Tiempo_lineal (ns)]]&gt;$C$508,Tabla197[[#This Row],[Tiempo_lineal (ns)]]&lt;$C$509)</f>
        <v>0</v>
      </c>
      <c r="T421" t="b">
        <f>OR(Tabla197[[#This Row],[Tiempo_normal (ns)]]&gt;$D$508,Tabla197[[#This Row],[Tiempo_normal (ns)]]&lt;$D$509)</f>
        <v>1</v>
      </c>
      <c r="U421" s="8">
        <v>418</v>
      </c>
      <c r="V421" t="b">
        <f>OR(Tabla3108[[#This Row],[Tiempo_lineal (ns)]]&gt;$F$508,Tabla3108[[#This Row],[Tiempo_lineal (ns)]]&lt;$F$509)</f>
        <v>0</v>
      </c>
      <c r="W421" t="b">
        <f>OR(Tabla3108[[#This Row],[Tiempo_normal (ns)]]&gt;$G$508,Tabla3108[[#This Row],[Tiempo_normal (ns)]]&lt;$G$509)</f>
        <v>0</v>
      </c>
      <c r="X421" s="8">
        <v>418</v>
      </c>
      <c r="Y421" t="b">
        <f>OR(Tabla4119[[#This Row],[Tiempo_lineal (ns)]]&gt;$I$508,Tabla4119[[#This Row],[Tiempo_lineal (ns)]]&lt;$I$509)</f>
        <v>0</v>
      </c>
      <c r="Z421" t="b">
        <f>OR(Tabla4119[[#This Row],[Tiempo_normal (ns)]]&gt;$J$508,Tabla4119[[#This Row],[Tiempo_normal (ns)]]&lt;$J$509)</f>
        <v>0</v>
      </c>
      <c r="AA421" s="8">
        <v>418</v>
      </c>
      <c r="AB421" t="b">
        <f>OR(Tabla51210[[#This Row],[Tiempo_lineal (ns)]]&gt;$L$508,Tabla51210[[#This Row],[Tiempo_lineal (ns)]]&lt;$L$509)</f>
        <v>0</v>
      </c>
      <c r="AC421" t="b">
        <f>OR(Tabla51210[[#This Row],[Tiempo_normal (ns)]]&gt;$M$508,Tabla51210[[#This Row],[Tiempo_normal (ns)]]&lt;$M$509)</f>
        <v>0</v>
      </c>
      <c r="AD421" s="8">
        <v>418</v>
      </c>
      <c r="AE421" t="b">
        <f>OR(Tabla61311[[#This Row],[Tiempo_lineal (ns)]]&gt;$O$508,Tabla61311[[#This Row],[Tiempo_lineal (ns)]]&lt;$O$509)</f>
        <v>0</v>
      </c>
      <c r="AF421" s="7" t="b">
        <f>OR(Tabla61311[[#This Row],[Tiempo_normal (ns)]]&gt;$P$508,Tabla61311[[#This Row],[Tiempo_normal (ns)]]&lt;$P$509)</f>
        <v>0</v>
      </c>
    </row>
    <row r="422" spans="2:32" x14ac:dyDescent="0.3">
      <c r="B422">
        <v>419</v>
      </c>
      <c r="C422">
        <v>79</v>
      </c>
      <c r="D422">
        <v>47</v>
      </c>
      <c r="E422">
        <v>419</v>
      </c>
      <c r="F422">
        <v>88</v>
      </c>
      <c r="G422">
        <v>59</v>
      </c>
      <c r="H422">
        <v>419</v>
      </c>
      <c r="I422">
        <v>70</v>
      </c>
      <c r="J422">
        <v>31</v>
      </c>
      <c r="K422">
        <v>419</v>
      </c>
      <c r="L422">
        <v>657</v>
      </c>
      <c r="M422">
        <v>48</v>
      </c>
      <c r="N422">
        <v>419</v>
      </c>
      <c r="O422">
        <v>2481</v>
      </c>
      <c r="P422">
        <v>3272</v>
      </c>
      <c r="R422" s="6">
        <v>419</v>
      </c>
      <c r="S422" t="b">
        <f>OR(Tabla197[[#This Row],[Tiempo_lineal (ns)]]&gt;$C$508,Tabla197[[#This Row],[Tiempo_lineal (ns)]]&lt;$C$509)</f>
        <v>0</v>
      </c>
      <c r="T422" t="b">
        <f>OR(Tabla197[[#This Row],[Tiempo_normal (ns)]]&gt;$D$508,Tabla197[[#This Row],[Tiempo_normal (ns)]]&lt;$D$509)</f>
        <v>0</v>
      </c>
      <c r="U422" s="6">
        <v>419</v>
      </c>
      <c r="V422" t="b">
        <f>OR(Tabla3108[[#This Row],[Tiempo_lineal (ns)]]&gt;$F$508,Tabla3108[[#This Row],[Tiempo_lineal (ns)]]&lt;$F$509)</f>
        <v>0</v>
      </c>
      <c r="W422" t="b">
        <f>OR(Tabla3108[[#This Row],[Tiempo_normal (ns)]]&gt;$G$508,Tabla3108[[#This Row],[Tiempo_normal (ns)]]&lt;$G$509)</f>
        <v>0</v>
      </c>
      <c r="X422" s="6">
        <v>419</v>
      </c>
      <c r="Y422" t="b">
        <f>OR(Tabla4119[[#This Row],[Tiempo_lineal (ns)]]&gt;$I$508,Tabla4119[[#This Row],[Tiempo_lineal (ns)]]&lt;$I$509)</f>
        <v>0</v>
      </c>
      <c r="Z422" t="b">
        <f>OR(Tabla4119[[#This Row],[Tiempo_normal (ns)]]&gt;$J$508,Tabla4119[[#This Row],[Tiempo_normal (ns)]]&lt;$J$509)</f>
        <v>0</v>
      </c>
      <c r="AA422" s="6">
        <v>419</v>
      </c>
      <c r="AB422" t="b">
        <f>OR(Tabla51210[[#This Row],[Tiempo_lineal (ns)]]&gt;$L$508,Tabla51210[[#This Row],[Tiempo_lineal (ns)]]&lt;$L$509)</f>
        <v>0</v>
      </c>
      <c r="AC422" t="b">
        <f>OR(Tabla51210[[#This Row],[Tiempo_normal (ns)]]&gt;$M$508,Tabla51210[[#This Row],[Tiempo_normal (ns)]]&lt;$M$509)</f>
        <v>0</v>
      </c>
      <c r="AD422" s="6">
        <v>419</v>
      </c>
      <c r="AE422" t="b">
        <f>OR(Tabla61311[[#This Row],[Tiempo_lineal (ns)]]&gt;$O$508,Tabla61311[[#This Row],[Tiempo_lineal (ns)]]&lt;$O$509)</f>
        <v>0</v>
      </c>
      <c r="AF422" s="7" t="b">
        <f>OR(Tabla61311[[#This Row],[Tiempo_normal (ns)]]&gt;$P$508,Tabla61311[[#This Row],[Tiempo_normal (ns)]]&lt;$P$509)</f>
        <v>1</v>
      </c>
    </row>
    <row r="423" spans="2:32" x14ac:dyDescent="0.3">
      <c r="B423">
        <v>420</v>
      </c>
      <c r="C423">
        <v>60</v>
      </c>
      <c r="D423">
        <v>38</v>
      </c>
      <c r="E423">
        <v>420</v>
      </c>
      <c r="F423">
        <v>70</v>
      </c>
      <c r="G423">
        <v>37</v>
      </c>
      <c r="H423">
        <v>420</v>
      </c>
      <c r="I423">
        <v>293</v>
      </c>
      <c r="J423">
        <v>31</v>
      </c>
      <c r="K423">
        <v>420</v>
      </c>
      <c r="L423">
        <v>1010</v>
      </c>
      <c r="M423">
        <v>62</v>
      </c>
      <c r="N423">
        <v>420</v>
      </c>
      <c r="O423">
        <v>2190</v>
      </c>
      <c r="P423">
        <v>118</v>
      </c>
      <c r="R423" s="8">
        <v>420</v>
      </c>
      <c r="S423" t="b">
        <f>OR(Tabla197[[#This Row],[Tiempo_lineal (ns)]]&gt;$C$508,Tabla197[[#This Row],[Tiempo_lineal (ns)]]&lt;$C$509)</f>
        <v>0</v>
      </c>
      <c r="T423" t="b">
        <f>OR(Tabla197[[#This Row],[Tiempo_normal (ns)]]&gt;$D$508,Tabla197[[#This Row],[Tiempo_normal (ns)]]&lt;$D$509)</f>
        <v>0</v>
      </c>
      <c r="U423" s="8">
        <v>420</v>
      </c>
      <c r="V423" t="b">
        <f>OR(Tabla3108[[#This Row],[Tiempo_lineal (ns)]]&gt;$F$508,Tabla3108[[#This Row],[Tiempo_lineal (ns)]]&lt;$F$509)</f>
        <v>0</v>
      </c>
      <c r="W423" t="b">
        <f>OR(Tabla3108[[#This Row],[Tiempo_normal (ns)]]&gt;$G$508,Tabla3108[[#This Row],[Tiempo_normal (ns)]]&lt;$G$509)</f>
        <v>0</v>
      </c>
      <c r="X423" s="8">
        <v>420</v>
      </c>
      <c r="Y423" t="b">
        <f>OR(Tabla4119[[#This Row],[Tiempo_lineal (ns)]]&gt;$I$508,Tabla4119[[#This Row],[Tiempo_lineal (ns)]]&lt;$I$509)</f>
        <v>0</v>
      </c>
      <c r="Z423" t="b">
        <f>OR(Tabla4119[[#This Row],[Tiempo_normal (ns)]]&gt;$J$508,Tabla4119[[#This Row],[Tiempo_normal (ns)]]&lt;$J$509)</f>
        <v>0</v>
      </c>
      <c r="AA423" s="8">
        <v>420</v>
      </c>
      <c r="AB423" t="b">
        <f>OR(Tabla51210[[#This Row],[Tiempo_lineal (ns)]]&gt;$L$508,Tabla51210[[#This Row],[Tiempo_lineal (ns)]]&lt;$L$509)</f>
        <v>0</v>
      </c>
      <c r="AC423" t="b">
        <f>OR(Tabla51210[[#This Row],[Tiempo_normal (ns)]]&gt;$M$508,Tabla51210[[#This Row],[Tiempo_normal (ns)]]&lt;$M$509)</f>
        <v>0</v>
      </c>
      <c r="AD423" s="8">
        <v>420</v>
      </c>
      <c r="AE423" t="b">
        <f>OR(Tabla61311[[#This Row],[Tiempo_lineal (ns)]]&gt;$O$508,Tabla61311[[#This Row],[Tiempo_lineal (ns)]]&lt;$O$509)</f>
        <v>0</v>
      </c>
      <c r="AF423" s="7" t="b">
        <f>OR(Tabla61311[[#This Row],[Tiempo_normal (ns)]]&gt;$P$508,Tabla61311[[#This Row],[Tiempo_normal (ns)]]&lt;$P$509)</f>
        <v>0</v>
      </c>
    </row>
    <row r="424" spans="2:32" x14ac:dyDescent="0.3">
      <c r="B424">
        <v>421</v>
      </c>
      <c r="C424">
        <v>86</v>
      </c>
      <c r="D424">
        <v>33</v>
      </c>
      <c r="E424">
        <v>421</v>
      </c>
      <c r="F424">
        <v>66</v>
      </c>
      <c r="G424">
        <v>37</v>
      </c>
      <c r="H424">
        <v>421</v>
      </c>
      <c r="I424">
        <v>316</v>
      </c>
      <c r="J424">
        <v>364</v>
      </c>
      <c r="K424">
        <v>421</v>
      </c>
      <c r="L424">
        <v>408</v>
      </c>
      <c r="M424">
        <v>58</v>
      </c>
      <c r="N424">
        <v>421</v>
      </c>
      <c r="O424">
        <v>891</v>
      </c>
      <c r="P424">
        <v>102</v>
      </c>
      <c r="R424" s="6">
        <v>421</v>
      </c>
      <c r="S424" t="b">
        <f>OR(Tabla197[[#This Row],[Tiempo_lineal (ns)]]&gt;$C$508,Tabla197[[#This Row],[Tiempo_lineal (ns)]]&lt;$C$509)</f>
        <v>0</v>
      </c>
      <c r="T424" t="b">
        <f>OR(Tabla197[[#This Row],[Tiempo_normal (ns)]]&gt;$D$508,Tabla197[[#This Row],[Tiempo_normal (ns)]]&lt;$D$509)</f>
        <v>0</v>
      </c>
      <c r="U424" s="6">
        <v>421</v>
      </c>
      <c r="V424" t="b">
        <f>OR(Tabla3108[[#This Row],[Tiempo_lineal (ns)]]&gt;$F$508,Tabla3108[[#This Row],[Tiempo_lineal (ns)]]&lt;$F$509)</f>
        <v>0</v>
      </c>
      <c r="W424" t="b">
        <f>OR(Tabla3108[[#This Row],[Tiempo_normal (ns)]]&gt;$G$508,Tabla3108[[#This Row],[Tiempo_normal (ns)]]&lt;$G$509)</f>
        <v>0</v>
      </c>
      <c r="X424" s="6">
        <v>421</v>
      </c>
      <c r="Y424" t="b">
        <f>OR(Tabla4119[[#This Row],[Tiempo_lineal (ns)]]&gt;$I$508,Tabla4119[[#This Row],[Tiempo_lineal (ns)]]&lt;$I$509)</f>
        <v>0</v>
      </c>
      <c r="Z424" t="b">
        <f>OR(Tabla4119[[#This Row],[Tiempo_normal (ns)]]&gt;$J$508,Tabla4119[[#This Row],[Tiempo_normal (ns)]]&lt;$J$509)</f>
        <v>1</v>
      </c>
      <c r="AA424" s="6">
        <v>421</v>
      </c>
      <c r="AB424" t="b">
        <f>OR(Tabla51210[[#This Row],[Tiempo_lineal (ns)]]&gt;$L$508,Tabla51210[[#This Row],[Tiempo_lineal (ns)]]&lt;$L$509)</f>
        <v>0</v>
      </c>
      <c r="AC424" t="b">
        <f>OR(Tabla51210[[#This Row],[Tiempo_normal (ns)]]&gt;$M$508,Tabla51210[[#This Row],[Tiempo_normal (ns)]]&lt;$M$509)</f>
        <v>0</v>
      </c>
      <c r="AD424" s="6">
        <v>421</v>
      </c>
      <c r="AE424" t="b">
        <f>OR(Tabla61311[[#This Row],[Tiempo_lineal (ns)]]&gt;$O$508,Tabla61311[[#This Row],[Tiempo_lineal (ns)]]&lt;$O$509)</f>
        <v>0</v>
      </c>
      <c r="AF424" s="7" t="b">
        <f>OR(Tabla61311[[#This Row],[Tiempo_normal (ns)]]&gt;$P$508,Tabla61311[[#This Row],[Tiempo_normal (ns)]]&lt;$P$509)</f>
        <v>0</v>
      </c>
    </row>
    <row r="425" spans="2:32" x14ac:dyDescent="0.3">
      <c r="B425">
        <v>422</v>
      </c>
      <c r="C425">
        <v>86</v>
      </c>
      <c r="D425">
        <v>43</v>
      </c>
      <c r="E425">
        <v>422</v>
      </c>
      <c r="F425">
        <v>83</v>
      </c>
      <c r="G425">
        <v>103</v>
      </c>
      <c r="H425">
        <v>422</v>
      </c>
      <c r="I425">
        <v>292</v>
      </c>
      <c r="J425">
        <v>73</v>
      </c>
      <c r="K425">
        <v>422</v>
      </c>
      <c r="L425">
        <v>572</v>
      </c>
      <c r="M425">
        <v>675</v>
      </c>
      <c r="N425">
        <v>422</v>
      </c>
      <c r="O425">
        <v>1081</v>
      </c>
      <c r="P425">
        <v>1015</v>
      </c>
      <c r="R425" s="8">
        <v>422</v>
      </c>
      <c r="S425" t="b">
        <f>OR(Tabla197[[#This Row],[Tiempo_lineal (ns)]]&gt;$C$508,Tabla197[[#This Row],[Tiempo_lineal (ns)]]&lt;$C$509)</f>
        <v>0</v>
      </c>
      <c r="T425" t="b">
        <f>OR(Tabla197[[#This Row],[Tiempo_normal (ns)]]&gt;$D$508,Tabla197[[#This Row],[Tiempo_normal (ns)]]&lt;$D$509)</f>
        <v>0</v>
      </c>
      <c r="U425" s="8">
        <v>422</v>
      </c>
      <c r="V425" t="b">
        <f>OR(Tabla3108[[#This Row],[Tiempo_lineal (ns)]]&gt;$F$508,Tabla3108[[#This Row],[Tiempo_lineal (ns)]]&lt;$F$509)</f>
        <v>0</v>
      </c>
      <c r="W425" t="b">
        <f>OR(Tabla3108[[#This Row],[Tiempo_normal (ns)]]&gt;$G$508,Tabla3108[[#This Row],[Tiempo_normal (ns)]]&lt;$G$509)</f>
        <v>0</v>
      </c>
      <c r="X425" s="8">
        <v>422</v>
      </c>
      <c r="Y425" t="b">
        <f>OR(Tabla4119[[#This Row],[Tiempo_lineal (ns)]]&gt;$I$508,Tabla4119[[#This Row],[Tiempo_lineal (ns)]]&lt;$I$509)</f>
        <v>0</v>
      </c>
      <c r="Z425" t="b">
        <f>OR(Tabla4119[[#This Row],[Tiempo_normal (ns)]]&gt;$J$508,Tabla4119[[#This Row],[Tiempo_normal (ns)]]&lt;$J$509)</f>
        <v>0</v>
      </c>
      <c r="AA425" s="8">
        <v>422</v>
      </c>
      <c r="AB425" t="b">
        <f>OR(Tabla51210[[#This Row],[Tiempo_lineal (ns)]]&gt;$L$508,Tabla51210[[#This Row],[Tiempo_lineal (ns)]]&lt;$L$509)</f>
        <v>0</v>
      </c>
      <c r="AC425" t="b">
        <f>OR(Tabla51210[[#This Row],[Tiempo_normal (ns)]]&gt;$M$508,Tabla51210[[#This Row],[Tiempo_normal (ns)]]&lt;$M$509)</f>
        <v>0</v>
      </c>
      <c r="AD425" s="8">
        <v>422</v>
      </c>
      <c r="AE425" t="b">
        <f>OR(Tabla61311[[#This Row],[Tiempo_lineal (ns)]]&gt;$O$508,Tabla61311[[#This Row],[Tiempo_lineal (ns)]]&lt;$O$509)</f>
        <v>0</v>
      </c>
      <c r="AF425" s="7" t="b">
        <f>OR(Tabla61311[[#This Row],[Tiempo_normal (ns)]]&gt;$P$508,Tabla61311[[#This Row],[Tiempo_normal (ns)]]&lt;$P$509)</f>
        <v>0</v>
      </c>
    </row>
    <row r="426" spans="2:32" x14ac:dyDescent="0.3">
      <c r="B426">
        <v>423</v>
      </c>
      <c r="C426">
        <v>86</v>
      </c>
      <c r="D426">
        <v>26</v>
      </c>
      <c r="E426">
        <v>423</v>
      </c>
      <c r="F426">
        <v>44</v>
      </c>
      <c r="G426">
        <v>38</v>
      </c>
      <c r="H426">
        <v>423</v>
      </c>
      <c r="I426">
        <v>191</v>
      </c>
      <c r="J426">
        <v>44</v>
      </c>
      <c r="K426">
        <v>423</v>
      </c>
      <c r="L426">
        <v>574</v>
      </c>
      <c r="M426">
        <v>60</v>
      </c>
      <c r="N426">
        <v>423</v>
      </c>
      <c r="O426">
        <v>3459</v>
      </c>
      <c r="P426">
        <v>210</v>
      </c>
      <c r="R426" s="6">
        <v>423</v>
      </c>
      <c r="S426" t="b">
        <f>OR(Tabla197[[#This Row],[Tiempo_lineal (ns)]]&gt;$C$508,Tabla197[[#This Row],[Tiempo_lineal (ns)]]&lt;$C$509)</f>
        <v>0</v>
      </c>
      <c r="T426" t="b">
        <f>OR(Tabla197[[#This Row],[Tiempo_normal (ns)]]&gt;$D$508,Tabla197[[#This Row],[Tiempo_normal (ns)]]&lt;$D$509)</f>
        <v>0</v>
      </c>
      <c r="U426" s="6">
        <v>423</v>
      </c>
      <c r="V426" t="b">
        <f>OR(Tabla3108[[#This Row],[Tiempo_lineal (ns)]]&gt;$F$508,Tabla3108[[#This Row],[Tiempo_lineal (ns)]]&lt;$F$509)</f>
        <v>0</v>
      </c>
      <c r="W426" t="b">
        <f>OR(Tabla3108[[#This Row],[Tiempo_normal (ns)]]&gt;$G$508,Tabla3108[[#This Row],[Tiempo_normal (ns)]]&lt;$G$509)</f>
        <v>0</v>
      </c>
      <c r="X426" s="6">
        <v>423</v>
      </c>
      <c r="Y426" t="b">
        <f>OR(Tabla4119[[#This Row],[Tiempo_lineal (ns)]]&gt;$I$508,Tabla4119[[#This Row],[Tiempo_lineal (ns)]]&lt;$I$509)</f>
        <v>0</v>
      </c>
      <c r="Z426" t="b">
        <f>OR(Tabla4119[[#This Row],[Tiempo_normal (ns)]]&gt;$J$508,Tabla4119[[#This Row],[Tiempo_normal (ns)]]&lt;$J$509)</f>
        <v>0</v>
      </c>
      <c r="AA426" s="6">
        <v>423</v>
      </c>
      <c r="AB426" t="b">
        <f>OR(Tabla51210[[#This Row],[Tiempo_lineal (ns)]]&gt;$L$508,Tabla51210[[#This Row],[Tiempo_lineal (ns)]]&lt;$L$509)</f>
        <v>0</v>
      </c>
      <c r="AC426" t="b">
        <f>OR(Tabla51210[[#This Row],[Tiempo_normal (ns)]]&gt;$M$508,Tabla51210[[#This Row],[Tiempo_normal (ns)]]&lt;$M$509)</f>
        <v>0</v>
      </c>
      <c r="AD426" s="6">
        <v>423</v>
      </c>
      <c r="AE426" t="b">
        <f>OR(Tabla61311[[#This Row],[Tiempo_lineal (ns)]]&gt;$O$508,Tabla61311[[#This Row],[Tiempo_lineal (ns)]]&lt;$O$509)</f>
        <v>0</v>
      </c>
      <c r="AF426" s="7" t="b">
        <f>OR(Tabla61311[[#This Row],[Tiempo_normal (ns)]]&gt;$P$508,Tabla61311[[#This Row],[Tiempo_normal (ns)]]&lt;$P$509)</f>
        <v>0</v>
      </c>
    </row>
    <row r="427" spans="2:32" x14ac:dyDescent="0.3">
      <c r="B427">
        <v>424</v>
      </c>
      <c r="C427">
        <v>74</v>
      </c>
      <c r="D427">
        <v>41</v>
      </c>
      <c r="E427">
        <v>424</v>
      </c>
      <c r="F427">
        <v>130</v>
      </c>
      <c r="G427">
        <v>76</v>
      </c>
      <c r="H427">
        <v>424</v>
      </c>
      <c r="I427">
        <v>142</v>
      </c>
      <c r="J427">
        <v>50</v>
      </c>
      <c r="K427">
        <v>424</v>
      </c>
      <c r="L427">
        <v>667</v>
      </c>
      <c r="M427">
        <v>48</v>
      </c>
      <c r="N427">
        <v>424</v>
      </c>
      <c r="O427">
        <v>1484</v>
      </c>
      <c r="P427">
        <v>1281</v>
      </c>
      <c r="R427" s="8">
        <v>424</v>
      </c>
      <c r="S427" t="b">
        <f>OR(Tabla197[[#This Row],[Tiempo_lineal (ns)]]&gt;$C$508,Tabla197[[#This Row],[Tiempo_lineal (ns)]]&lt;$C$509)</f>
        <v>0</v>
      </c>
      <c r="T427" t="b">
        <f>OR(Tabla197[[#This Row],[Tiempo_normal (ns)]]&gt;$D$508,Tabla197[[#This Row],[Tiempo_normal (ns)]]&lt;$D$509)</f>
        <v>0</v>
      </c>
      <c r="U427" s="8">
        <v>424</v>
      </c>
      <c r="V427" t="b">
        <f>OR(Tabla3108[[#This Row],[Tiempo_lineal (ns)]]&gt;$F$508,Tabla3108[[#This Row],[Tiempo_lineal (ns)]]&lt;$F$509)</f>
        <v>0</v>
      </c>
      <c r="W427" t="b">
        <f>OR(Tabla3108[[#This Row],[Tiempo_normal (ns)]]&gt;$G$508,Tabla3108[[#This Row],[Tiempo_normal (ns)]]&lt;$G$509)</f>
        <v>0</v>
      </c>
      <c r="X427" s="8">
        <v>424</v>
      </c>
      <c r="Y427" t="b">
        <f>OR(Tabla4119[[#This Row],[Tiempo_lineal (ns)]]&gt;$I$508,Tabla4119[[#This Row],[Tiempo_lineal (ns)]]&lt;$I$509)</f>
        <v>0</v>
      </c>
      <c r="Z427" t="b">
        <f>OR(Tabla4119[[#This Row],[Tiempo_normal (ns)]]&gt;$J$508,Tabla4119[[#This Row],[Tiempo_normal (ns)]]&lt;$J$509)</f>
        <v>0</v>
      </c>
      <c r="AA427" s="8">
        <v>424</v>
      </c>
      <c r="AB427" t="b">
        <f>OR(Tabla51210[[#This Row],[Tiempo_lineal (ns)]]&gt;$L$508,Tabla51210[[#This Row],[Tiempo_lineal (ns)]]&lt;$L$509)</f>
        <v>0</v>
      </c>
      <c r="AC427" t="b">
        <f>OR(Tabla51210[[#This Row],[Tiempo_normal (ns)]]&gt;$M$508,Tabla51210[[#This Row],[Tiempo_normal (ns)]]&lt;$M$509)</f>
        <v>0</v>
      </c>
      <c r="AD427" s="8">
        <v>424</v>
      </c>
      <c r="AE427" t="b">
        <f>OR(Tabla61311[[#This Row],[Tiempo_lineal (ns)]]&gt;$O$508,Tabla61311[[#This Row],[Tiempo_lineal (ns)]]&lt;$O$509)</f>
        <v>0</v>
      </c>
      <c r="AF427" s="7" t="b">
        <f>OR(Tabla61311[[#This Row],[Tiempo_normal (ns)]]&gt;$P$508,Tabla61311[[#This Row],[Tiempo_normal (ns)]]&lt;$P$509)</f>
        <v>0</v>
      </c>
    </row>
    <row r="428" spans="2:32" x14ac:dyDescent="0.3">
      <c r="B428">
        <v>425</v>
      </c>
      <c r="C428">
        <v>51</v>
      </c>
      <c r="D428">
        <v>26</v>
      </c>
      <c r="E428">
        <v>425</v>
      </c>
      <c r="F428">
        <v>51</v>
      </c>
      <c r="G428">
        <v>53</v>
      </c>
      <c r="H428">
        <v>425</v>
      </c>
      <c r="I428">
        <v>280</v>
      </c>
      <c r="J428">
        <v>48</v>
      </c>
      <c r="K428">
        <v>425</v>
      </c>
      <c r="L428">
        <v>789</v>
      </c>
      <c r="M428">
        <v>622</v>
      </c>
      <c r="N428">
        <v>425</v>
      </c>
      <c r="O428">
        <v>1996</v>
      </c>
      <c r="P428">
        <v>3571</v>
      </c>
      <c r="R428" s="6">
        <v>425</v>
      </c>
      <c r="S428" t="b">
        <f>OR(Tabla197[[#This Row],[Tiempo_lineal (ns)]]&gt;$C$508,Tabla197[[#This Row],[Tiempo_lineal (ns)]]&lt;$C$509)</f>
        <v>0</v>
      </c>
      <c r="T428" t="b">
        <f>OR(Tabla197[[#This Row],[Tiempo_normal (ns)]]&gt;$D$508,Tabla197[[#This Row],[Tiempo_normal (ns)]]&lt;$D$509)</f>
        <v>0</v>
      </c>
      <c r="U428" s="6">
        <v>425</v>
      </c>
      <c r="V428" t="b">
        <f>OR(Tabla3108[[#This Row],[Tiempo_lineal (ns)]]&gt;$F$508,Tabla3108[[#This Row],[Tiempo_lineal (ns)]]&lt;$F$509)</f>
        <v>0</v>
      </c>
      <c r="W428" t="b">
        <f>OR(Tabla3108[[#This Row],[Tiempo_normal (ns)]]&gt;$G$508,Tabla3108[[#This Row],[Tiempo_normal (ns)]]&lt;$G$509)</f>
        <v>0</v>
      </c>
      <c r="X428" s="6">
        <v>425</v>
      </c>
      <c r="Y428" t="b">
        <f>OR(Tabla4119[[#This Row],[Tiempo_lineal (ns)]]&gt;$I$508,Tabla4119[[#This Row],[Tiempo_lineal (ns)]]&lt;$I$509)</f>
        <v>0</v>
      </c>
      <c r="Z428" t="b">
        <f>OR(Tabla4119[[#This Row],[Tiempo_normal (ns)]]&gt;$J$508,Tabla4119[[#This Row],[Tiempo_normal (ns)]]&lt;$J$509)</f>
        <v>0</v>
      </c>
      <c r="AA428" s="6">
        <v>425</v>
      </c>
      <c r="AB428" t="b">
        <f>OR(Tabla51210[[#This Row],[Tiempo_lineal (ns)]]&gt;$L$508,Tabla51210[[#This Row],[Tiempo_lineal (ns)]]&lt;$L$509)</f>
        <v>0</v>
      </c>
      <c r="AC428" t="b">
        <f>OR(Tabla51210[[#This Row],[Tiempo_normal (ns)]]&gt;$M$508,Tabla51210[[#This Row],[Tiempo_normal (ns)]]&lt;$M$509)</f>
        <v>0</v>
      </c>
      <c r="AD428" s="6">
        <v>425</v>
      </c>
      <c r="AE428" t="b">
        <f>OR(Tabla61311[[#This Row],[Tiempo_lineal (ns)]]&gt;$O$508,Tabla61311[[#This Row],[Tiempo_lineal (ns)]]&lt;$O$509)</f>
        <v>0</v>
      </c>
      <c r="AF428" s="7" t="b">
        <f>OR(Tabla61311[[#This Row],[Tiempo_normal (ns)]]&gt;$P$508,Tabla61311[[#This Row],[Tiempo_normal (ns)]]&lt;$P$509)</f>
        <v>1</v>
      </c>
    </row>
    <row r="429" spans="2:32" x14ac:dyDescent="0.3">
      <c r="B429">
        <v>426</v>
      </c>
      <c r="C429">
        <v>100</v>
      </c>
      <c r="D429">
        <v>75</v>
      </c>
      <c r="E429">
        <v>426</v>
      </c>
      <c r="F429">
        <v>142</v>
      </c>
      <c r="G429">
        <v>50</v>
      </c>
      <c r="H429">
        <v>426</v>
      </c>
      <c r="I429">
        <v>214</v>
      </c>
      <c r="J429">
        <v>577</v>
      </c>
      <c r="K429">
        <v>426</v>
      </c>
      <c r="L429">
        <v>786</v>
      </c>
      <c r="M429">
        <v>40</v>
      </c>
      <c r="N429">
        <v>426</v>
      </c>
      <c r="O429">
        <v>816</v>
      </c>
      <c r="P429">
        <v>45</v>
      </c>
      <c r="R429" s="8">
        <v>426</v>
      </c>
      <c r="S429" t="b">
        <f>OR(Tabla197[[#This Row],[Tiempo_lineal (ns)]]&gt;$C$508,Tabla197[[#This Row],[Tiempo_lineal (ns)]]&lt;$C$509)</f>
        <v>0</v>
      </c>
      <c r="T429" t="b">
        <f>OR(Tabla197[[#This Row],[Tiempo_normal (ns)]]&gt;$D$508,Tabla197[[#This Row],[Tiempo_normal (ns)]]&lt;$D$509)</f>
        <v>0</v>
      </c>
      <c r="U429" s="8">
        <v>426</v>
      </c>
      <c r="V429" t="b">
        <f>OR(Tabla3108[[#This Row],[Tiempo_lineal (ns)]]&gt;$F$508,Tabla3108[[#This Row],[Tiempo_lineal (ns)]]&lt;$F$509)</f>
        <v>0</v>
      </c>
      <c r="W429" t="b">
        <f>OR(Tabla3108[[#This Row],[Tiempo_normal (ns)]]&gt;$G$508,Tabla3108[[#This Row],[Tiempo_normal (ns)]]&lt;$G$509)</f>
        <v>0</v>
      </c>
      <c r="X429" s="8">
        <v>426</v>
      </c>
      <c r="Y429" t="b">
        <f>OR(Tabla4119[[#This Row],[Tiempo_lineal (ns)]]&gt;$I$508,Tabla4119[[#This Row],[Tiempo_lineal (ns)]]&lt;$I$509)</f>
        <v>0</v>
      </c>
      <c r="Z429" t="b">
        <f>OR(Tabla4119[[#This Row],[Tiempo_normal (ns)]]&gt;$J$508,Tabla4119[[#This Row],[Tiempo_normal (ns)]]&lt;$J$509)</f>
        <v>1</v>
      </c>
      <c r="AA429" s="8">
        <v>426</v>
      </c>
      <c r="AB429" t="b">
        <f>OR(Tabla51210[[#This Row],[Tiempo_lineal (ns)]]&gt;$L$508,Tabla51210[[#This Row],[Tiempo_lineal (ns)]]&lt;$L$509)</f>
        <v>0</v>
      </c>
      <c r="AC429" t="b">
        <f>OR(Tabla51210[[#This Row],[Tiempo_normal (ns)]]&gt;$M$508,Tabla51210[[#This Row],[Tiempo_normal (ns)]]&lt;$M$509)</f>
        <v>0</v>
      </c>
      <c r="AD429" s="8">
        <v>426</v>
      </c>
      <c r="AE429" t="b">
        <f>OR(Tabla61311[[#This Row],[Tiempo_lineal (ns)]]&gt;$O$508,Tabla61311[[#This Row],[Tiempo_lineal (ns)]]&lt;$O$509)</f>
        <v>0</v>
      </c>
      <c r="AF429" s="7" t="b">
        <f>OR(Tabla61311[[#This Row],[Tiempo_normal (ns)]]&gt;$P$508,Tabla61311[[#This Row],[Tiempo_normal (ns)]]&lt;$P$509)</f>
        <v>0</v>
      </c>
    </row>
    <row r="430" spans="2:32" x14ac:dyDescent="0.3">
      <c r="B430">
        <v>427</v>
      </c>
      <c r="C430">
        <v>54</v>
      </c>
      <c r="D430">
        <v>25</v>
      </c>
      <c r="E430">
        <v>427</v>
      </c>
      <c r="F430">
        <v>162</v>
      </c>
      <c r="G430">
        <v>63</v>
      </c>
      <c r="H430">
        <v>427</v>
      </c>
      <c r="I430">
        <v>299</v>
      </c>
      <c r="J430">
        <v>58</v>
      </c>
      <c r="K430">
        <v>427</v>
      </c>
      <c r="L430">
        <v>667</v>
      </c>
      <c r="M430">
        <v>711</v>
      </c>
      <c r="N430">
        <v>427</v>
      </c>
      <c r="O430">
        <v>1465</v>
      </c>
      <c r="P430">
        <v>4643</v>
      </c>
      <c r="R430" s="6">
        <v>427</v>
      </c>
      <c r="S430" t="b">
        <f>OR(Tabla197[[#This Row],[Tiempo_lineal (ns)]]&gt;$C$508,Tabla197[[#This Row],[Tiempo_lineal (ns)]]&lt;$C$509)</f>
        <v>0</v>
      </c>
      <c r="T430" t="b">
        <f>OR(Tabla197[[#This Row],[Tiempo_normal (ns)]]&gt;$D$508,Tabla197[[#This Row],[Tiempo_normal (ns)]]&lt;$D$509)</f>
        <v>0</v>
      </c>
      <c r="U430" s="6">
        <v>427</v>
      </c>
      <c r="V430" t="b">
        <f>OR(Tabla3108[[#This Row],[Tiempo_lineal (ns)]]&gt;$F$508,Tabla3108[[#This Row],[Tiempo_lineal (ns)]]&lt;$F$509)</f>
        <v>0</v>
      </c>
      <c r="W430" t="b">
        <f>OR(Tabla3108[[#This Row],[Tiempo_normal (ns)]]&gt;$G$508,Tabla3108[[#This Row],[Tiempo_normal (ns)]]&lt;$G$509)</f>
        <v>0</v>
      </c>
      <c r="X430" s="6">
        <v>427</v>
      </c>
      <c r="Y430" t="b">
        <f>OR(Tabla4119[[#This Row],[Tiempo_lineal (ns)]]&gt;$I$508,Tabla4119[[#This Row],[Tiempo_lineal (ns)]]&lt;$I$509)</f>
        <v>0</v>
      </c>
      <c r="Z430" t="b">
        <f>OR(Tabla4119[[#This Row],[Tiempo_normal (ns)]]&gt;$J$508,Tabla4119[[#This Row],[Tiempo_normal (ns)]]&lt;$J$509)</f>
        <v>0</v>
      </c>
      <c r="AA430" s="6">
        <v>427</v>
      </c>
      <c r="AB430" t="b">
        <f>OR(Tabla51210[[#This Row],[Tiempo_lineal (ns)]]&gt;$L$508,Tabla51210[[#This Row],[Tiempo_lineal (ns)]]&lt;$L$509)</f>
        <v>0</v>
      </c>
      <c r="AC430" t="b">
        <f>OR(Tabla51210[[#This Row],[Tiempo_normal (ns)]]&gt;$M$508,Tabla51210[[#This Row],[Tiempo_normal (ns)]]&lt;$M$509)</f>
        <v>0</v>
      </c>
      <c r="AD430" s="6">
        <v>427</v>
      </c>
      <c r="AE430" t="b">
        <f>OR(Tabla61311[[#This Row],[Tiempo_lineal (ns)]]&gt;$O$508,Tabla61311[[#This Row],[Tiempo_lineal (ns)]]&lt;$O$509)</f>
        <v>0</v>
      </c>
      <c r="AF430" s="7" t="b">
        <f>OR(Tabla61311[[#This Row],[Tiempo_normal (ns)]]&gt;$P$508,Tabla61311[[#This Row],[Tiempo_normal (ns)]]&lt;$P$509)</f>
        <v>1</v>
      </c>
    </row>
    <row r="431" spans="2:32" x14ac:dyDescent="0.3">
      <c r="B431">
        <v>428</v>
      </c>
      <c r="C431">
        <v>76</v>
      </c>
      <c r="D431">
        <v>25</v>
      </c>
      <c r="E431">
        <v>428</v>
      </c>
      <c r="F431">
        <v>161</v>
      </c>
      <c r="G431">
        <v>66</v>
      </c>
      <c r="H431">
        <v>428</v>
      </c>
      <c r="I431">
        <v>307</v>
      </c>
      <c r="J431">
        <v>55</v>
      </c>
      <c r="K431">
        <v>428</v>
      </c>
      <c r="L431">
        <v>304</v>
      </c>
      <c r="M431">
        <v>62</v>
      </c>
      <c r="N431">
        <v>428</v>
      </c>
      <c r="O431">
        <v>900</v>
      </c>
      <c r="P431">
        <v>218</v>
      </c>
      <c r="R431" s="8">
        <v>428</v>
      </c>
      <c r="S431" t="b">
        <f>OR(Tabla197[[#This Row],[Tiempo_lineal (ns)]]&gt;$C$508,Tabla197[[#This Row],[Tiempo_lineal (ns)]]&lt;$C$509)</f>
        <v>0</v>
      </c>
      <c r="T431" t="b">
        <f>OR(Tabla197[[#This Row],[Tiempo_normal (ns)]]&gt;$D$508,Tabla197[[#This Row],[Tiempo_normal (ns)]]&lt;$D$509)</f>
        <v>0</v>
      </c>
      <c r="U431" s="8">
        <v>428</v>
      </c>
      <c r="V431" t="b">
        <f>OR(Tabla3108[[#This Row],[Tiempo_lineal (ns)]]&gt;$F$508,Tabla3108[[#This Row],[Tiempo_lineal (ns)]]&lt;$F$509)</f>
        <v>0</v>
      </c>
      <c r="W431" t="b">
        <f>OR(Tabla3108[[#This Row],[Tiempo_normal (ns)]]&gt;$G$508,Tabla3108[[#This Row],[Tiempo_normal (ns)]]&lt;$G$509)</f>
        <v>0</v>
      </c>
      <c r="X431" s="8">
        <v>428</v>
      </c>
      <c r="Y431" t="b">
        <f>OR(Tabla4119[[#This Row],[Tiempo_lineal (ns)]]&gt;$I$508,Tabla4119[[#This Row],[Tiempo_lineal (ns)]]&lt;$I$509)</f>
        <v>0</v>
      </c>
      <c r="Z431" t="b">
        <f>OR(Tabla4119[[#This Row],[Tiempo_normal (ns)]]&gt;$J$508,Tabla4119[[#This Row],[Tiempo_normal (ns)]]&lt;$J$509)</f>
        <v>0</v>
      </c>
      <c r="AA431" s="8">
        <v>428</v>
      </c>
      <c r="AB431" t="b">
        <f>OR(Tabla51210[[#This Row],[Tiempo_lineal (ns)]]&gt;$L$508,Tabla51210[[#This Row],[Tiempo_lineal (ns)]]&lt;$L$509)</f>
        <v>0</v>
      </c>
      <c r="AC431" t="b">
        <f>OR(Tabla51210[[#This Row],[Tiempo_normal (ns)]]&gt;$M$508,Tabla51210[[#This Row],[Tiempo_normal (ns)]]&lt;$M$509)</f>
        <v>0</v>
      </c>
      <c r="AD431" s="8">
        <v>428</v>
      </c>
      <c r="AE431" t="b">
        <f>OR(Tabla61311[[#This Row],[Tiempo_lineal (ns)]]&gt;$O$508,Tabla61311[[#This Row],[Tiempo_lineal (ns)]]&lt;$O$509)</f>
        <v>0</v>
      </c>
      <c r="AF431" s="7" t="b">
        <f>OR(Tabla61311[[#This Row],[Tiempo_normal (ns)]]&gt;$P$508,Tabla61311[[#This Row],[Tiempo_normal (ns)]]&lt;$P$509)</f>
        <v>0</v>
      </c>
    </row>
    <row r="432" spans="2:32" x14ac:dyDescent="0.3">
      <c r="B432">
        <v>429</v>
      </c>
      <c r="C432">
        <v>87</v>
      </c>
      <c r="D432">
        <v>36</v>
      </c>
      <c r="E432">
        <v>429</v>
      </c>
      <c r="F432">
        <v>78</v>
      </c>
      <c r="G432">
        <v>46</v>
      </c>
      <c r="H432">
        <v>429</v>
      </c>
      <c r="I432">
        <v>99</v>
      </c>
      <c r="J432">
        <v>56</v>
      </c>
      <c r="K432">
        <v>429</v>
      </c>
      <c r="L432">
        <v>865</v>
      </c>
      <c r="M432">
        <v>686</v>
      </c>
      <c r="N432">
        <v>429</v>
      </c>
      <c r="O432">
        <v>1828</v>
      </c>
      <c r="P432">
        <v>722</v>
      </c>
      <c r="R432" s="6">
        <v>429</v>
      </c>
      <c r="S432" t="b">
        <f>OR(Tabla197[[#This Row],[Tiempo_lineal (ns)]]&gt;$C$508,Tabla197[[#This Row],[Tiempo_lineal (ns)]]&lt;$C$509)</f>
        <v>0</v>
      </c>
      <c r="T432" t="b">
        <f>OR(Tabla197[[#This Row],[Tiempo_normal (ns)]]&gt;$D$508,Tabla197[[#This Row],[Tiempo_normal (ns)]]&lt;$D$509)</f>
        <v>0</v>
      </c>
      <c r="U432" s="6">
        <v>429</v>
      </c>
      <c r="V432" t="b">
        <f>OR(Tabla3108[[#This Row],[Tiempo_lineal (ns)]]&gt;$F$508,Tabla3108[[#This Row],[Tiempo_lineal (ns)]]&lt;$F$509)</f>
        <v>0</v>
      </c>
      <c r="W432" t="b">
        <f>OR(Tabla3108[[#This Row],[Tiempo_normal (ns)]]&gt;$G$508,Tabla3108[[#This Row],[Tiempo_normal (ns)]]&lt;$G$509)</f>
        <v>0</v>
      </c>
      <c r="X432" s="6">
        <v>429</v>
      </c>
      <c r="Y432" t="b">
        <f>OR(Tabla4119[[#This Row],[Tiempo_lineal (ns)]]&gt;$I$508,Tabla4119[[#This Row],[Tiempo_lineal (ns)]]&lt;$I$509)</f>
        <v>0</v>
      </c>
      <c r="Z432" t="b">
        <f>OR(Tabla4119[[#This Row],[Tiempo_normal (ns)]]&gt;$J$508,Tabla4119[[#This Row],[Tiempo_normal (ns)]]&lt;$J$509)</f>
        <v>0</v>
      </c>
      <c r="AA432" s="6">
        <v>429</v>
      </c>
      <c r="AB432" t="b">
        <f>OR(Tabla51210[[#This Row],[Tiempo_lineal (ns)]]&gt;$L$508,Tabla51210[[#This Row],[Tiempo_lineal (ns)]]&lt;$L$509)</f>
        <v>0</v>
      </c>
      <c r="AC432" t="b">
        <f>OR(Tabla51210[[#This Row],[Tiempo_normal (ns)]]&gt;$M$508,Tabla51210[[#This Row],[Tiempo_normal (ns)]]&lt;$M$509)</f>
        <v>0</v>
      </c>
      <c r="AD432" s="6">
        <v>429</v>
      </c>
      <c r="AE432" t="b">
        <f>OR(Tabla61311[[#This Row],[Tiempo_lineal (ns)]]&gt;$O$508,Tabla61311[[#This Row],[Tiempo_lineal (ns)]]&lt;$O$509)</f>
        <v>0</v>
      </c>
      <c r="AF432" s="7" t="b">
        <f>OR(Tabla61311[[#This Row],[Tiempo_normal (ns)]]&gt;$P$508,Tabla61311[[#This Row],[Tiempo_normal (ns)]]&lt;$P$509)</f>
        <v>0</v>
      </c>
    </row>
    <row r="433" spans="2:32" x14ac:dyDescent="0.3">
      <c r="B433">
        <v>430</v>
      </c>
      <c r="C433">
        <v>90</v>
      </c>
      <c r="D433">
        <v>27</v>
      </c>
      <c r="E433">
        <v>430</v>
      </c>
      <c r="F433">
        <v>87</v>
      </c>
      <c r="G433">
        <v>36</v>
      </c>
      <c r="H433">
        <v>430</v>
      </c>
      <c r="I433">
        <v>262</v>
      </c>
      <c r="J433">
        <v>46</v>
      </c>
      <c r="K433">
        <v>430</v>
      </c>
      <c r="L433">
        <v>1422</v>
      </c>
      <c r="M433">
        <v>52</v>
      </c>
      <c r="N433">
        <v>430</v>
      </c>
      <c r="O433">
        <v>4963</v>
      </c>
      <c r="P433">
        <v>210</v>
      </c>
      <c r="R433" s="8">
        <v>430</v>
      </c>
      <c r="S433" t="b">
        <f>OR(Tabla197[[#This Row],[Tiempo_lineal (ns)]]&gt;$C$508,Tabla197[[#This Row],[Tiempo_lineal (ns)]]&lt;$C$509)</f>
        <v>0</v>
      </c>
      <c r="T433" t="b">
        <f>OR(Tabla197[[#This Row],[Tiempo_normal (ns)]]&gt;$D$508,Tabla197[[#This Row],[Tiempo_normal (ns)]]&lt;$D$509)</f>
        <v>0</v>
      </c>
      <c r="U433" s="8">
        <v>430</v>
      </c>
      <c r="V433" t="b">
        <f>OR(Tabla3108[[#This Row],[Tiempo_lineal (ns)]]&gt;$F$508,Tabla3108[[#This Row],[Tiempo_lineal (ns)]]&lt;$F$509)</f>
        <v>0</v>
      </c>
      <c r="W433" t="b">
        <f>OR(Tabla3108[[#This Row],[Tiempo_normal (ns)]]&gt;$G$508,Tabla3108[[#This Row],[Tiempo_normal (ns)]]&lt;$G$509)</f>
        <v>0</v>
      </c>
      <c r="X433" s="8">
        <v>430</v>
      </c>
      <c r="Y433" t="b">
        <f>OR(Tabla4119[[#This Row],[Tiempo_lineal (ns)]]&gt;$I$508,Tabla4119[[#This Row],[Tiempo_lineal (ns)]]&lt;$I$509)</f>
        <v>0</v>
      </c>
      <c r="Z433" t="b">
        <f>OR(Tabla4119[[#This Row],[Tiempo_normal (ns)]]&gt;$J$508,Tabla4119[[#This Row],[Tiempo_normal (ns)]]&lt;$J$509)</f>
        <v>0</v>
      </c>
      <c r="AA433" s="8">
        <v>430</v>
      </c>
      <c r="AB433" t="b">
        <f>OR(Tabla51210[[#This Row],[Tiempo_lineal (ns)]]&gt;$L$508,Tabla51210[[#This Row],[Tiempo_lineal (ns)]]&lt;$L$509)</f>
        <v>0</v>
      </c>
      <c r="AC433" t="b">
        <f>OR(Tabla51210[[#This Row],[Tiempo_normal (ns)]]&gt;$M$508,Tabla51210[[#This Row],[Tiempo_normal (ns)]]&lt;$M$509)</f>
        <v>0</v>
      </c>
      <c r="AD433" s="8">
        <v>430</v>
      </c>
      <c r="AE433" t="b">
        <f>OR(Tabla61311[[#This Row],[Tiempo_lineal (ns)]]&gt;$O$508,Tabla61311[[#This Row],[Tiempo_lineal (ns)]]&lt;$O$509)</f>
        <v>1</v>
      </c>
      <c r="AF433" s="7" t="b">
        <f>OR(Tabla61311[[#This Row],[Tiempo_normal (ns)]]&gt;$P$508,Tabla61311[[#This Row],[Tiempo_normal (ns)]]&lt;$P$509)</f>
        <v>0</v>
      </c>
    </row>
    <row r="434" spans="2:32" x14ac:dyDescent="0.3">
      <c r="B434">
        <v>431</v>
      </c>
      <c r="C434">
        <v>70</v>
      </c>
      <c r="D434">
        <v>26</v>
      </c>
      <c r="E434">
        <v>431</v>
      </c>
      <c r="F434">
        <v>102</v>
      </c>
      <c r="G434">
        <v>137</v>
      </c>
      <c r="H434">
        <v>431</v>
      </c>
      <c r="I434">
        <v>290</v>
      </c>
      <c r="J434">
        <v>90</v>
      </c>
      <c r="K434">
        <v>431</v>
      </c>
      <c r="L434">
        <v>1366</v>
      </c>
      <c r="M434">
        <v>49</v>
      </c>
      <c r="N434">
        <v>431</v>
      </c>
      <c r="O434">
        <v>3796</v>
      </c>
      <c r="P434">
        <v>84</v>
      </c>
      <c r="R434" s="6">
        <v>431</v>
      </c>
      <c r="S434" t="b">
        <f>OR(Tabla197[[#This Row],[Tiempo_lineal (ns)]]&gt;$C$508,Tabla197[[#This Row],[Tiempo_lineal (ns)]]&lt;$C$509)</f>
        <v>0</v>
      </c>
      <c r="T434" t="b">
        <f>OR(Tabla197[[#This Row],[Tiempo_normal (ns)]]&gt;$D$508,Tabla197[[#This Row],[Tiempo_normal (ns)]]&lt;$D$509)</f>
        <v>0</v>
      </c>
      <c r="U434" s="6">
        <v>431</v>
      </c>
      <c r="V434" t="b">
        <f>OR(Tabla3108[[#This Row],[Tiempo_lineal (ns)]]&gt;$F$508,Tabla3108[[#This Row],[Tiempo_lineal (ns)]]&lt;$F$509)</f>
        <v>0</v>
      </c>
      <c r="W434" t="b">
        <f>OR(Tabla3108[[#This Row],[Tiempo_normal (ns)]]&gt;$G$508,Tabla3108[[#This Row],[Tiempo_normal (ns)]]&lt;$G$509)</f>
        <v>0</v>
      </c>
      <c r="X434" s="6">
        <v>431</v>
      </c>
      <c r="Y434" t="b">
        <f>OR(Tabla4119[[#This Row],[Tiempo_lineal (ns)]]&gt;$I$508,Tabla4119[[#This Row],[Tiempo_lineal (ns)]]&lt;$I$509)</f>
        <v>0</v>
      </c>
      <c r="Z434" t="b">
        <f>OR(Tabla4119[[#This Row],[Tiempo_normal (ns)]]&gt;$J$508,Tabla4119[[#This Row],[Tiempo_normal (ns)]]&lt;$J$509)</f>
        <v>0</v>
      </c>
      <c r="AA434" s="6">
        <v>431</v>
      </c>
      <c r="AB434" t="b">
        <f>OR(Tabla51210[[#This Row],[Tiempo_lineal (ns)]]&gt;$L$508,Tabla51210[[#This Row],[Tiempo_lineal (ns)]]&lt;$L$509)</f>
        <v>0</v>
      </c>
      <c r="AC434" t="b">
        <f>OR(Tabla51210[[#This Row],[Tiempo_normal (ns)]]&gt;$M$508,Tabla51210[[#This Row],[Tiempo_normal (ns)]]&lt;$M$509)</f>
        <v>0</v>
      </c>
      <c r="AD434" s="6">
        <v>431</v>
      </c>
      <c r="AE434" t="b">
        <f>OR(Tabla61311[[#This Row],[Tiempo_lineal (ns)]]&gt;$O$508,Tabla61311[[#This Row],[Tiempo_lineal (ns)]]&lt;$O$509)</f>
        <v>0</v>
      </c>
      <c r="AF434" s="7" t="b">
        <f>OR(Tabla61311[[#This Row],[Tiempo_normal (ns)]]&gt;$P$508,Tabla61311[[#This Row],[Tiempo_normal (ns)]]&lt;$P$509)</f>
        <v>0</v>
      </c>
    </row>
    <row r="435" spans="2:32" x14ac:dyDescent="0.3">
      <c r="B435">
        <v>432</v>
      </c>
      <c r="C435">
        <v>50</v>
      </c>
      <c r="D435">
        <v>27</v>
      </c>
      <c r="E435">
        <v>432</v>
      </c>
      <c r="F435">
        <v>114</v>
      </c>
      <c r="G435">
        <v>84</v>
      </c>
      <c r="H435">
        <v>432</v>
      </c>
      <c r="I435">
        <v>166</v>
      </c>
      <c r="J435">
        <v>261</v>
      </c>
      <c r="K435">
        <v>432</v>
      </c>
      <c r="L435">
        <v>711</v>
      </c>
      <c r="M435">
        <v>65</v>
      </c>
      <c r="N435">
        <v>432</v>
      </c>
      <c r="O435">
        <v>4141</v>
      </c>
      <c r="P435">
        <v>193</v>
      </c>
      <c r="R435" s="8">
        <v>432</v>
      </c>
      <c r="S435" t="b">
        <f>OR(Tabla197[[#This Row],[Tiempo_lineal (ns)]]&gt;$C$508,Tabla197[[#This Row],[Tiempo_lineal (ns)]]&lt;$C$509)</f>
        <v>0</v>
      </c>
      <c r="T435" t="b">
        <f>OR(Tabla197[[#This Row],[Tiempo_normal (ns)]]&gt;$D$508,Tabla197[[#This Row],[Tiempo_normal (ns)]]&lt;$D$509)</f>
        <v>0</v>
      </c>
      <c r="U435" s="8">
        <v>432</v>
      </c>
      <c r="V435" t="b">
        <f>OR(Tabla3108[[#This Row],[Tiempo_lineal (ns)]]&gt;$F$508,Tabla3108[[#This Row],[Tiempo_lineal (ns)]]&lt;$F$509)</f>
        <v>0</v>
      </c>
      <c r="W435" t="b">
        <f>OR(Tabla3108[[#This Row],[Tiempo_normal (ns)]]&gt;$G$508,Tabla3108[[#This Row],[Tiempo_normal (ns)]]&lt;$G$509)</f>
        <v>0</v>
      </c>
      <c r="X435" s="8">
        <v>432</v>
      </c>
      <c r="Y435" t="b">
        <f>OR(Tabla4119[[#This Row],[Tiempo_lineal (ns)]]&gt;$I$508,Tabla4119[[#This Row],[Tiempo_lineal (ns)]]&lt;$I$509)</f>
        <v>0</v>
      </c>
      <c r="Z435" t="b">
        <f>OR(Tabla4119[[#This Row],[Tiempo_normal (ns)]]&gt;$J$508,Tabla4119[[#This Row],[Tiempo_normal (ns)]]&lt;$J$509)</f>
        <v>0</v>
      </c>
      <c r="AA435" s="8">
        <v>432</v>
      </c>
      <c r="AB435" t="b">
        <f>OR(Tabla51210[[#This Row],[Tiempo_lineal (ns)]]&gt;$L$508,Tabla51210[[#This Row],[Tiempo_lineal (ns)]]&lt;$L$509)</f>
        <v>0</v>
      </c>
      <c r="AC435" t="b">
        <f>OR(Tabla51210[[#This Row],[Tiempo_normal (ns)]]&gt;$M$508,Tabla51210[[#This Row],[Tiempo_normal (ns)]]&lt;$M$509)</f>
        <v>0</v>
      </c>
      <c r="AD435" s="8">
        <v>432</v>
      </c>
      <c r="AE435" t="b">
        <f>OR(Tabla61311[[#This Row],[Tiempo_lineal (ns)]]&gt;$O$508,Tabla61311[[#This Row],[Tiempo_lineal (ns)]]&lt;$O$509)</f>
        <v>0</v>
      </c>
      <c r="AF435" s="7" t="b">
        <f>OR(Tabla61311[[#This Row],[Tiempo_normal (ns)]]&gt;$P$508,Tabla61311[[#This Row],[Tiempo_normal (ns)]]&lt;$P$509)</f>
        <v>0</v>
      </c>
    </row>
    <row r="436" spans="2:32" x14ac:dyDescent="0.3">
      <c r="B436">
        <v>433</v>
      </c>
      <c r="C436">
        <v>67</v>
      </c>
      <c r="D436">
        <v>25</v>
      </c>
      <c r="E436">
        <v>433</v>
      </c>
      <c r="F436">
        <v>172</v>
      </c>
      <c r="G436">
        <v>43</v>
      </c>
      <c r="H436">
        <v>433</v>
      </c>
      <c r="I436">
        <v>364</v>
      </c>
      <c r="J436">
        <v>43</v>
      </c>
      <c r="K436">
        <v>433</v>
      </c>
      <c r="L436">
        <v>433</v>
      </c>
      <c r="M436">
        <v>48</v>
      </c>
      <c r="N436">
        <v>433</v>
      </c>
      <c r="O436">
        <v>2577</v>
      </c>
      <c r="P436">
        <v>6779</v>
      </c>
      <c r="R436" s="6">
        <v>433</v>
      </c>
      <c r="S436" t="b">
        <f>OR(Tabla197[[#This Row],[Tiempo_lineal (ns)]]&gt;$C$508,Tabla197[[#This Row],[Tiempo_lineal (ns)]]&lt;$C$509)</f>
        <v>0</v>
      </c>
      <c r="T436" t="b">
        <f>OR(Tabla197[[#This Row],[Tiempo_normal (ns)]]&gt;$D$508,Tabla197[[#This Row],[Tiempo_normal (ns)]]&lt;$D$509)</f>
        <v>0</v>
      </c>
      <c r="U436" s="6">
        <v>433</v>
      </c>
      <c r="V436" t="b">
        <f>OR(Tabla3108[[#This Row],[Tiempo_lineal (ns)]]&gt;$F$508,Tabla3108[[#This Row],[Tiempo_lineal (ns)]]&lt;$F$509)</f>
        <v>0</v>
      </c>
      <c r="W436" t="b">
        <f>OR(Tabla3108[[#This Row],[Tiempo_normal (ns)]]&gt;$G$508,Tabla3108[[#This Row],[Tiempo_normal (ns)]]&lt;$G$509)</f>
        <v>0</v>
      </c>
      <c r="X436" s="6">
        <v>433</v>
      </c>
      <c r="Y436" t="b">
        <f>OR(Tabla4119[[#This Row],[Tiempo_lineal (ns)]]&gt;$I$508,Tabla4119[[#This Row],[Tiempo_lineal (ns)]]&lt;$I$509)</f>
        <v>0</v>
      </c>
      <c r="Z436" t="b">
        <f>OR(Tabla4119[[#This Row],[Tiempo_normal (ns)]]&gt;$J$508,Tabla4119[[#This Row],[Tiempo_normal (ns)]]&lt;$J$509)</f>
        <v>0</v>
      </c>
      <c r="AA436" s="6">
        <v>433</v>
      </c>
      <c r="AB436" t="b">
        <f>OR(Tabla51210[[#This Row],[Tiempo_lineal (ns)]]&gt;$L$508,Tabla51210[[#This Row],[Tiempo_lineal (ns)]]&lt;$L$509)</f>
        <v>0</v>
      </c>
      <c r="AC436" t="b">
        <f>OR(Tabla51210[[#This Row],[Tiempo_normal (ns)]]&gt;$M$508,Tabla51210[[#This Row],[Tiempo_normal (ns)]]&lt;$M$509)</f>
        <v>0</v>
      </c>
      <c r="AD436" s="6">
        <v>433</v>
      </c>
      <c r="AE436" t="b">
        <f>OR(Tabla61311[[#This Row],[Tiempo_lineal (ns)]]&gt;$O$508,Tabla61311[[#This Row],[Tiempo_lineal (ns)]]&lt;$O$509)</f>
        <v>0</v>
      </c>
      <c r="AF436" s="7" t="b">
        <f>OR(Tabla61311[[#This Row],[Tiempo_normal (ns)]]&gt;$P$508,Tabla61311[[#This Row],[Tiempo_normal (ns)]]&lt;$P$509)</f>
        <v>1</v>
      </c>
    </row>
    <row r="437" spans="2:32" x14ac:dyDescent="0.3">
      <c r="B437">
        <v>434</v>
      </c>
      <c r="C437">
        <v>48</v>
      </c>
      <c r="D437">
        <v>78</v>
      </c>
      <c r="E437">
        <v>434</v>
      </c>
      <c r="F437">
        <v>167</v>
      </c>
      <c r="G437">
        <v>105</v>
      </c>
      <c r="H437">
        <v>434</v>
      </c>
      <c r="I437">
        <v>234</v>
      </c>
      <c r="J437">
        <v>53</v>
      </c>
      <c r="K437">
        <v>434</v>
      </c>
      <c r="L437">
        <v>533</v>
      </c>
      <c r="M437">
        <v>54</v>
      </c>
      <c r="N437">
        <v>434</v>
      </c>
      <c r="O437">
        <v>2854</v>
      </c>
      <c r="P437">
        <v>219</v>
      </c>
      <c r="R437" s="8">
        <v>434</v>
      </c>
      <c r="S437" t="b">
        <f>OR(Tabla197[[#This Row],[Tiempo_lineal (ns)]]&gt;$C$508,Tabla197[[#This Row],[Tiempo_lineal (ns)]]&lt;$C$509)</f>
        <v>0</v>
      </c>
      <c r="T437" t="b">
        <f>OR(Tabla197[[#This Row],[Tiempo_normal (ns)]]&gt;$D$508,Tabla197[[#This Row],[Tiempo_normal (ns)]]&lt;$D$509)</f>
        <v>0</v>
      </c>
      <c r="U437" s="8">
        <v>434</v>
      </c>
      <c r="V437" t="b">
        <f>OR(Tabla3108[[#This Row],[Tiempo_lineal (ns)]]&gt;$F$508,Tabla3108[[#This Row],[Tiempo_lineal (ns)]]&lt;$F$509)</f>
        <v>0</v>
      </c>
      <c r="W437" t="b">
        <f>OR(Tabla3108[[#This Row],[Tiempo_normal (ns)]]&gt;$G$508,Tabla3108[[#This Row],[Tiempo_normal (ns)]]&lt;$G$509)</f>
        <v>0</v>
      </c>
      <c r="X437" s="8">
        <v>434</v>
      </c>
      <c r="Y437" t="b">
        <f>OR(Tabla4119[[#This Row],[Tiempo_lineal (ns)]]&gt;$I$508,Tabla4119[[#This Row],[Tiempo_lineal (ns)]]&lt;$I$509)</f>
        <v>0</v>
      </c>
      <c r="Z437" t="b">
        <f>OR(Tabla4119[[#This Row],[Tiempo_normal (ns)]]&gt;$J$508,Tabla4119[[#This Row],[Tiempo_normal (ns)]]&lt;$J$509)</f>
        <v>0</v>
      </c>
      <c r="AA437" s="8">
        <v>434</v>
      </c>
      <c r="AB437" t="b">
        <f>OR(Tabla51210[[#This Row],[Tiempo_lineal (ns)]]&gt;$L$508,Tabla51210[[#This Row],[Tiempo_lineal (ns)]]&lt;$L$509)</f>
        <v>0</v>
      </c>
      <c r="AC437" t="b">
        <f>OR(Tabla51210[[#This Row],[Tiempo_normal (ns)]]&gt;$M$508,Tabla51210[[#This Row],[Tiempo_normal (ns)]]&lt;$M$509)</f>
        <v>0</v>
      </c>
      <c r="AD437" s="8">
        <v>434</v>
      </c>
      <c r="AE437" t="b">
        <f>OR(Tabla61311[[#This Row],[Tiempo_lineal (ns)]]&gt;$O$508,Tabla61311[[#This Row],[Tiempo_lineal (ns)]]&lt;$O$509)</f>
        <v>0</v>
      </c>
      <c r="AF437" s="7" t="b">
        <f>OR(Tabla61311[[#This Row],[Tiempo_normal (ns)]]&gt;$P$508,Tabla61311[[#This Row],[Tiempo_normal (ns)]]&lt;$P$509)</f>
        <v>0</v>
      </c>
    </row>
    <row r="438" spans="2:32" x14ac:dyDescent="0.3">
      <c r="B438">
        <v>435</v>
      </c>
      <c r="C438">
        <v>54</v>
      </c>
      <c r="D438">
        <v>55</v>
      </c>
      <c r="E438">
        <v>435</v>
      </c>
      <c r="F438">
        <v>153</v>
      </c>
      <c r="G438">
        <v>43</v>
      </c>
      <c r="H438">
        <v>435</v>
      </c>
      <c r="I438">
        <v>182</v>
      </c>
      <c r="J438">
        <v>74</v>
      </c>
      <c r="K438">
        <v>435</v>
      </c>
      <c r="L438">
        <v>381</v>
      </c>
      <c r="M438">
        <v>428</v>
      </c>
      <c r="N438">
        <v>435</v>
      </c>
      <c r="O438">
        <v>849</v>
      </c>
      <c r="P438">
        <v>9035</v>
      </c>
      <c r="R438" s="6">
        <v>435</v>
      </c>
      <c r="S438" t="b">
        <f>OR(Tabla197[[#This Row],[Tiempo_lineal (ns)]]&gt;$C$508,Tabla197[[#This Row],[Tiempo_lineal (ns)]]&lt;$C$509)</f>
        <v>0</v>
      </c>
      <c r="T438" t="b">
        <f>OR(Tabla197[[#This Row],[Tiempo_normal (ns)]]&gt;$D$508,Tabla197[[#This Row],[Tiempo_normal (ns)]]&lt;$D$509)</f>
        <v>0</v>
      </c>
      <c r="U438" s="6">
        <v>435</v>
      </c>
      <c r="V438" t="b">
        <f>OR(Tabla3108[[#This Row],[Tiempo_lineal (ns)]]&gt;$F$508,Tabla3108[[#This Row],[Tiempo_lineal (ns)]]&lt;$F$509)</f>
        <v>0</v>
      </c>
      <c r="W438" t="b">
        <f>OR(Tabla3108[[#This Row],[Tiempo_normal (ns)]]&gt;$G$508,Tabla3108[[#This Row],[Tiempo_normal (ns)]]&lt;$G$509)</f>
        <v>0</v>
      </c>
      <c r="X438" s="6">
        <v>435</v>
      </c>
      <c r="Y438" t="b">
        <f>OR(Tabla4119[[#This Row],[Tiempo_lineal (ns)]]&gt;$I$508,Tabla4119[[#This Row],[Tiempo_lineal (ns)]]&lt;$I$509)</f>
        <v>0</v>
      </c>
      <c r="Z438" t="b">
        <f>OR(Tabla4119[[#This Row],[Tiempo_normal (ns)]]&gt;$J$508,Tabla4119[[#This Row],[Tiempo_normal (ns)]]&lt;$J$509)</f>
        <v>0</v>
      </c>
      <c r="AA438" s="6">
        <v>435</v>
      </c>
      <c r="AB438" t="b">
        <f>OR(Tabla51210[[#This Row],[Tiempo_lineal (ns)]]&gt;$L$508,Tabla51210[[#This Row],[Tiempo_lineal (ns)]]&lt;$L$509)</f>
        <v>0</v>
      </c>
      <c r="AC438" t="b">
        <f>OR(Tabla51210[[#This Row],[Tiempo_normal (ns)]]&gt;$M$508,Tabla51210[[#This Row],[Tiempo_normal (ns)]]&lt;$M$509)</f>
        <v>0</v>
      </c>
      <c r="AD438" s="6">
        <v>435</v>
      </c>
      <c r="AE438" t="b">
        <f>OR(Tabla61311[[#This Row],[Tiempo_lineal (ns)]]&gt;$O$508,Tabla61311[[#This Row],[Tiempo_lineal (ns)]]&lt;$O$509)</f>
        <v>0</v>
      </c>
      <c r="AF438" s="7" t="b">
        <f>OR(Tabla61311[[#This Row],[Tiempo_normal (ns)]]&gt;$P$508,Tabla61311[[#This Row],[Tiempo_normal (ns)]]&lt;$P$509)</f>
        <v>1</v>
      </c>
    </row>
    <row r="439" spans="2:32" x14ac:dyDescent="0.3">
      <c r="B439">
        <v>436</v>
      </c>
      <c r="C439">
        <v>41</v>
      </c>
      <c r="D439">
        <v>26</v>
      </c>
      <c r="E439">
        <v>436</v>
      </c>
      <c r="F439">
        <v>110</v>
      </c>
      <c r="G439">
        <v>110</v>
      </c>
      <c r="H439">
        <v>436</v>
      </c>
      <c r="I439">
        <v>261</v>
      </c>
      <c r="J439">
        <v>98</v>
      </c>
      <c r="K439">
        <v>436</v>
      </c>
      <c r="L439">
        <v>541</v>
      </c>
      <c r="M439">
        <v>492</v>
      </c>
      <c r="N439">
        <v>436</v>
      </c>
      <c r="O439">
        <v>1528</v>
      </c>
      <c r="P439">
        <v>68</v>
      </c>
      <c r="R439" s="8">
        <v>436</v>
      </c>
      <c r="S439" t="b">
        <f>OR(Tabla197[[#This Row],[Tiempo_lineal (ns)]]&gt;$C$508,Tabla197[[#This Row],[Tiempo_lineal (ns)]]&lt;$C$509)</f>
        <v>0</v>
      </c>
      <c r="T439" t="b">
        <f>OR(Tabla197[[#This Row],[Tiempo_normal (ns)]]&gt;$D$508,Tabla197[[#This Row],[Tiempo_normal (ns)]]&lt;$D$509)</f>
        <v>0</v>
      </c>
      <c r="U439" s="8">
        <v>436</v>
      </c>
      <c r="V439" t="b">
        <f>OR(Tabla3108[[#This Row],[Tiempo_lineal (ns)]]&gt;$F$508,Tabla3108[[#This Row],[Tiempo_lineal (ns)]]&lt;$F$509)</f>
        <v>0</v>
      </c>
      <c r="W439" t="b">
        <f>OR(Tabla3108[[#This Row],[Tiempo_normal (ns)]]&gt;$G$508,Tabla3108[[#This Row],[Tiempo_normal (ns)]]&lt;$G$509)</f>
        <v>0</v>
      </c>
      <c r="X439" s="8">
        <v>436</v>
      </c>
      <c r="Y439" t="b">
        <f>OR(Tabla4119[[#This Row],[Tiempo_lineal (ns)]]&gt;$I$508,Tabla4119[[#This Row],[Tiempo_lineal (ns)]]&lt;$I$509)</f>
        <v>0</v>
      </c>
      <c r="Z439" t="b">
        <f>OR(Tabla4119[[#This Row],[Tiempo_normal (ns)]]&gt;$J$508,Tabla4119[[#This Row],[Tiempo_normal (ns)]]&lt;$J$509)</f>
        <v>0</v>
      </c>
      <c r="AA439" s="8">
        <v>436</v>
      </c>
      <c r="AB439" t="b">
        <f>OR(Tabla51210[[#This Row],[Tiempo_lineal (ns)]]&gt;$L$508,Tabla51210[[#This Row],[Tiempo_lineal (ns)]]&lt;$L$509)</f>
        <v>0</v>
      </c>
      <c r="AC439" t="b">
        <f>OR(Tabla51210[[#This Row],[Tiempo_normal (ns)]]&gt;$M$508,Tabla51210[[#This Row],[Tiempo_normal (ns)]]&lt;$M$509)</f>
        <v>0</v>
      </c>
      <c r="AD439" s="8">
        <v>436</v>
      </c>
      <c r="AE439" t="b">
        <f>OR(Tabla61311[[#This Row],[Tiempo_lineal (ns)]]&gt;$O$508,Tabla61311[[#This Row],[Tiempo_lineal (ns)]]&lt;$O$509)</f>
        <v>0</v>
      </c>
      <c r="AF439" s="7" t="b">
        <f>OR(Tabla61311[[#This Row],[Tiempo_normal (ns)]]&gt;$P$508,Tabla61311[[#This Row],[Tiempo_normal (ns)]]&lt;$P$509)</f>
        <v>0</v>
      </c>
    </row>
    <row r="440" spans="2:32" x14ac:dyDescent="0.3">
      <c r="B440">
        <v>437</v>
      </c>
      <c r="C440">
        <v>63</v>
      </c>
      <c r="D440">
        <v>26</v>
      </c>
      <c r="E440">
        <v>437</v>
      </c>
      <c r="F440">
        <v>67</v>
      </c>
      <c r="G440">
        <v>56</v>
      </c>
      <c r="H440">
        <v>437</v>
      </c>
      <c r="I440">
        <v>139</v>
      </c>
      <c r="J440">
        <v>44</v>
      </c>
      <c r="K440">
        <v>437</v>
      </c>
      <c r="L440">
        <v>832</v>
      </c>
      <c r="M440">
        <v>49</v>
      </c>
      <c r="N440">
        <v>437</v>
      </c>
      <c r="O440">
        <v>1987</v>
      </c>
      <c r="P440">
        <v>249</v>
      </c>
      <c r="R440" s="6">
        <v>437</v>
      </c>
      <c r="S440" t="b">
        <f>OR(Tabla197[[#This Row],[Tiempo_lineal (ns)]]&gt;$C$508,Tabla197[[#This Row],[Tiempo_lineal (ns)]]&lt;$C$509)</f>
        <v>0</v>
      </c>
      <c r="T440" t="b">
        <f>OR(Tabla197[[#This Row],[Tiempo_normal (ns)]]&gt;$D$508,Tabla197[[#This Row],[Tiempo_normal (ns)]]&lt;$D$509)</f>
        <v>0</v>
      </c>
      <c r="U440" s="6">
        <v>437</v>
      </c>
      <c r="V440" t="b">
        <f>OR(Tabla3108[[#This Row],[Tiempo_lineal (ns)]]&gt;$F$508,Tabla3108[[#This Row],[Tiempo_lineal (ns)]]&lt;$F$509)</f>
        <v>0</v>
      </c>
      <c r="W440" t="b">
        <f>OR(Tabla3108[[#This Row],[Tiempo_normal (ns)]]&gt;$G$508,Tabla3108[[#This Row],[Tiempo_normal (ns)]]&lt;$G$509)</f>
        <v>0</v>
      </c>
      <c r="X440" s="6">
        <v>437</v>
      </c>
      <c r="Y440" t="b">
        <f>OR(Tabla4119[[#This Row],[Tiempo_lineal (ns)]]&gt;$I$508,Tabla4119[[#This Row],[Tiempo_lineal (ns)]]&lt;$I$509)</f>
        <v>0</v>
      </c>
      <c r="Z440" t="b">
        <f>OR(Tabla4119[[#This Row],[Tiempo_normal (ns)]]&gt;$J$508,Tabla4119[[#This Row],[Tiempo_normal (ns)]]&lt;$J$509)</f>
        <v>0</v>
      </c>
      <c r="AA440" s="6">
        <v>437</v>
      </c>
      <c r="AB440" t="b">
        <f>OR(Tabla51210[[#This Row],[Tiempo_lineal (ns)]]&gt;$L$508,Tabla51210[[#This Row],[Tiempo_lineal (ns)]]&lt;$L$509)</f>
        <v>0</v>
      </c>
      <c r="AC440" t="b">
        <f>OR(Tabla51210[[#This Row],[Tiempo_normal (ns)]]&gt;$M$508,Tabla51210[[#This Row],[Tiempo_normal (ns)]]&lt;$M$509)</f>
        <v>0</v>
      </c>
      <c r="AD440" s="6">
        <v>437</v>
      </c>
      <c r="AE440" t="b">
        <f>OR(Tabla61311[[#This Row],[Tiempo_lineal (ns)]]&gt;$O$508,Tabla61311[[#This Row],[Tiempo_lineal (ns)]]&lt;$O$509)</f>
        <v>0</v>
      </c>
      <c r="AF440" s="7" t="b">
        <f>OR(Tabla61311[[#This Row],[Tiempo_normal (ns)]]&gt;$P$508,Tabla61311[[#This Row],[Tiempo_normal (ns)]]&lt;$P$509)</f>
        <v>0</v>
      </c>
    </row>
    <row r="441" spans="2:32" x14ac:dyDescent="0.3">
      <c r="B441">
        <v>438</v>
      </c>
      <c r="C441">
        <v>53</v>
      </c>
      <c r="D441">
        <v>68</v>
      </c>
      <c r="E441">
        <v>438</v>
      </c>
      <c r="F441">
        <v>118</v>
      </c>
      <c r="G441">
        <v>68</v>
      </c>
      <c r="H441">
        <v>438</v>
      </c>
      <c r="I441">
        <v>107</v>
      </c>
      <c r="J441">
        <v>39</v>
      </c>
      <c r="K441">
        <v>438</v>
      </c>
      <c r="L441">
        <v>636</v>
      </c>
      <c r="M441">
        <v>53</v>
      </c>
      <c r="N441">
        <v>438</v>
      </c>
      <c r="O441">
        <v>8384</v>
      </c>
      <c r="P441">
        <v>189</v>
      </c>
      <c r="R441" s="8">
        <v>438</v>
      </c>
      <c r="S441" t="b">
        <f>OR(Tabla197[[#This Row],[Tiempo_lineal (ns)]]&gt;$C$508,Tabla197[[#This Row],[Tiempo_lineal (ns)]]&lt;$C$509)</f>
        <v>0</v>
      </c>
      <c r="T441" t="b">
        <f>OR(Tabla197[[#This Row],[Tiempo_normal (ns)]]&gt;$D$508,Tabla197[[#This Row],[Tiempo_normal (ns)]]&lt;$D$509)</f>
        <v>0</v>
      </c>
      <c r="U441" s="8">
        <v>438</v>
      </c>
      <c r="V441" t="b">
        <f>OR(Tabla3108[[#This Row],[Tiempo_lineal (ns)]]&gt;$F$508,Tabla3108[[#This Row],[Tiempo_lineal (ns)]]&lt;$F$509)</f>
        <v>0</v>
      </c>
      <c r="W441" t="b">
        <f>OR(Tabla3108[[#This Row],[Tiempo_normal (ns)]]&gt;$G$508,Tabla3108[[#This Row],[Tiempo_normal (ns)]]&lt;$G$509)</f>
        <v>0</v>
      </c>
      <c r="X441" s="8">
        <v>438</v>
      </c>
      <c r="Y441" t="b">
        <f>OR(Tabla4119[[#This Row],[Tiempo_lineal (ns)]]&gt;$I$508,Tabla4119[[#This Row],[Tiempo_lineal (ns)]]&lt;$I$509)</f>
        <v>0</v>
      </c>
      <c r="Z441" t="b">
        <f>OR(Tabla4119[[#This Row],[Tiempo_normal (ns)]]&gt;$J$508,Tabla4119[[#This Row],[Tiempo_normal (ns)]]&lt;$J$509)</f>
        <v>0</v>
      </c>
      <c r="AA441" s="8">
        <v>438</v>
      </c>
      <c r="AB441" t="b">
        <f>OR(Tabla51210[[#This Row],[Tiempo_lineal (ns)]]&gt;$L$508,Tabla51210[[#This Row],[Tiempo_lineal (ns)]]&lt;$L$509)</f>
        <v>0</v>
      </c>
      <c r="AC441" t="b">
        <f>OR(Tabla51210[[#This Row],[Tiempo_normal (ns)]]&gt;$M$508,Tabla51210[[#This Row],[Tiempo_normal (ns)]]&lt;$M$509)</f>
        <v>0</v>
      </c>
      <c r="AD441" s="8">
        <v>438</v>
      </c>
      <c r="AE441" t="b">
        <f>OR(Tabla61311[[#This Row],[Tiempo_lineal (ns)]]&gt;$O$508,Tabla61311[[#This Row],[Tiempo_lineal (ns)]]&lt;$O$509)</f>
        <v>1</v>
      </c>
      <c r="AF441" s="7" t="b">
        <f>OR(Tabla61311[[#This Row],[Tiempo_normal (ns)]]&gt;$P$508,Tabla61311[[#This Row],[Tiempo_normal (ns)]]&lt;$P$509)</f>
        <v>0</v>
      </c>
    </row>
    <row r="442" spans="2:32" x14ac:dyDescent="0.3">
      <c r="B442">
        <v>439</v>
      </c>
      <c r="C442">
        <v>48</v>
      </c>
      <c r="D442">
        <v>65</v>
      </c>
      <c r="E442">
        <v>439</v>
      </c>
      <c r="F442">
        <v>90</v>
      </c>
      <c r="G442">
        <v>38</v>
      </c>
      <c r="H442">
        <v>439</v>
      </c>
      <c r="I442">
        <v>234</v>
      </c>
      <c r="J442">
        <v>54</v>
      </c>
      <c r="K442">
        <v>439</v>
      </c>
      <c r="L442">
        <v>801</v>
      </c>
      <c r="M442">
        <v>36</v>
      </c>
      <c r="N442">
        <v>439</v>
      </c>
      <c r="O442">
        <v>2627</v>
      </c>
      <c r="P442">
        <v>1734</v>
      </c>
      <c r="R442" s="6">
        <v>439</v>
      </c>
      <c r="S442" t="b">
        <f>OR(Tabla197[[#This Row],[Tiempo_lineal (ns)]]&gt;$C$508,Tabla197[[#This Row],[Tiempo_lineal (ns)]]&lt;$C$509)</f>
        <v>0</v>
      </c>
      <c r="T442" t="b">
        <f>OR(Tabla197[[#This Row],[Tiempo_normal (ns)]]&gt;$D$508,Tabla197[[#This Row],[Tiempo_normal (ns)]]&lt;$D$509)</f>
        <v>0</v>
      </c>
      <c r="U442" s="6">
        <v>439</v>
      </c>
      <c r="V442" t="b">
        <f>OR(Tabla3108[[#This Row],[Tiempo_lineal (ns)]]&gt;$F$508,Tabla3108[[#This Row],[Tiempo_lineal (ns)]]&lt;$F$509)</f>
        <v>0</v>
      </c>
      <c r="W442" t="b">
        <f>OR(Tabla3108[[#This Row],[Tiempo_normal (ns)]]&gt;$G$508,Tabla3108[[#This Row],[Tiempo_normal (ns)]]&lt;$G$509)</f>
        <v>0</v>
      </c>
      <c r="X442" s="6">
        <v>439</v>
      </c>
      <c r="Y442" t="b">
        <f>OR(Tabla4119[[#This Row],[Tiempo_lineal (ns)]]&gt;$I$508,Tabla4119[[#This Row],[Tiempo_lineal (ns)]]&lt;$I$509)</f>
        <v>0</v>
      </c>
      <c r="Z442" t="b">
        <f>OR(Tabla4119[[#This Row],[Tiempo_normal (ns)]]&gt;$J$508,Tabla4119[[#This Row],[Tiempo_normal (ns)]]&lt;$J$509)</f>
        <v>0</v>
      </c>
      <c r="AA442" s="6">
        <v>439</v>
      </c>
      <c r="AB442" t="b">
        <f>OR(Tabla51210[[#This Row],[Tiempo_lineal (ns)]]&gt;$L$508,Tabla51210[[#This Row],[Tiempo_lineal (ns)]]&lt;$L$509)</f>
        <v>0</v>
      </c>
      <c r="AC442" t="b">
        <f>OR(Tabla51210[[#This Row],[Tiempo_normal (ns)]]&gt;$M$508,Tabla51210[[#This Row],[Tiempo_normal (ns)]]&lt;$M$509)</f>
        <v>0</v>
      </c>
      <c r="AD442" s="6">
        <v>439</v>
      </c>
      <c r="AE442" t="b">
        <f>OR(Tabla61311[[#This Row],[Tiempo_lineal (ns)]]&gt;$O$508,Tabla61311[[#This Row],[Tiempo_lineal (ns)]]&lt;$O$509)</f>
        <v>0</v>
      </c>
      <c r="AF442" s="7" t="b">
        <f>OR(Tabla61311[[#This Row],[Tiempo_normal (ns)]]&gt;$P$508,Tabla61311[[#This Row],[Tiempo_normal (ns)]]&lt;$P$509)</f>
        <v>0</v>
      </c>
    </row>
    <row r="443" spans="2:32" x14ac:dyDescent="0.3">
      <c r="B443">
        <v>440</v>
      </c>
      <c r="C443">
        <v>67</v>
      </c>
      <c r="D443">
        <v>39</v>
      </c>
      <c r="E443">
        <v>440</v>
      </c>
      <c r="F443">
        <v>51</v>
      </c>
      <c r="G443">
        <v>183</v>
      </c>
      <c r="H443">
        <v>440</v>
      </c>
      <c r="I443">
        <v>305</v>
      </c>
      <c r="J443">
        <v>53</v>
      </c>
      <c r="K443">
        <v>440</v>
      </c>
      <c r="L443">
        <v>789</v>
      </c>
      <c r="M443">
        <v>57</v>
      </c>
      <c r="N443">
        <v>440</v>
      </c>
      <c r="O443">
        <v>1389</v>
      </c>
      <c r="P443">
        <v>277</v>
      </c>
      <c r="R443" s="8">
        <v>440</v>
      </c>
      <c r="S443" t="b">
        <f>OR(Tabla197[[#This Row],[Tiempo_lineal (ns)]]&gt;$C$508,Tabla197[[#This Row],[Tiempo_lineal (ns)]]&lt;$C$509)</f>
        <v>0</v>
      </c>
      <c r="T443" t="b">
        <f>OR(Tabla197[[#This Row],[Tiempo_normal (ns)]]&gt;$D$508,Tabla197[[#This Row],[Tiempo_normal (ns)]]&lt;$D$509)</f>
        <v>0</v>
      </c>
      <c r="U443" s="8">
        <v>440</v>
      </c>
      <c r="V443" t="b">
        <f>OR(Tabla3108[[#This Row],[Tiempo_lineal (ns)]]&gt;$F$508,Tabla3108[[#This Row],[Tiempo_lineal (ns)]]&lt;$F$509)</f>
        <v>0</v>
      </c>
      <c r="W443" t="b">
        <f>OR(Tabla3108[[#This Row],[Tiempo_normal (ns)]]&gt;$G$508,Tabla3108[[#This Row],[Tiempo_normal (ns)]]&lt;$G$509)</f>
        <v>1</v>
      </c>
      <c r="X443" s="8">
        <v>440</v>
      </c>
      <c r="Y443" t="b">
        <f>OR(Tabla4119[[#This Row],[Tiempo_lineal (ns)]]&gt;$I$508,Tabla4119[[#This Row],[Tiempo_lineal (ns)]]&lt;$I$509)</f>
        <v>0</v>
      </c>
      <c r="Z443" t="b">
        <f>OR(Tabla4119[[#This Row],[Tiempo_normal (ns)]]&gt;$J$508,Tabla4119[[#This Row],[Tiempo_normal (ns)]]&lt;$J$509)</f>
        <v>0</v>
      </c>
      <c r="AA443" s="8">
        <v>440</v>
      </c>
      <c r="AB443" t="b">
        <f>OR(Tabla51210[[#This Row],[Tiempo_lineal (ns)]]&gt;$L$508,Tabla51210[[#This Row],[Tiempo_lineal (ns)]]&lt;$L$509)</f>
        <v>0</v>
      </c>
      <c r="AC443" t="b">
        <f>OR(Tabla51210[[#This Row],[Tiempo_normal (ns)]]&gt;$M$508,Tabla51210[[#This Row],[Tiempo_normal (ns)]]&lt;$M$509)</f>
        <v>0</v>
      </c>
      <c r="AD443" s="8">
        <v>440</v>
      </c>
      <c r="AE443" t="b">
        <f>OR(Tabla61311[[#This Row],[Tiempo_lineal (ns)]]&gt;$O$508,Tabla61311[[#This Row],[Tiempo_lineal (ns)]]&lt;$O$509)</f>
        <v>0</v>
      </c>
      <c r="AF443" s="7" t="b">
        <f>OR(Tabla61311[[#This Row],[Tiempo_normal (ns)]]&gt;$P$508,Tabla61311[[#This Row],[Tiempo_normal (ns)]]&lt;$P$509)</f>
        <v>0</v>
      </c>
    </row>
    <row r="444" spans="2:32" x14ac:dyDescent="0.3">
      <c r="B444">
        <v>441</v>
      </c>
      <c r="C444">
        <v>55</v>
      </c>
      <c r="D444">
        <v>55</v>
      </c>
      <c r="E444">
        <v>441</v>
      </c>
      <c r="F444">
        <v>63</v>
      </c>
      <c r="G444">
        <v>56</v>
      </c>
      <c r="H444">
        <v>441</v>
      </c>
      <c r="I444">
        <v>241</v>
      </c>
      <c r="J444">
        <v>63</v>
      </c>
      <c r="K444">
        <v>441</v>
      </c>
      <c r="L444">
        <v>164</v>
      </c>
      <c r="M444">
        <v>805</v>
      </c>
      <c r="N444">
        <v>441</v>
      </c>
      <c r="O444">
        <v>3001</v>
      </c>
      <c r="P444">
        <v>114</v>
      </c>
      <c r="R444" s="6">
        <v>441</v>
      </c>
      <c r="S444" t="b">
        <f>OR(Tabla197[[#This Row],[Tiempo_lineal (ns)]]&gt;$C$508,Tabla197[[#This Row],[Tiempo_lineal (ns)]]&lt;$C$509)</f>
        <v>0</v>
      </c>
      <c r="T444" t="b">
        <f>OR(Tabla197[[#This Row],[Tiempo_normal (ns)]]&gt;$D$508,Tabla197[[#This Row],[Tiempo_normal (ns)]]&lt;$D$509)</f>
        <v>0</v>
      </c>
      <c r="U444" s="6">
        <v>441</v>
      </c>
      <c r="V444" t="b">
        <f>OR(Tabla3108[[#This Row],[Tiempo_lineal (ns)]]&gt;$F$508,Tabla3108[[#This Row],[Tiempo_lineal (ns)]]&lt;$F$509)</f>
        <v>0</v>
      </c>
      <c r="W444" t="b">
        <f>OR(Tabla3108[[#This Row],[Tiempo_normal (ns)]]&gt;$G$508,Tabla3108[[#This Row],[Tiempo_normal (ns)]]&lt;$G$509)</f>
        <v>0</v>
      </c>
      <c r="X444" s="6">
        <v>441</v>
      </c>
      <c r="Y444" t="b">
        <f>OR(Tabla4119[[#This Row],[Tiempo_lineal (ns)]]&gt;$I$508,Tabla4119[[#This Row],[Tiempo_lineal (ns)]]&lt;$I$509)</f>
        <v>0</v>
      </c>
      <c r="Z444" t="b">
        <f>OR(Tabla4119[[#This Row],[Tiempo_normal (ns)]]&gt;$J$508,Tabla4119[[#This Row],[Tiempo_normal (ns)]]&lt;$J$509)</f>
        <v>0</v>
      </c>
      <c r="AA444" s="6">
        <v>441</v>
      </c>
      <c r="AB444" t="b">
        <f>OR(Tabla51210[[#This Row],[Tiempo_lineal (ns)]]&gt;$L$508,Tabla51210[[#This Row],[Tiempo_lineal (ns)]]&lt;$L$509)</f>
        <v>0</v>
      </c>
      <c r="AC444" t="b">
        <f>OR(Tabla51210[[#This Row],[Tiempo_normal (ns)]]&gt;$M$508,Tabla51210[[#This Row],[Tiempo_normal (ns)]]&lt;$M$509)</f>
        <v>0</v>
      </c>
      <c r="AD444" s="6">
        <v>441</v>
      </c>
      <c r="AE444" t="b">
        <f>OR(Tabla61311[[#This Row],[Tiempo_lineal (ns)]]&gt;$O$508,Tabla61311[[#This Row],[Tiempo_lineal (ns)]]&lt;$O$509)</f>
        <v>0</v>
      </c>
      <c r="AF444" s="7" t="b">
        <f>OR(Tabla61311[[#This Row],[Tiempo_normal (ns)]]&gt;$P$508,Tabla61311[[#This Row],[Tiempo_normal (ns)]]&lt;$P$509)</f>
        <v>0</v>
      </c>
    </row>
    <row r="445" spans="2:32" x14ac:dyDescent="0.3">
      <c r="B445">
        <v>442</v>
      </c>
      <c r="C445">
        <v>47</v>
      </c>
      <c r="D445">
        <v>37</v>
      </c>
      <c r="E445">
        <v>442</v>
      </c>
      <c r="F445">
        <v>81</v>
      </c>
      <c r="G445">
        <v>36</v>
      </c>
      <c r="H445">
        <v>442</v>
      </c>
      <c r="I445">
        <v>188</v>
      </c>
      <c r="J445">
        <v>213</v>
      </c>
      <c r="K445">
        <v>442</v>
      </c>
      <c r="L445">
        <v>821</v>
      </c>
      <c r="M445">
        <v>63</v>
      </c>
      <c r="N445">
        <v>442</v>
      </c>
      <c r="O445">
        <v>1182</v>
      </c>
      <c r="P445">
        <v>211</v>
      </c>
      <c r="R445" s="8">
        <v>442</v>
      </c>
      <c r="S445" t="b">
        <f>OR(Tabla197[[#This Row],[Tiempo_lineal (ns)]]&gt;$C$508,Tabla197[[#This Row],[Tiempo_lineal (ns)]]&lt;$C$509)</f>
        <v>0</v>
      </c>
      <c r="T445" t="b">
        <f>OR(Tabla197[[#This Row],[Tiempo_normal (ns)]]&gt;$D$508,Tabla197[[#This Row],[Tiempo_normal (ns)]]&lt;$D$509)</f>
        <v>0</v>
      </c>
      <c r="U445" s="8">
        <v>442</v>
      </c>
      <c r="V445" t="b">
        <f>OR(Tabla3108[[#This Row],[Tiempo_lineal (ns)]]&gt;$F$508,Tabla3108[[#This Row],[Tiempo_lineal (ns)]]&lt;$F$509)</f>
        <v>0</v>
      </c>
      <c r="W445" t="b">
        <f>OR(Tabla3108[[#This Row],[Tiempo_normal (ns)]]&gt;$G$508,Tabla3108[[#This Row],[Tiempo_normal (ns)]]&lt;$G$509)</f>
        <v>0</v>
      </c>
      <c r="X445" s="8">
        <v>442</v>
      </c>
      <c r="Y445" t="b">
        <f>OR(Tabla4119[[#This Row],[Tiempo_lineal (ns)]]&gt;$I$508,Tabla4119[[#This Row],[Tiempo_lineal (ns)]]&lt;$I$509)</f>
        <v>0</v>
      </c>
      <c r="Z445" t="b">
        <f>OR(Tabla4119[[#This Row],[Tiempo_normal (ns)]]&gt;$J$508,Tabla4119[[#This Row],[Tiempo_normal (ns)]]&lt;$J$509)</f>
        <v>0</v>
      </c>
      <c r="AA445" s="8">
        <v>442</v>
      </c>
      <c r="AB445" t="b">
        <f>OR(Tabla51210[[#This Row],[Tiempo_lineal (ns)]]&gt;$L$508,Tabla51210[[#This Row],[Tiempo_lineal (ns)]]&lt;$L$509)</f>
        <v>0</v>
      </c>
      <c r="AC445" t="b">
        <f>OR(Tabla51210[[#This Row],[Tiempo_normal (ns)]]&gt;$M$508,Tabla51210[[#This Row],[Tiempo_normal (ns)]]&lt;$M$509)</f>
        <v>0</v>
      </c>
      <c r="AD445" s="8">
        <v>442</v>
      </c>
      <c r="AE445" t="b">
        <f>OR(Tabla61311[[#This Row],[Tiempo_lineal (ns)]]&gt;$O$508,Tabla61311[[#This Row],[Tiempo_lineal (ns)]]&lt;$O$509)</f>
        <v>0</v>
      </c>
      <c r="AF445" s="7" t="b">
        <f>OR(Tabla61311[[#This Row],[Tiempo_normal (ns)]]&gt;$P$508,Tabla61311[[#This Row],[Tiempo_normal (ns)]]&lt;$P$509)</f>
        <v>0</v>
      </c>
    </row>
    <row r="446" spans="2:32" x14ac:dyDescent="0.3">
      <c r="B446">
        <v>443</v>
      </c>
      <c r="C446">
        <v>40</v>
      </c>
      <c r="D446">
        <v>36</v>
      </c>
      <c r="E446">
        <v>443</v>
      </c>
      <c r="F446">
        <v>67</v>
      </c>
      <c r="G446">
        <v>54</v>
      </c>
      <c r="H446">
        <v>443</v>
      </c>
      <c r="I446">
        <v>203</v>
      </c>
      <c r="J446">
        <v>49</v>
      </c>
      <c r="K446">
        <v>443</v>
      </c>
      <c r="L446">
        <v>1170</v>
      </c>
      <c r="M446">
        <v>48</v>
      </c>
      <c r="N446">
        <v>443</v>
      </c>
      <c r="O446">
        <v>1214</v>
      </c>
      <c r="P446">
        <v>2921</v>
      </c>
      <c r="R446" s="6">
        <v>443</v>
      </c>
      <c r="S446" t="b">
        <f>OR(Tabla197[[#This Row],[Tiempo_lineal (ns)]]&gt;$C$508,Tabla197[[#This Row],[Tiempo_lineal (ns)]]&lt;$C$509)</f>
        <v>0</v>
      </c>
      <c r="T446" t="b">
        <f>OR(Tabla197[[#This Row],[Tiempo_normal (ns)]]&gt;$D$508,Tabla197[[#This Row],[Tiempo_normal (ns)]]&lt;$D$509)</f>
        <v>0</v>
      </c>
      <c r="U446" s="6">
        <v>443</v>
      </c>
      <c r="V446" t="b">
        <f>OR(Tabla3108[[#This Row],[Tiempo_lineal (ns)]]&gt;$F$508,Tabla3108[[#This Row],[Tiempo_lineal (ns)]]&lt;$F$509)</f>
        <v>0</v>
      </c>
      <c r="W446" t="b">
        <f>OR(Tabla3108[[#This Row],[Tiempo_normal (ns)]]&gt;$G$508,Tabla3108[[#This Row],[Tiempo_normal (ns)]]&lt;$G$509)</f>
        <v>0</v>
      </c>
      <c r="X446" s="6">
        <v>443</v>
      </c>
      <c r="Y446" t="b">
        <f>OR(Tabla4119[[#This Row],[Tiempo_lineal (ns)]]&gt;$I$508,Tabla4119[[#This Row],[Tiempo_lineal (ns)]]&lt;$I$509)</f>
        <v>0</v>
      </c>
      <c r="Z446" t="b">
        <f>OR(Tabla4119[[#This Row],[Tiempo_normal (ns)]]&gt;$J$508,Tabla4119[[#This Row],[Tiempo_normal (ns)]]&lt;$J$509)</f>
        <v>0</v>
      </c>
      <c r="AA446" s="6">
        <v>443</v>
      </c>
      <c r="AB446" t="b">
        <f>OR(Tabla51210[[#This Row],[Tiempo_lineal (ns)]]&gt;$L$508,Tabla51210[[#This Row],[Tiempo_lineal (ns)]]&lt;$L$509)</f>
        <v>0</v>
      </c>
      <c r="AC446" t="b">
        <f>OR(Tabla51210[[#This Row],[Tiempo_normal (ns)]]&gt;$M$508,Tabla51210[[#This Row],[Tiempo_normal (ns)]]&lt;$M$509)</f>
        <v>0</v>
      </c>
      <c r="AD446" s="6">
        <v>443</v>
      </c>
      <c r="AE446" t="b">
        <f>OR(Tabla61311[[#This Row],[Tiempo_lineal (ns)]]&gt;$O$508,Tabla61311[[#This Row],[Tiempo_lineal (ns)]]&lt;$O$509)</f>
        <v>0</v>
      </c>
      <c r="AF446" s="7" t="b">
        <f>OR(Tabla61311[[#This Row],[Tiempo_normal (ns)]]&gt;$P$508,Tabla61311[[#This Row],[Tiempo_normal (ns)]]&lt;$P$509)</f>
        <v>1</v>
      </c>
    </row>
    <row r="447" spans="2:32" x14ac:dyDescent="0.3">
      <c r="B447">
        <v>444</v>
      </c>
      <c r="C447">
        <v>40</v>
      </c>
      <c r="D447">
        <v>35</v>
      </c>
      <c r="E447">
        <v>444</v>
      </c>
      <c r="F447">
        <v>124</v>
      </c>
      <c r="G447">
        <v>201</v>
      </c>
      <c r="H447">
        <v>444</v>
      </c>
      <c r="I447">
        <v>109</v>
      </c>
      <c r="J447">
        <v>201</v>
      </c>
      <c r="K447">
        <v>444</v>
      </c>
      <c r="L447">
        <v>674</v>
      </c>
      <c r="M447">
        <v>41</v>
      </c>
      <c r="N447">
        <v>444</v>
      </c>
      <c r="O447">
        <v>1923</v>
      </c>
      <c r="P447">
        <v>129</v>
      </c>
      <c r="R447" s="8">
        <v>444</v>
      </c>
      <c r="S447" t="b">
        <f>OR(Tabla197[[#This Row],[Tiempo_lineal (ns)]]&gt;$C$508,Tabla197[[#This Row],[Tiempo_lineal (ns)]]&lt;$C$509)</f>
        <v>0</v>
      </c>
      <c r="T447" t="b">
        <f>OR(Tabla197[[#This Row],[Tiempo_normal (ns)]]&gt;$D$508,Tabla197[[#This Row],[Tiempo_normal (ns)]]&lt;$D$509)</f>
        <v>0</v>
      </c>
      <c r="U447" s="8">
        <v>444</v>
      </c>
      <c r="V447" t="b">
        <f>OR(Tabla3108[[#This Row],[Tiempo_lineal (ns)]]&gt;$F$508,Tabla3108[[#This Row],[Tiempo_lineal (ns)]]&lt;$F$509)</f>
        <v>0</v>
      </c>
      <c r="W447" t="b">
        <f>OR(Tabla3108[[#This Row],[Tiempo_normal (ns)]]&gt;$G$508,Tabla3108[[#This Row],[Tiempo_normal (ns)]]&lt;$G$509)</f>
        <v>1</v>
      </c>
      <c r="X447" s="8">
        <v>444</v>
      </c>
      <c r="Y447" t="b">
        <f>OR(Tabla4119[[#This Row],[Tiempo_lineal (ns)]]&gt;$I$508,Tabla4119[[#This Row],[Tiempo_lineal (ns)]]&lt;$I$509)</f>
        <v>0</v>
      </c>
      <c r="Z447" t="b">
        <f>OR(Tabla4119[[#This Row],[Tiempo_normal (ns)]]&gt;$J$508,Tabla4119[[#This Row],[Tiempo_normal (ns)]]&lt;$J$509)</f>
        <v>0</v>
      </c>
      <c r="AA447" s="8">
        <v>444</v>
      </c>
      <c r="AB447" t="b">
        <f>OR(Tabla51210[[#This Row],[Tiempo_lineal (ns)]]&gt;$L$508,Tabla51210[[#This Row],[Tiempo_lineal (ns)]]&lt;$L$509)</f>
        <v>0</v>
      </c>
      <c r="AC447" t="b">
        <f>OR(Tabla51210[[#This Row],[Tiempo_normal (ns)]]&gt;$M$508,Tabla51210[[#This Row],[Tiempo_normal (ns)]]&lt;$M$509)</f>
        <v>0</v>
      </c>
      <c r="AD447" s="8">
        <v>444</v>
      </c>
      <c r="AE447" t="b">
        <f>OR(Tabla61311[[#This Row],[Tiempo_lineal (ns)]]&gt;$O$508,Tabla61311[[#This Row],[Tiempo_lineal (ns)]]&lt;$O$509)</f>
        <v>0</v>
      </c>
      <c r="AF447" s="7" t="b">
        <f>OR(Tabla61311[[#This Row],[Tiempo_normal (ns)]]&gt;$P$508,Tabla61311[[#This Row],[Tiempo_normal (ns)]]&lt;$P$509)</f>
        <v>0</v>
      </c>
    </row>
    <row r="448" spans="2:32" x14ac:dyDescent="0.3">
      <c r="B448">
        <v>445</v>
      </c>
      <c r="C448">
        <v>81</v>
      </c>
      <c r="D448">
        <v>37</v>
      </c>
      <c r="E448">
        <v>445</v>
      </c>
      <c r="F448">
        <v>119</v>
      </c>
      <c r="G448">
        <v>142</v>
      </c>
      <c r="H448">
        <v>445</v>
      </c>
      <c r="I448">
        <v>186</v>
      </c>
      <c r="J448">
        <v>176</v>
      </c>
      <c r="K448">
        <v>445</v>
      </c>
      <c r="L448">
        <v>281</v>
      </c>
      <c r="M448">
        <v>442</v>
      </c>
      <c r="N448">
        <v>445</v>
      </c>
      <c r="O448">
        <v>1743</v>
      </c>
      <c r="P448">
        <v>114</v>
      </c>
      <c r="R448" s="6">
        <v>445</v>
      </c>
      <c r="S448" t="b">
        <f>OR(Tabla197[[#This Row],[Tiempo_lineal (ns)]]&gt;$C$508,Tabla197[[#This Row],[Tiempo_lineal (ns)]]&lt;$C$509)</f>
        <v>0</v>
      </c>
      <c r="T448" t="b">
        <f>OR(Tabla197[[#This Row],[Tiempo_normal (ns)]]&gt;$D$508,Tabla197[[#This Row],[Tiempo_normal (ns)]]&lt;$D$509)</f>
        <v>0</v>
      </c>
      <c r="U448" s="6">
        <v>445</v>
      </c>
      <c r="V448" t="b">
        <f>OR(Tabla3108[[#This Row],[Tiempo_lineal (ns)]]&gt;$F$508,Tabla3108[[#This Row],[Tiempo_lineal (ns)]]&lt;$F$509)</f>
        <v>0</v>
      </c>
      <c r="W448" t="b">
        <f>OR(Tabla3108[[#This Row],[Tiempo_normal (ns)]]&gt;$G$508,Tabla3108[[#This Row],[Tiempo_normal (ns)]]&lt;$G$509)</f>
        <v>1</v>
      </c>
      <c r="X448" s="6">
        <v>445</v>
      </c>
      <c r="Y448" t="b">
        <f>OR(Tabla4119[[#This Row],[Tiempo_lineal (ns)]]&gt;$I$508,Tabla4119[[#This Row],[Tiempo_lineal (ns)]]&lt;$I$509)</f>
        <v>0</v>
      </c>
      <c r="Z448" t="b">
        <f>OR(Tabla4119[[#This Row],[Tiempo_normal (ns)]]&gt;$J$508,Tabla4119[[#This Row],[Tiempo_normal (ns)]]&lt;$J$509)</f>
        <v>0</v>
      </c>
      <c r="AA448" s="6">
        <v>445</v>
      </c>
      <c r="AB448" t="b">
        <f>OR(Tabla51210[[#This Row],[Tiempo_lineal (ns)]]&gt;$L$508,Tabla51210[[#This Row],[Tiempo_lineal (ns)]]&lt;$L$509)</f>
        <v>0</v>
      </c>
      <c r="AC448" t="b">
        <f>OR(Tabla51210[[#This Row],[Tiempo_normal (ns)]]&gt;$M$508,Tabla51210[[#This Row],[Tiempo_normal (ns)]]&lt;$M$509)</f>
        <v>0</v>
      </c>
      <c r="AD448" s="6">
        <v>445</v>
      </c>
      <c r="AE448" t="b">
        <f>OR(Tabla61311[[#This Row],[Tiempo_lineal (ns)]]&gt;$O$508,Tabla61311[[#This Row],[Tiempo_lineal (ns)]]&lt;$O$509)</f>
        <v>0</v>
      </c>
      <c r="AF448" s="7" t="b">
        <f>OR(Tabla61311[[#This Row],[Tiempo_normal (ns)]]&gt;$P$508,Tabla61311[[#This Row],[Tiempo_normal (ns)]]&lt;$P$509)</f>
        <v>0</v>
      </c>
    </row>
    <row r="449" spans="2:32" x14ac:dyDescent="0.3">
      <c r="B449">
        <v>446</v>
      </c>
      <c r="C449">
        <v>56</v>
      </c>
      <c r="D449">
        <v>48</v>
      </c>
      <c r="E449">
        <v>446</v>
      </c>
      <c r="F449">
        <v>61</v>
      </c>
      <c r="G449">
        <v>69</v>
      </c>
      <c r="H449">
        <v>446</v>
      </c>
      <c r="I449">
        <v>245</v>
      </c>
      <c r="J449">
        <v>58</v>
      </c>
      <c r="K449">
        <v>446</v>
      </c>
      <c r="L449">
        <v>1067</v>
      </c>
      <c r="M449">
        <v>39</v>
      </c>
      <c r="N449">
        <v>446</v>
      </c>
      <c r="O449">
        <v>28345</v>
      </c>
      <c r="P449">
        <v>7009</v>
      </c>
      <c r="R449" s="8">
        <v>446</v>
      </c>
      <c r="S449" t="b">
        <f>OR(Tabla197[[#This Row],[Tiempo_lineal (ns)]]&gt;$C$508,Tabla197[[#This Row],[Tiempo_lineal (ns)]]&lt;$C$509)</f>
        <v>0</v>
      </c>
      <c r="T449" t="b">
        <f>OR(Tabla197[[#This Row],[Tiempo_normal (ns)]]&gt;$D$508,Tabla197[[#This Row],[Tiempo_normal (ns)]]&lt;$D$509)</f>
        <v>0</v>
      </c>
      <c r="U449" s="8">
        <v>446</v>
      </c>
      <c r="V449" t="b">
        <f>OR(Tabla3108[[#This Row],[Tiempo_lineal (ns)]]&gt;$F$508,Tabla3108[[#This Row],[Tiempo_lineal (ns)]]&lt;$F$509)</f>
        <v>0</v>
      </c>
      <c r="W449" t="b">
        <f>OR(Tabla3108[[#This Row],[Tiempo_normal (ns)]]&gt;$G$508,Tabla3108[[#This Row],[Tiempo_normal (ns)]]&lt;$G$509)</f>
        <v>0</v>
      </c>
      <c r="X449" s="8">
        <v>446</v>
      </c>
      <c r="Y449" t="b">
        <f>OR(Tabla4119[[#This Row],[Tiempo_lineal (ns)]]&gt;$I$508,Tabla4119[[#This Row],[Tiempo_lineal (ns)]]&lt;$I$509)</f>
        <v>0</v>
      </c>
      <c r="Z449" t="b">
        <f>OR(Tabla4119[[#This Row],[Tiempo_normal (ns)]]&gt;$J$508,Tabla4119[[#This Row],[Tiempo_normal (ns)]]&lt;$J$509)</f>
        <v>0</v>
      </c>
      <c r="AA449" s="8">
        <v>446</v>
      </c>
      <c r="AB449" t="b">
        <f>OR(Tabla51210[[#This Row],[Tiempo_lineal (ns)]]&gt;$L$508,Tabla51210[[#This Row],[Tiempo_lineal (ns)]]&lt;$L$509)</f>
        <v>0</v>
      </c>
      <c r="AC449" t="b">
        <f>OR(Tabla51210[[#This Row],[Tiempo_normal (ns)]]&gt;$M$508,Tabla51210[[#This Row],[Tiempo_normal (ns)]]&lt;$M$509)</f>
        <v>0</v>
      </c>
      <c r="AD449" s="8">
        <v>446</v>
      </c>
      <c r="AE449" t="b">
        <f>OR(Tabla61311[[#This Row],[Tiempo_lineal (ns)]]&gt;$O$508,Tabla61311[[#This Row],[Tiempo_lineal (ns)]]&lt;$O$509)</f>
        <v>1</v>
      </c>
      <c r="AF449" s="7" t="b">
        <f>OR(Tabla61311[[#This Row],[Tiempo_normal (ns)]]&gt;$P$508,Tabla61311[[#This Row],[Tiempo_normal (ns)]]&lt;$P$509)</f>
        <v>1</v>
      </c>
    </row>
    <row r="450" spans="2:32" x14ac:dyDescent="0.3">
      <c r="B450">
        <v>447</v>
      </c>
      <c r="C450">
        <v>65</v>
      </c>
      <c r="D450">
        <v>38</v>
      </c>
      <c r="E450">
        <v>447</v>
      </c>
      <c r="F450">
        <v>66</v>
      </c>
      <c r="G450">
        <v>61</v>
      </c>
      <c r="H450">
        <v>447</v>
      </c>
      <c r="I450">
        <v>144</v>
      </c>
      <c r="J450">
        <v>50</v>
      </c>
      <c r="K450">
        <v>447</v>
      </c>
      <c r="L450">
        <v>556</v>
      </c>
      <c r="M450">
        <v>55</v>
      </c>
      <c r="N450">
        <v>447</v>
      </c>
      <c r="O450">
        <v>1190</v>
      </c>
      <c r="P450">
        <v>52</v>
      </c>
      <c r="R450" s="6">
        <v>447</v>
      </c>
      <c r="S450" t="b">
        <f>OR(Tabla197[[#This Row],[Tiempo_lineal (ns)]]&gt;$C$508,Tabla197[[#This Row],[Tiempo_lineal (ns)]]&lt;$C$509)</f>
        <v>0</v>
      </c>
      <c r="T450" t="b">
        <f>OR(Tabla197[[#This Row],[Tiempo_normal (ns)]]&gt;$D$508,Tabla197[[#This Row],[Tiempo_normal (ns)]]&lt;$D$509)</f>
        <v>0</v>
      </c>
      <c r="U450" s="6">
        <v>447</v>
      </c>
      <c r="V450" t="b">
        <f>OR(Tabla3108[[#This Row],[Tiempo_lineal (ns)]]&gt;$F$508,Tabla3108[[#This Row],[Tiempo_lineal (ns)]]&lt;$F$509)</f>
        <v>0</v>
      </c>
      <c r="W450" t="b">
        <f>OR(Tabla3108[[#This Row],[Tiempo_normal (ns)]]&gt;$G$508,Tabla3108[[#This Row],[Tiempo_normal (ns)]]&lt;$G$509)</f>
        <v>0</v>
      </c>
      <c r="X450" s="6">
        <v>447</v>
      </c>
      <c r="Y450" t="b">
        <f>OR(Tabla4119[[#This Row],[Tiempo_lineal (ns)]]&gt;$I$508,Tabla4119[[#This Row],[Tiempo_lineal (ns)]]&lt;$I$509)</f>
        <v>0</v>
      </c>
      <c r="Z450" t="b">
        <f>OR(Tabla4119[[#This Row],[Tiempo_normal (ns)]]&gt;$J$508,Tabla4119[[#This Row],[Tiempo_normal (ns)]]&lt;$J$509)</f>
        <v>0</v>
      </c>
      <c r="AA450" s="6">
        <v>447</v>
      </c>
      <c r="AB450" t="b">
        <f>OR(Tabla51210[[#This Row],[Tiempo_lineal (ns)]]&gt;$L$508,Tabla51210[[#This Row],[Tiempo_lineal (ns)]]&lt;$L$509)</f>
        <v>0</v>
      </c>
      <c r="AC450" t="b">
        <f>OR(Tabla51210[[#This Row],[Tiempo_normal (ns)]]&gt;$M$508,Tabla51210[[#This Row],[Tiempo_normal (ns)]]&lt;$M$509)</f>
        <v>0</v>
      </c>
      <c r="AD450" s="6">
        <v>447</v>
      </c>
      <c r="AE450" t="b">
        <f>OR(Tabla61311[[#This Row],[Tiempo_lineal (ns)]]&gt;$O$508,Tabla61311[[#This Row],[Tiempo_lineal (ns)]]&lt;$O$509)</f>
        <v>0</v>
      </c>
      <c r="AF450" s="7" t="b">
        <f>OR(Tabla61311[[#This Row],[Tiempo_normal (ns)]]&gt;$P$508,Tabla61311[[#This Row],[Tiempo_normal (ns)]]&lt;$P$509)</f>
        <v>0</v>
      </c>
    </row>
    <row r="451" spans="2:32" x14ac:dyDescent="0.3">
      <c r="B451">
        <v>448</v>
      </c>
      <c r="C451">
        <v>50</v>
      </c>
      <c r="D451">
        <v>78</v>
      </c>
      <c r="E451">
        <v>448</v>
      </c>
      <c r="F451">
        <v>105</v>
      </c>
      <c r="G451">
        <v>37</v>
      </c>
      <c r="H451">
        <v>448</v>
      </c>
      <c r="I451">
        <v>300</v>
      </c>
      <c r="J451">
        <v>363</v>
      </c>
      <c r="K451">
        <v>448</v>
      </c>
      <c r="L451">
        <v>348</v>
      </c>
      <c r="M451">
        <v>54</v>
      </c>
      <c r="N451">
        <v>448</v>
      </c>
      <c r="O451">
        <v>1450</v>
      </c>
      <c r="P451">
        <v>733</v>
      </c>
      <c r="R451" s="8">
        <v>448</v>
      </c>
      <c r="S451" t="b">
        <f>OR(Tabla197[[#This Row],[Tiempo_lineal (ns)]]&gt;$C$508,Tabla197[[#This Row],[Tiempo_lineal (ns)]]&lt;$C$509)</f>
        <v>0</v>
      </c>
      <c r="T451" t="b">
        <f>OR(Tabla197[[#This Row],[Tiempo_normal (ns)]]&gt;$D$508,Tabla197[[#This Row],[Tiempo_normal (ns)]]&lt;$D$509)</f>
        <v>0</v>
      </c>
      <c r="U451" s="8">
        <v>448</v>
      </c>
      <c r="V451" t="b">
        <f>OR(Tabla3108[[#This Row],[Tiempo_lineal (ns)]]&gt;$F$508,Tabla3108[[#This Row],[Tiempo_lineal (ns)]]&lt;$F$509)</f>
        <v>0</v>
      </c>
      <c r="W451" t="b">
        <f>OR(Tabla3108[[#This Row],[Tiempo_normal (ns)]]&gt;$G$508,Tabla3108[[#This Row],[Tiempo_normal (ns)]]&lt;$G$509)</f>
        <v>0</v>
      </c>
      <c r="X451" s="8">
        <v>448</v>
      </c>
      <c r="Y451" t="b">
        <f>OR(Tabla4119[[#This Row],[Tiempo_lineal (ns)]]&gt;$I$508,Tabla4119[[#This Row],[Tiempo_lineal (ns)]]&lt;$I$509)</f>
        <v>0</v>
      </c>
      <c r="Z451" t="b">
        <f>OR(Tabla4119[[#This Row],[Tiempo_normal (ns)]]&gt;$J$508,Tabla4119[[#This Row],[Tiempo_normal (ns)]]&lt;$J$509)</f>
        <v>1</v>
      </c>
      <c r="AA451" s="8">
        <v>448</v>
      </c>
      <c r="AB451" t="b">
        <f>OR(Tabla51210[[#This Row],[Tiempo_lineal (ns)]]&gt;$L$508,Tabla51210[[#This Row],[Tiempo_lineal (ns)]]&lt;$L$509)</f>
        <v>0</v>
      </c>
      <c r="AC451" t="b">
        <f>OR(Tabla51210[[#This Row],[Tiempo_normal (ns)]]&gt;$M$508,Tabla51210[[#This Row],[Tiempo_normal (ns)]]&lt;$M$509)</f>
        <v>0</v>
      </c>
      <c r="AD451" s="8">
        <v>448</v>
      </c>
      <c r="AE451" t="b">
        <f>OR(Tabla61311[[#This Row],[Tiempo_lineal (ns)]]&gt;$O$508,Tabla61311[[#This Row],[Tiempo_lineal (ns)]]&lt;$O$509)</f>
        <v>0</v>
      </c>
      <c r="AF451" s="7" t="b">
        <f>OR(Tabla61311[[#This Row],[Tiempo_normal (ns)]]&gt;$P$508,Tabla61311[[#This Row],[Tiempo_normal (ns)]]&lt;$P$509)</f>
        <v>0</v>
      </c>
    </row>
    <row r="452" spans="2:32" x14ac:dyDescent="0.3">
      <c r="B452">
        <v>449</v>
      </c>
      <c r="C452">
        <v>53</v>
      </c>
      <c r="D452">
        <v>36</v>
      </c>
      <c r="E452">
        <v>449</v>
      </c>
      <c r="F452">
        <v>126</v>
      </c>
      <c r="G452">
        <v>107</v>
      </c>
      <c r="H452">
        <v>449</v>
      </c>
      <c r="I452">
        <v>138</v>
      </c>
      <c r="J452">
        <v>465</v>
      </c>
      <c r="K452">
        <v>449</v>
      </c>
      <c r="L452">
        <v>327</v>
      </c>
      <c r="M452">
        <v>50</v>
      </c>
      <c r="N452">
        <v>449</v>
      </c>
      <c r="O452">
        <v>1341</v>
      </c>
      <c r="P452">
        <v>112</v>
      </c>
      <c r="R452" s="6">
        <v>449</v>
      </c>
      <c r="S452" t="b">
        <f>OR(Tabla197[[#This Row],[Tiempo_lineal (ns)]]&gt;$C$508,Tabla197[[#This Row],[Tiempo_lineal (ns)]]&lt;$C$509)</f>
        <v>0</v>
      </c>
      <c r="T452" t="b">
        <f>OR(Tabla197[[#This Row],[Tiempo_normal (ns)]]&gt;$D$508,Tabla197[[#This Row],[Tiempo_normal (ns)]]&lt;$D$509)</f>
        <v>0</v>
      </c>
      <c r="U452" s="6">
        <v>449</v>
      </c>
      <c r="V452" t="b">
        <f>OR(Tabla3108[[#This Row],[Tiempo_lineal (ns)]]&gt;$F$508,Tabla3108[[#This Row],[Tiempo_lineal (ns)]]&lt;$F$509)</f>
        <v>0</v>
      </c>
      <c r="W452" t="b">
        <f>OR(Tabla3108[[#This Row],[Tiempo_normal (ns)]]&gt;$G$508,Tabla3108[[#This Row],[Tiempo_normal (ns)]]&lt;$G$509)</f>
        <v>0</v>
      </c>
      <c r="X452" s="6">
        <v>449</v>
      </c>
      <c r="Y452" t="b">
        <f>OR(Tabla4119[[#This Row],[Tiempo_lineal (ns)]]&gt;$I$508,Tabla4119[[#This Row],[Tiempo_lineal (ns)]]&lt;$I$509)</f>
        <v>0</v>
      </c>
      <c r="Z452" t="b">
        <f>OR(Tabla4119[[#This Row],[Tiempo_normal (ns)]]&gt;$J$508,Tabla4119[[#This Row],[Tiempo_normal (ns)]]&lt;$J$509)</f>
        <v>1</v>
      </c>
      <c r="AA452" s="6">
        <v>449</v>
      </c>
      <c r="AB452" t="b">
        <f>OR(Tabla51210[[#This Row],[Tiempo_lineal (ns)]]&gt;$L$508,Tabla51210[[#This Row],[Tiempo_lineal (ns)]]&lt;$L$509)</f>
        <v>0</v>
      </c>
      <c r="AC452" t="b">
        <f>OR(Tabla51210[[#This Row],[Tiempo_normal (ns)]]&gt;$M$508,Tabla51210[[#This Row],[Tiempo_normal (ns)]]&lt;$M$509)</f>
        <v>0</v>
      </c>
      <c r="AD452" s="6">
        <v>449</v>
      </c>
      <c r="AE452" t="b">
        <f>OR(Tabla61311[[#This Row],[Tiempo_lineal (ns)]]&gt;$O$508,Tabla61311[[#This Row],[Tiempo_lineal (ns)]]&lt;$O$509)</f>
        <v>0</v>
      </c>
      <c r="AF452" s="7" t="b">
        <f>OR(Tabla61311[[#This Row],[Tiempo_normal (ns)]]&gt;$P$508,Tabla61311[[#This Row],[Tiempo_normal (ns)]]&lt;$P$509)</f>
        <v>0</v>
      </c>
    </row>
    <row r="453" spans="2:32" x14ac:dyDescent="0.3">
      <c r="B453">
        <v>450</v>
      </c>
      <c r="C453">
        <v>60</v>
      </c>
      <c r="D453">
        <v>26</v>
      </c>
      <c r="E453">
        <v>450</v>
      </c>
      <c r="F453">
        <v>93</v>
      </c>
      <c r="G453">
        <v>37</v>
      </c>
      <c r="H453">
        <v>450</v>
      </c>
      <c r="I453">
        <v>229</v>
      </c>
      <c r="J453">
        <v>172</v>
      </c>
      <c r="K453">
        <v>450</v>
      </c>
      <c r="L453">
        <v>177</v>
      </c>
      <c r="M453">
        <v>448</v>
      </c>
      <c r="N453">
        <v>450</v>
      </c>
      <c r="O453">
        <v>496</v>
      </c>
      <c r="P453">
        <v>68</v>
      </c>
      <c r="R453" s="8">
        <v>450</v>
      </c>
      <c r="S453" t="b">
        <f>OR(Tabla197[[#This Row],[Tiempo_lineal (ns)]]&gt;$C$508,Tabla197[[#This Row],[Tiempo_lineal (ns)]]&lt;$C$509)</f>
        <v>0</v>
      </c>
      <c r="T453" t="b">
        <f>OR(Tabla197[[#This Row],[Tiempo_normal (ns)]]&gt;$D$508,Tabla197[[#This Row],[Tiempo_normal (ns)]]&lt;$D$509)</f>
        <v>0</v>
      </c>
      <c r="U453" s="8">
        <v>450</v>
      </c>
      <c r="V453" t="b">
        <f>OR(Tabla3108[[#This Row],[Tiempo_lineal (ns)]]&gt;$F$508,Tabla3108[[#This Row],[Tiempo_lineal (ns)]]&lt;$F$509)</f>
        <v>0</v>
      </c>
      <c r="W453" t="b">
        <f>OR(Tabla3108[[#This Row],[Tiempo_normal (ns)]]&gt;$G$508,Tabla3108[[#This Row],[Tiempo_normal (ns)]]&lt;$G$509)</f>
        <v>0</v>
      </c>
      <c r="X453" s="8">
        <v>450</v>
      </c>
      <c r="Y453" t="b">
        <f>OR(Tabla4119[[#This Row],[Tiempo_lineal (ns)]]&gt;$I$508,Tabla4119[[#This Row],[Tiempo_lineal (ns)]]&lt;$I$509)</f>
        <v>0</v>
      </c>
      <c r="Z453" t="b">
        <f>OR(Tabla4119[[#This Row],[Tiempo_normal (ns)]]&gt;$J$508,Tabla4119[[#This Row],[Tiempo_normal (ns)]]&lt;$J$509)</f>
        <v>0</v>
      </c>
      <c r="AA453" s="8">
        <v>450</v>
      </c>
      <c r="AB453" t="b">
        <f>OR(Tabla51210[[#This Row],[Tiempo_lineal (ns)]]&gt;$L$508,Tabla51210[[#This Row],[Tiempo_lineal (ns)]]&lt;$L$509)</f>
        <v>0</v>
      </c>
      <c r="AC453" t="b">
        <f>OR(Tabla51210[[#This Row],[Tiempo_normal (ns)]]&gt;$M$508,Tabla51210[[#This Row],[Tiempo_normal (ns)]]&lt;$M$509)</f>
        <v>0</v>
      </c>
      <c r="AD453" s="8">
        <v>450</v>
      </c>
      <c r="AE453" t="b">
        <f>OR(Tabla61311[[#This Row],[Tiempo_lineal (ns)]]&gt;$O$508,Tabla61311[[#This Row],[Tiempo_lineal (ns)]]&lt;$O$509)</f>
        <v>0</v>
      </c>
      <c r="AF453" s="7" t="b">
        <f>OR(Tabla61311[[#This Row],[Tiempo_normal (ns)]]&gt;$P$508,Tabla61311[[#This Row],[Tiempo_normal (ns)]]&lt;$P$509)</f>
        <v>0</v>
      </c>
    </row>
    <row r="454" spans="2:32" x14ac:dyDescent="0.3">
      <c r="B454">
        <v>451</v>
      </c>
      <c r="C454">
        <v>61</v>
      </c>
      <c r="D454">
        <v>26</v>
      </c>
      <c r="E454">
        <v>451</v>
      </c>
      <c r="F454">
        <v>58</v>
      </c>
      <c r="G454">
        <v>69</v>
      </c>
      <c r="H454">
        <v>451</v>
      </c>
      <c r="I454">
        <v>304</v>
      </c>
      <c r="J454">
        <v>52</v>
      </c>
      <c r="K454">
        <v>451</v>
      </c>
      <c r="L454">
        <v>802</v>
      </c>
      <c r="M454">
        <v>363</v>
      </c>
      <c r="N454">
        <v>451</v>
      </c>
      <c r="O454">
        <v>1827</v>
      </c>
      <c r="P454">
        <v>110</v>
      </c>
      <c r="R454" s="6">
        <v>451</v>
      </c>
      <c r="S454" t="b">
        <f>OR(Tabla197[[#This Row],[Tiempo_lineal (ns)]]&gt;$C$508,Tabla197[[#This Row],[Tiempo_lineal (ns)]]&lt;$C$509)</f>
        <v>0</v>
      </c>
      <c r="T454" t="b">
        <f>OR(Tabla197[[#This Row],[Tiempo_normal (ns)]]&gt;$D$508,Tabla197[[#This Row],[Tiempo_normal (ns)]]&lt;$D$509)</f>
        <v>0</v>
      </c>
      <c r="U454" s="6">
        <v>451</v>
      </c>
      <c r="V454" t="b">
        <f>OR(Tabla3108[[#This Row],[Tiempo_lineal (ns)]]&gt;$F$508,Tabla3108[[#This Row],[Tiempo_lineal (ns)]]&lt;$F$509)</f>
        <v>0</v>
      </c>
      <c r="W454" t="b">
        <f>OR(Tabla3108[[#This Row],[Tiempo_normal (ns)]]&gt;$G$508,Tabla3108[[#This Row],[Tiempo_normal (ns)]]&lt;$G$509)</f>
        <v>0</v>
      </c>
      <c r="X454" s="6">
        <v>451</v>
      </c>
      <c r="Y454" t="b">
        <f>OR(Tabla4119[[#This Row],[Tiempo_lineal (ns)]]&gt;$I$508,Tabla4119[[#This Row],[Tiempo_lineal (ns)]]&lt;$I$509)</f>
        <v>0</v>
      </c>
      <c r="Z454" t="b">
        <f>OR(Tabla4119[[#This Row],[Tiempo_normal (ns)]]&gt;$J$508,Tabla4119[[#This Row],[Tiempo_normal (ns)]]&lt;$J$509)</f>
        <v>0</v>
      </c>
      <c r="AA454" s="6">
        <v>451</v>
      </c>
      <c r="AB454" t="b">
        <f>OR(Tabla51210[[#This Row],[Tiempo_lineal (ns)]]&gt;$L$508,Tabla51210[[#This Row],[Tiempo_lineal (ns)]]&lt;$L$509)</f>
        <v>0</v>
      </c>
      <c r="AC454" t="b">
        <f>OR(Tabla51210[[#This Row],[Tiempo_normal (ns)]]&gt;$M$508,Tabla51210[[#This Row],[Tiempo_normal (ns)]]&lt;$M$509)</f>
        <v>0</v>
      </c>
      <c r="AD454" s="6">
        <v>451</v>
      </c>
      <c r="AE454" t="b">
        <f>OR(Tabla61311[[#This Row],[Tiempo_lineal (ns)]]&gt;$O$508,Tabla61311[[#This Row],[Tiempo_lineal (ns)]]&lt;$O$509)</f>
        <v>0</v>
      </c>
      <c r="AF454" s="7" t="b">
        <f>OR(Tabla61311[[#This Row],[Tiempo_normal (ns)]]&gt;$P$508,Tabla61311[[#This Row],[Tiempo_normal (ns)]]&lt;$P$509)</f>
        <v>0</v>
      </c>
    </row>
    <row r="455" spans="2:32" x14ac:dyDescent="0.3">
      <c r="B455">
        <v>452</v>
      </c>
      <c r="C455">
        <v>46</v>
      </c>
      <c r="D455">
        <v>48</v>
      </c>
      <c r="E455">
        <v>452</v>
      </c>
      <c r="F455">
        <v>70</v>
      </c>
      <c r="G455">
        <v>37</v>
      </c>
      <c r="H455">
        <v>452</v>
      </c>
      <c r="I455">
        <v>212</v>
      </c>
      <c r="J455">
        <v>106</v>
      </c>
      <c r="K455">
        <v>452</v>
      </c>
      <c r="L455">
        <v>456</v>
      </c>
      <c r="M455">
        <v>56</v>
      </c>
      <c r="N455">
        <v>452</v>
      </c>
      <c r="O455">
        <v>1966</v>
      </c>
      <c r="P455">
        <v>3910</v>
      </c>
      <c r="R455" s="8">
        <v>452</v>
      </c>
      <c r="S455" t="b">
        <f>OR(Tabla197[[#This Row],[Tiempo_lineal (ns)]]&gt;$C$508,Tabla197[[#This Row],[Tiempo_lineal (ns)]]&lt;$C$509)</f>
        <v>0</v>
      </c>
      <c r="T455" t="b">
        <f>OR(Tabla197[[#This Row],[Tiempo_normal (ns)]]&gt;$D$508,Tabla197[[#This Row],[Tiempo_normal (ns)]]&lt;$D$509)</f>
        <v>0</v>
      </c>
      <c r="U455" s="8">
        <v>452</v>
      </c>
      <c r="V455" t="b">
        <f>OR(Tabla3108[[#This Row],[Tiempo_lineal (ns)]]&gt;$F$508,Tabla3108[[#This Row],[Tiempo_lineal (ns)]]&lt;$F$509)</f>
        <v>0</v>
      </c>
      <c r="W455" t="b">
        <f>OR(Tabla3108[[#This Row],[Tiempo_normal (ns)]]&gt;$G$508,Tabla3108[[#This Row],[Tiempo_normal (ns)]]&lt;$G$509)</f>
        <v>0</v>
      </c>
      <c r="X455" s="8">
        <v>452</v>
      </c>
      <c r="Y455" t="b">
        <f>OR(Tabla4119[[#This Row],[Tiempo_lineal (ns)]]&gt;$I$508,Tabla4119[[#This Row],[Tiempo_lineal (ns)]]&lt;$I$509)</f>
        <v>0</v>
      </c>
      <c r="Z455" t="b">
        <f>OR(Tabla4119[[#This Row],[Tiempo_normal (ns)]]&gt;$J$508,Tabla4119[[#This Row],[Tiempo_normal (ns)]]&lt;$J$509)</f>
        <v>0</v>
      </c>
      <c r="AA455" s="8">
        <v>452</v>
      </c>
      <c r="AB455" t="b">
        <f>OR(Tabla51210[[#This Row],[Tiempo_lineal (ns)]]&gt;$L$508,Tabla51210[[#This Row],[Tiempo_lineal (ns)]]&lt;$L$509)</f>
        <v>0</v>
      </c>
      <c r="AC455" t="b">
        <f>OR(Tabla51210[[#This Row],[Tiempo_normal (ns)]]&gt;$M$508,Tabla51210[[#This Row],[Tiempo_normal (ns)]]&lt;$M$509)</f>
        <v>0</v>
      </c>
      <c r="AD455" s="8">
        <v>452</v>
      </c>
      <c r="AE455" t="b">
        <f>OR(Tabla61311[[#This Row],[Tiempo_lineal (ns)]]&gt;$O$508,Tabla61311[[#This Row],[Tiempo_lineal (ns)]]&lt;$O$509)</f>
        <v>0</v>
      </c>
      <c r="AF455" s="7" t="b">
        <f>OR(Tabla61311[[#This Row],[Tiempo_normal (ns)]]&gt;$P$508,Tabla61311[[#This Row],[Tiempo_normal (ns)]]&lt;$P$509)</f>
        <v>1</v>
      </c>
    </row>
    <row r="456" spans="2:32" x14ac:dyDescent="0.3">
      <c r="B456">
        <v>453</v>
      </c>
      <c r="C456">
        <v>47</v>
      </c>
      <c r="D456">
        <v>37</v>
      </c>
      <c r="E456">
        <v>453</v>
      </c>
      <c r="F456">
        <v>73</v>
      </c>
      <c r="G456">
        <v>37</v>
      </c>
      <c r="H456">
        <v>453</v>
      </c>
      <c r="I456">
        <v>87</v>
      </c>
      <c r="J456">
        <v>64</v>
      </c>
      <c r="K456">
        <v>453</v>
      </c>
      <c r="L456">
        <v>771</v>
      </c>
      <c r="M456">
        <v>55</v>
      </c>
      <c r="N456">
        <v>453</v>
      </c>
      <c r="O456">
        <v>1011</v>
      </c>
      <c r="P456">
        <v>796</v>
      </c>
      <c r="R456" s="6">
        <v>453</v>
      </c>
      <c r="S456" t="b">
        <f>OR(Tabla197[[#This Row],[Tiempo_lineal (ns)]]&gt;$C$508,Tabla197[[#This Row],[Tiempo_lineal (ns)]]&lt;$C$509)</f>
        <v>0</v>
      </c>
      <c r="T456" t="b">
        <f>OR(Tabla197[[#This Row],[Tiempo_normal (ns)]]&gt;$D$508,Tabla197[[#This Row],[Tiempo_normal (ns)]]&lt;$D$509)</f>
        <v>0</v>
      </c>
      <c r="U456" s="6">
        <v>453</v>
      </c>
      <c r="V456" t="b">
        <f>OR(Tabla3108[[#This Row],[Tiempo_lineal (ns)]]&gt;$F$508,Tabla3108[[#This Row],[Tiempo_lineal (ns)]]&lt;$F$509)</f>
        <v>0</v>
      </c>
      <c r="W456" t="b">
        <f>OR(Tabla3108[[#This Row],[Tiempo_normal (ns)]]&gt;$G$508,Tabla3108[[#This Row],[Tiempo_normal (ns)]]&lt;$G$509)</f>
        <v>0</v>
      </c>
      <c r="X456" s="6">
        <v>453</v>
      </c>
      <c r="Y456" t="b">
        <f>OR(Tabla4119[[#This Row],[Tiempo_lineal (ns)]]&gt;$I$508,Tabla4119[[#This Row],[Tiempo_lineal (ns)]]&lt;$I$509)</f>
        <v>0</v>
      </c>
      <c r="Z456" t="b">
        <f>OR(Tabla4119[[#This Row],[Tiempo_normal (ns)]]&gt;$J$508,Tabla4119[[#This Row],[Tiempo_normal (ns)]]&lt;$J$509)</f>
        <v>0</v>
      </c>
      <c r="AA456" s="6">
        <v>453</v>
      </c>
      <c r="AB456" t="b">
        <f>OR(Tabla51210[[#This Row],[Tiempo_lineal (ns)]]&gt;$L$508,Tabla51210[[#This Row],[Tiempo_lineal (ns)]]&lt;$L$509)</f>
        <v>0</v>
      </c>
      <c r="AC456" t="b">
        <f>OR(Tabla51210[[#This Row],[Tiempo_normal (ns)]]&gt;$M$508,Tabla51210[[#This Row],[Tiempo_normal (ns)]]&lt;$M$509)</f>
        <v>0</v>
      </c>
      <c r="AD456" s="6">
        <v>453</v>
      </c>
      <c r="AE456" t="b">
        <f>OR(Tabla61311[[#This Row],[Tiempo_lineal (ns)]]&gt;$O$508,Tabla61311[[#This Row],[Tiempo_lineal (ns)]]&lt;$O$509)</f>
        <v>0</v>
      </c>
      <c r="AF456" s="7" t="b">
        <f>OR(Tabla61311[[#This Row],[Tiempo_normal (ns)]]&gt;$P$508,Tabla61311[[#This Row],[Tiempo_normal (ns)]]&lt;$P$509)</f>
        <v>0</v>
      </c>
    </row>
    <row r="457" spans="2:32" x14ac:dyDescent="0.3">
      <c r="B457">
        <v>454</v>
      </c>
      <c r="C457">
        <v>52</v>
      </c>
      <c r="D457">
        <v>35</v>
      </c>
      <c r="E457">
        <v>454</v>
      </c>
      <c r="F457">
        <v>105</v>
      </c>
      <c r="G457">
        <v>61</v>
      </c>
      <c r="H457">
        <v>454</v>
      </c>
      <c r="I457">
        <v>113</v>
      </c>
      <c r="J457">
        <v>65</v>
      </c>
      <c r="K457">
        <v>454</v>
      </c>
      <c r="L457">
        <v>1266</v>
      </c>
      <c r="M457">
        <v>68</v>
      </c>
      <c r="N457">
        <v>454</v>
      </c>
      <c r="O457">
        <v>2298</v>
      </c>
      <c r="P457">
        <v>390</v>
      </c>
      <c r="R457" s="8">
        <v>454</v>
      </c>
      <c r="S457" t="b">
        <f>OR(Tabla197[[#This Row],[Tiempo_lineal (ns)]]&gt;$C$508,Tabla197[[#This Row],[Tiempo_lineal (ns)]]&lt;$C$509)</f>
        <v>0</v>
      </c>
      <c r="T457" t="b">
        <f>OR(Tabla197[[#This Row],[Tiempo_normal (ns)]]&gt;$D$508,Tabla197[[#This Row],[Tiempo_normal (ns)]]&lt;$D$509)</f>
        <v>0</v>
      </c>
      <c r="U457" s="8">
        <v>454</v>
      </c>
      <c r="V457" t="b">
        <f>OR(Tabla3108[[#This Row],[Tiempo_lineal (ns)]]&gt;$F$508,Tabla3108[[#This Row],[Tiempo_lineal (ns)]]&lt;$F$509)</f>
        <v>0</v>
      </c>
      <c r="W457" t="b">
        <f>OR(Tabla3108[[#This Row],[Tiempo_normal (ns)]]&gt;$G$508,Tabla3108[[#This Row],[Tiempo_normal (ns)]]&lt;$G$509)</f>
        <v>0</v>
      </c>
      <c r="X457" s="8">
        <v>454</v>
      </c>
      <c r="Y457" t="b">
        <f>OR(Tabla4119[[#This Row],[Tiempo_lineal (ns)]]&gt;$I$508,Tabla4119[[#This Row],[Tiempo_lineal (ns)]]&lt;$I$509)</f>
        <v>0</v>
      </c>
      <c r="Z457" t="b">
        <f>OR(Tabla4119[[#This Row],[Tiempo_normal (ns)]]&gt;$J$508,Tabla4119[[#This Row],[Tiempo_normal (ns)]]&lt;$J$509)</f>
        <v>0</v>
      </c>
      <c r="AA457" s="8">
        <v>454</v>
      </c>
      <c r="AB457" t="b">
        <f>OR(Tabla51210[[#This Row],[Tiempo_lineal (ns)]]&gt;$L$508,Tabla51210[[#This Row],[Tiempo_lineal (ns)]]&lt;$L$509)</f>
        <v>0</v>
      </c>
      <c r="AC457" t="b">
        <f>OR(Tabla51210[[#This Row],[Tiempo_normal (ns)]]&gt;$M$508,Tabla51210[[#This Row],[Tiempo_normal (ns)]]&lt;$M$509)</f>
        <v>0</v>
      </c>
      <c r="AD457" s="8">
        <v>454</v>
      </c>
      <c r="AE457" t="b">
        <f>OR(Tabla61311[[#This Row],[Tiempo_lineal (ns)]]&gt;$O$508,Tabla61311[[#This Row],[Tiempo_lineal (ns)]]&lt;$O$509)</f>
        <v>0</v>
      </c>
      <c r="AF457" s="7" t="b">
        <f>OR(Tabla61311[[#This Row],[Tiempo_normal (ns)]]&gt;$P$508,Tabla61311[[#This Row],[Tiempo_normal (ns)]]&lt;$P$509)</f>
        <v>0</v>
      </c>
    </row>
    <row r="458" spans="2:32" x14ac:dyDescent="0.3">
      <c r="B458">
        <v>455</v>
      </c>
      <c r="C458">
        <v>41</v>
      </c>
      <c r="D458">
        <v>26</v>
      </c>
      <c r="E458">
        <v>455</v>
      </c>
      <c r="F458">
        <v>64</v>
      </c>
      <c r="G458">
        <v>60</v>
      </c>
      <c r="H458">
        <v>455</v>
      </c>
      <c r="I458">
        <v>291</v>
      </c>
      <c r="J458">
        <v>375</v>
      </c>
      <c r="K458">
        <v>455</v>
      </c>
      <c r="L458">
        <v>531</v>
      </c>
      <c r="M458">
        <v>62</v>
      </c>
      <c r="N458">
        <v>455</v>
      </c>
      <c r="O458">
        <v>1945</v>
      </c>
      <c r="P458">
        <v>87</v>
      </c>
      <c r="R458" s="6">
        <v>455</v>
      </c>
      <c r="S458" t="b">
        <f>OR(Tabla197[[#This Row],[Tiempo_lineal (ns)]]&gt;$C$508,Tabla197[[#This Row],[Tiempo_lineal (ns)]]&lt;$C$509)</f>
        <v>0</v>
      </c>
      <c r="T458" t="b">
        <f>OR(Tabla197[[#This Row],[Tiempo_normal (ns)]]&gt;$D$508,Tabla197[[#This Row],[Tiempo_normal (ns)]]&lt;$D$509)</f>
        <v>0</v>
      </c>
      <c r="U458" s="6">
        <v>455</v>
      </c>
      <c r="V458" t="b">
        <f>OR(Tabla3108[[#This Row],[Tiempo_lineal (ns)]]&gt;$F$508,Tabla3108[[#This Row],[Tiempo_lineal (ns)]]&lt;$F$509)</f>
        <v>0</v>
      </c>
      <c r="W458" t="b">
        <f>OR(Tabla3108[[#This Row],[Tiempo_normal (ns)]]&gt;$G$508,Tabla3108[[#This Row],[Tiempo_normal (ns)]]&lt;$G$509)</f>
        <v>0</v>
      </c>
      <c r="X458" s="6">
        <v>455</v>
      </c>
      <c r="Y458" t="b">
        <f>OR(Tabla4119[[#This Row],[Tiempo_lineal (ns)]]&gt;$I$508,Tabla4119[[#This Row],[Tiempo_lineal (ns)]]&lt;$I$509)</f>
        <v>0</v>
      </c>
      <c r="Z458" t="b">
        <f>OR(Tabla4119[[#This Row],[Tiempo_normal (ns)]]&gt;$J$508,Tabla4119[[#This Row],[Tiempo_normal (ns)]]&lt;$J$509)</f>
        <v>1</v>
      </c>
      <c r="AA458" s="6">
        <v>455</v>
      </c>
      <c r="AB458" t="b">
        <f>OR(Tabla51210[[#This Row],[Tiempo_lineal (ns)]]&gt;$L$508,Tabla51210[[#This Row],[Tiempo_lineal (ns)]]&lt;$L$509)</f>
        <v>0</v>
      </c>
      <c r="AC458" t="b">
        <f>OR(Tabla51210[[#This Row],[Tiempo_normal (ns)]]&gt;$M$508,Tabla51210[[#This Row],[Tiempo_normal (ns)]]&lt;$M$509)</f>
        <v>0</v>
      </c>
      <c r="AD458" s="6">
        <v>455</v>
      </c>
      <c r="AE458" t="b">
        <f>OR(Tabla61311[[#This Row],[Tiempo_lineal (ns)]]&gt;$O$508,Tabla61311[[#This Row],[Tiempo_lineal (ns)]]&lt;$O$509)</f>
        <v>0</v>
      </c>
      <c r="AF458" s="7" t="b">
        <f>OR(Tabla61311[[#This Row],[Tiempo_normal (ns)]]&gt;$P$508,Tabla61311[[#This Row],[Tiempo_normal (ns)]]&lt;$P$509)</f>
        <v>0</v>
      </c>
    </row>
    <row r="459" spans="2:32" x14ac:dyDescent="0.3">
      <c r="B459">
        <v>456</v>
      </c>
      <c r="C459">
        <v>44</v>
      </c>
      <c r="D459">
        <v>48</v>
      </c>
      <c r="E459">
        <v>456</v>
      </c>
      <c r="F459">
        <v>87</v>
      </c>
      <c r="G459">
        <v>37</v>
      </c>
      <c r="H459">
        <v>456</v>
      </c>
      <c r="I459">
        <v>95</v>
      </c>
      <c r="J459">
        <v>324</v>
      </c>
      <c r="K459">
        <v>456</v>
      </c>
      <c r="L459">
        <v>660</v>
      </c>
      <c r="M459">
        <v>413</v>
      </c>
      <c r="N459">
        <v>456</v>
      </c>
      <c r="O459">
        <v>1716</v>
      </c>
      <c r="P459">
        <v>6401</v>
      </c>
      <c r="R459" s="8">
        <v>456</v>
      </c>
      <c r="S459" t="b">
        <f>OR(Tabla197[[#This Row],[Tiempo_lineal (ns)]]&gt;$C$508,Tabla197[[#This Row],[Tiempo_lineal (ns)]]&lt;$C$509)</f>
        <v>0</v>
      </c>
      <c r="T459" t="b">
        <f>OR(Tabla197[[#This Row],[Tiempo_normal (ns)]]&gt;$D$508,Tabla197[[#This Row],[Tiempo_normal (ns)]]&lt;$D$509)</f>
        <v>0</v>
      </c>
      <c r="U459" s="8">
        <v>456</v>
      </c>
      <c r="V459" t="b">
        <f>OR(Tabla3108[[#This Row],[Tiempo_lineal (ns)]]&gt;$F$508,Tabla3108[[#This Row],[Tiempo_lineal (ns)]]&lt;$F$509)</f>
        <v>0</v>
      </c>
      <c r="W459" t="b">
        <f>OR(Tabla3108[[#This Row],[Tiempo_normal (ns)]]&gt;$G$508,Tabla3108[[#This Row],[Tiempo_normal (ns)]]&lt;$G$509)</f>
        <v>0</v>
      </c>
      <c r="X459" s="8">
        <v>456</v>
      </c>
      <c r="Y459" t="b">
        <f>OR(Tabla4119[[#This Row],[Tiempo_lineal (ns)]]&gt;$I$508,Tabla4119[[#This Row],[Tiempo_lineal (ns)]]&lt;$I$509)</f>
        <v>0</v>
      </c>
      <c r="Z459" t="b">
        <f>OR(Tabla4119[[#This Row],[Tiempo_normal (ns)]]&gt;$J$508,Tabla4119[[#This Row],[Tiempo_normal (ns)]]&lt;$J$509)</f>
        <v>0</v>
      </c>
      <c r="AA459" s="8">
        <v>456</v>
      </c>
      <c r="AB459" t="b">
        <f>OR(Tabla51210[[#This Row],[Tiempo_lineal (ns)]]&gt;$L$508,Tabla51210[[#This Row],[Tiempo_lineal (ns)]]&lt;$L$509)</f>
        <v>0</v>
      </c>
      <c r="AC459" t="b">
        <f>OR(Tabla51210[[#This Row],[Tiempo_normal (ns)]]&gt;$M$508,Tabla51210[[#This Row],[Tiempo_normal (ns)]]&lt;$M$509)</f>
        <v>0</v>
      </c>
      <c r="AD459" s="8">
        <v>456</v>
      </c>
      <c r="AE459" t="b">
        <f>OR(Tabla61311[[#This Row],[Tiempo_lineal (ns)]]&gt;$O$508,Tabla61311[[#This Row],[Tiempo_lineal (ns)]]&lt;$O$509)</f>
        <v>0</v>
      </c>
      <c r="AF459" s="7" t="b">
        <f>OR(Tabla61311[[#This Row],[Tiempo_normal (ns)]]&gt;$P$508,Tabla61311[[#This Row],[Tiempo_normal (ns)]]&lt;$P$509)</f>
        <v>1</v>
      </c>
    </row>
    <row r="460" spans="2:32" x14ac:dyDescent="0.3">
      <c r="B460">
        <v>457</v>
      </c>
      <c r="C460">
        <v>51</v>
      </c>
      <c r="D460">
        <v>42</v>
      </c>
      <c r="E460">
        <v>457</v>
      </c>
      <c r="F460">
        <v>95</v>
      </c>
      <c r="G460">
        <v>26</v>
      </c>
      <c r="H460">
        <v>457</v>
      </c>
      <c r="I460">
        <v>269</v>
      </c>
      <c r="J460">
        <v>53</v>
      </c>
      <c r="K460">
        <v>457</v>
      </c>
      <c r="L460">
        <v>168</v>
      </c>
      <c r="M460">
        <v>54</v>
      </c>
      <c r="N460">
        <v>457</v>
      </c>
      <c r="O460">
        <v>2597</v>
      </c>
      <c r="P460">
        <v>346</v>
      </c>
      <c r="R460" s="6">
        <v>457</v>
      </c>
      <c r="S460" t="b">
        <f>OR(Tabla197[[#This Row],[Tiempo_lineal (ns)]]&gt;$C$508,Tabla197[[#This Row],[Tiempo_lineal (ns)]]&lt;$C$509)</f>
        <v>0</v>
      </c>
      <c r="T460" t="b">
        <f>OR(Tabla197[[#This Row],[Tiempo_normal (ns)]]&gt;$D$508,Tabla197[[#This Row],[Tiempo_normal (ns)]]&lt;$D$509)</f>
        <v>0</v>
      </c>
      <c r="U460" s="6">
        <v>457</v>
      </c>
      <c r="V460" t="b">
        <f>OR(Tabla3108[[#This Row],[Tiempo_lineal (ns)]]&gt;$F$508,Tabla3108[[#This Row],[Tiempo_lineal (ns)]]&lt;$F$509)</f>
        <v>0</v>
      </c>
      <c r="W460" t="b">
        <f>OR(Tabla3108[[#This Row],[Tiempo_normal (ns)]]&gt;$G$508,Tabla3108[[#This Row],[Tiempo_normal (ns)]]&lt;$G$509)</f>
        <v>0</v>
      </c>
      <c r="X460" s="6">
        <v>457</v>
      </c>
      <c r="Y460" t="b">
        <f>OR(Tabla4119[[#This Row],[Tiempo_lineal (ns)]]&gt;$I$508,Tabla4119[[#This Row],[Tiempo_lineal (ns)]]&lt;$I$509)</f>
        <v>0</v>
      </c>
      <c r="Z460" t="b">
        <f>OR(Tabla4119[[#This Row],[Tiempo_normal (ns)]]&gt;$J$508,Tabla4119[[#This Row],[Tiempo_normal (ns)]]&lt;$J$509)</f>
        <v>0</v>
      </c>
      <c r="AA460" s="6">
        <v>457</v>
      </c>
      <c r="AB460" t="b">
        <f>OR(Tabla51210[[#This Row],[Tiempo_lineal (ns)]]&gt;$L$508,Tabla51210[[#This Row],[Tiempo_lineal (ns)]]&lt;$L$509)</f>
        <v>0</v>
      </c>
      <c r="AC460" t="b">
        <f>OR(Tabla51210[[#This Row],[Tiempo_normal (ns)]]&gt;$M$508,Tabla51210[[#This Row],[Tiempo_normal (ns)]]&lt;$M$509)</f>
        <v>0</v>
      </c>
      <c r="AD460" s="6">
        <v>457</v>
      </c>
      <c r="AE460" t="b">
        <f>OR(Tabla61311[[#This Row],[Tiempo_lineal (ns)]]&gt;$O$508,Tabla61311[[#This Row],[Tiempo_lineal (ns)]]&lt;$O$509)</f>
        <v>0</v>
      </c>
      <c r="AF460" s="7" t="b">
        <f>OR(Tabla61311[[#This Row],[Tiempo_normal (ns)]]&gt;$P$508,Tabla61311[[#This Row],[Tiempo_normal (ns)]]&lt;$P$509)</f>
        <v>0</v>
      </c>
    </row>
    <row r="461" spans="2:32" x14ac:dyDescent="0.3">
      <c r="B461">
        <v>458</v>
      </c>
      <c r="C461">
        <v>54</v>
      </c>
      <c r="D461">
        <v>62</v>
      </c>
      <c r="E461">
        <v>458</v>
      </c>
      <c r="F461">
        <v>95</v>
      </c>
      <c r="G461">
        <v>45</v>
      </c>
      <c r="H461">
        <v>458</v>
      </c>
      <c r="I461">
        <v>158</v>
      </c>
      <c r="J461">
        <v>61</v>
      </c>
      <c r="K461">
        <v>458</v>
      </c>
      <c r="L461">
        <v>1727</v>
      </c>
      <c r="M461">
        <v>59</v>
      </c>
      <c r="N461">
        <v>458</v>
      </c>
      <c r="O461">
        <v>2082</v>
      </c>
      <c r="P461">
        <v>201</v>
      </c>
      <c r="R461" s="8">
        <v>458</v>
      </c>
      <c r="S461" t="b">
        <f>OR(Tabla197[[#This Row],[Tiempo_lineal (ns)]]&gt;$C$508,Tabla197[[#This Row],[Tiempo_lineal (ns)]]&lt;$C$509)</f>
        <v>0</v>
      </c>
      <c r="T461" t="b">
        <f>OR(Tabla197[[#This Row],[Tiempo_normal (ns)]]&gt;$D$508,Tabla197[[#This Row],[Tiempo_normal (ns)]]&lt;$D$509)</f>
        <v>0</v>
      </c>
      <c r="U461" s="8">
        <v>458</v>
      </c>
      <c r="V461" t="b">
        <f>OR(Tabla3108[[#This Row],[Tiempo_lineal (ns)]]&gt;$F$508,Tabla3108[[#This Row],[Tiempo_lineal (ns)]]&lt;$F$509)</f>
        <v>0</v>
      </c>
      <c r="W461" t="b">
        <f>OR(Tabla3108[[#This Row],[Tiempo_normal (ns)]]&gt;$G$508,Tabla3108[[#This Row],[Tiempo_normal (ns)]]&lt;$G$509)</f>
        <v>0</v>
      </c>
      <c r="X461" s="8">
        <v>458</v>
      </c>
      <c r="Y461" t="b">
        <f>OR(Tabla4119[[#This Row],[Tiempo_lineal (ns)]]&gt;$I$508,Tabla4119[[#This Row],[Tiempo_lineal (ns)]]&lt;$I$509)</f>
        <v>0</v>
      </c>
      <c r="Z461" t="b">
        <f>OR(Tabla4119[[#This Row],[Tiempo_normal (ns)]]&gt;$J$508,Tabla4119[[#This Row],[Tiempo_normal (ns)]]&lt;$J$509)</f>
        <v>0</v>
      </c>
      <c r="AA461" s="8">
        <v>458</v>
      </c>
      <c r="AB461" t="b">
        <f>OR(Tabla51210[[#This Row],[Tiempo_lineal (ns)]]&gt;$L$508,Tabla51210[[#This Row],[Tiempo_lineal (ns)]]&lt;$L$509)</f>
        <v>0</v>
      </c>
      <c r="AC461" t="b">
        <f>OR(Tabla51210[[#This Row],[Tiempo_normal (ns)]]&gt;$M$508,Tabla51210[[#This Row],[Tiempo_normal (ns)]]&lt;$M$509)</f>
        <v>0</v>
      </c>
      <c r="AD461" s="8">
        <v>458</v>
      </c>
      <c r="AE461" t="b">
        <f>OR(Tabla61311[[#This Row],[Tiempo_lineal (ns)]]&gt;$O$508,Tabla61311[[#This Row],[Tiempo_lineal (ns)]]&lt;$O$509)</f>
        <v>0</v>
      </c>
      <c r="AF461" s="7" t="b">
        <f>OR(Tabla61311[[#This Row],[Tiempo_normal (ns)]]&gt;$P$508,Tabla61311[[#This Row],[Tiempo_normal (ns)]]&lt;$P$509)</f>
        <v>0</v>
      </c>
    </row>
    <row r="462" spans="2:32" x14ac:dyDescent="0.3">
      <c r="B462">
        <v>459</v>
      </c>
      <c r="C462">
        <v>48</v>
      </c>
      <c r="D462">
        <v>73</v>
      </c>
      <c r="E462">
        <v>459</v>
      </c>
      <c r="F462">
        <v>70</v>
      </c>
      <c r="G462">
        <v>52</v>
      </c>
      <c r="H462">
        <v>459</v>
      </c>
      <c r="I462">
        <v>141</v>
      </c>
      <c r="J462">
        <v>67</v>
      </c>
      <c r="K462">
        <v>459</v>
      </c>
      <c r="L462">
        <v>1321</v>
      </c>
      <c r="M462">
        <v>48</v>
      </c>
      <c r="N462">
        <v>459</v>
      </c>
      <c r="O462">
        <v>2536</v>
      </c>
      <c r="P462">
        <v>1366</v>
      </c>
      <c r="R462" s="6">
        <v>459</v>
      </c>
      <c r="S462" t="b">
        <f>OR(Tabla197[[#This Row],[Tiempo_lineal (ns)]]&gt;$C$508,Tabla197[[#This Row],[Tiempo_lineal (ns)]]&lt;$C$509)</f>
        <v>0</v>
      </c>
      <c r="T462" t="b">
        <f>OR(Tabla197[[#This Row],[Tiempo_normal (ns)]]&gt;$D$508,Tabla197[[#This Row],[Tiempo_normal (ns)]]&lt;$D$509)</f>
        <v>0</v>
      </c>
      <c r="U462" s="6">
        <v>459</v>
      </c>
      <c r="V462" t="b">
        <f>OR(Tabla3108[[#This Row],[Tiempo_lineal (ns)]]&gt;$F$508,Tabla3108[[#This Row],[Tiempo_lineal (ns)]]&lt;$F$509)</f>
        <v>0</v>
      </c>
      <c r="W462" t="b">
        <f>OR(Tabla3108[[#This Row],[Tiempo_normal (ns)]]&gt;$G$508,Tabla3108[[#This Row],[Tiempo_normal (ns)]]&lt;$G$509)</f>
        <v>0</v>
      </c>
      <c r="X462" s="6">
        <v>459</v>
      </c>
      <c r="Y462" t="b">
        <f>OR(Tabla4119[[#This Row],[Tiempo_lineal (ns)]]&gt;$I$508,Tabla4119[[#This Row],[Tiempo_lineal (ns)]]&lt;$I$509)</f>
        <v>0</v>
      </c>
      <c r="Z462" t="b">
        <f>OR(Tabla4119[[#This Row],[Tiempo_normal (ns)]]&gt;$J$508,Tabla4119[[#This Row],[Tiempo_normal (ns)]]&lt;$J$509)</f>
        <v>0</v>
      </c>
      <c r="AA462" s="6">
        <v>459</v>
      </c>
      <c r="AB462" t="b">
        <f>OR(Tabla51210[[#This Row],[Tiempo_lineal (ns)]]&gt;$L$508,Tabla51210[[#This Row],[Tiempo_lineal (ns)]]&lt;$L$509)</f>
        <v>0</v>
      </c>
      <c r="AC462" t="b">
        <f>OR(Tabla51210[[#This Row],[Tiempo_normal (ns)]]&gt;$M$508,Tabla51210[[#This Row],[Tiempo_normal (ns)]]&lt;$M$509)</f>
        <v>0</v>
      </c>
      <c r="AD462" s="6">
        <v>459</v>
      </c>
      <c r="AE462" t="b">
        <f>OR(Tabla61311[[#This Row],[Tiempo_lineal (ns)]]&gt;$O$508,Tabla61311[[#This Row],[Tiempo_lineal (ns)]]&lt;$O$509)</f>
        <v>0</v>
      </c>
      <c r="AF462" s="7" t="b">
        <f>OR(Tabla61311[[#This Row],[Tiempo_normal (ns)]]&gt;$P$508,Tabla61311[[#This Row],[Tiempo_normal (ns)]]&lt;$P$509)</f>
        <v>0</v>
      </c>
    </row>
    <row r="463" spans="2:32" x14ac:dyDescent="0.3">
      <c r="B463">
        <v>460</v>
      </c>
      <c r="C463">
        <v>85</v>
      </c>
      <c r="D463">
        <v>52</v>
      </c>
      <c r="E463">
        <v>460</v>
      </c>
      <c r="F463">
        <v>153</v>
      </c>
      <c r="G463">
        <v>49</v>
      </c>
      <c r="H463">
        <v>460</v>
      </c>
      <c r="I463">
        <v>367</v>
      </c>
      <c r="J463">
        <v>44</v>
      </c>
      <c r="K463">
        <v>460</v>
      </c>
      <c r="L463">
        <v>343</v>
      </c>
      <c r="M463">
        <v>47</v>
      </c>
      <c r="N463">
        <v>460</v>
      </c>
      <c r="O463">
        <v>2234</v>
      </c>
      <c r="P463">
        <v>754</v>
      </c>
      <c r="R463" s="8">
        <v>460</v>
      </c>
      <c r="S463" t="b">
        <f>OR(Tabla197[[#This Row],[Tiempo_lineal (ns)]]&gt;$C$508,Tabla197[[#This Row],[Tiempo_lineal (ns)]]&lt;$C$509)</f>
        <v>0</v>
      </c>
      <c r="T463" t="b">
        <f>OR(Tabla197[[#This Row],[Tiempo_normal (ns)]]&gt;$D$508,Tabla197[[#This Row],[Tiempo_normal (ns)]]&lt;$D$509)</f>
        <v>0</v>
      </c>
      <c r="U463" s="8">
        <v>460</v>
      </c>
      <c r="V463" t="b">
        <f>OR(Tabla3108[[#This Row],[Tiempo_lineal (ns)]]&gt;$F$508,Tabla3108[[#This Row],[Tiempo_lineal (ns)]]&lt;$F$509)</f>
        <v>0</v>
      </c>
      <c r="W463" t="b">
        <f>OR(Tabla3108[[#This Row],[Tiempo_normal (ns)]]&gt;$G$508,Tabla3108[[#This Row],[Tiempo_normal (ns)]]&lt;$G$509)</f>
        <v>0</v>
      </c>
      <c r="X463" s="8">
        <v>460</v>
      </c>
      <c r="Y463" t="b">
        <f>OR(Tabla4119[[#This Row],[Tiempo_lineal (ns)]]&gt;$I$508,Tabla4119[[#This Row],[Tiempo_lineal (ns)]]&lt;$I$509)</f>
        <v>0</v>
      </c>
      <c r="Z463" t="b">
        <f>OR(Tabla4119[[#This Row],[Tiempo_normal (ns)]]&gt;$J$508,Tabla4119[[#This Row],[Tiempo_normal (ns)]]&lt;$J$509)</f>
        <v>0</v>
      </c>
      <c r="AA463" s="8">
        <v>460</v>
      </c>
      <c r="AB463" t="b">
        <f>OR(Tabla51210[[#This Row],[Tiempo_lineal (ns)]]&gt;$L$508,Tabla51210[[#This Row],[Tiempo_lineal (ns)]]&lt;$L$509)</f>
        <v>0</v>
      </c>
      <c r="AC463" t="b">
        <f>OR(Tabla51210[[#This Row],[Tiempo_normal (ns)]]&gt;$M$508,Tabla51210[[#This Row],[Tiempo_normal (ns)]]&lt;$M$509)</f>
        <v>0</v>
      </c>
      <c r="AD463" s="8">
        <v>460</v>
      </c>
      <c r="AE463" t="b">
        <f>OR(Tabla61311[[#This Row],[Tiempo_lineal (ns)]]&gt;$O$508,Tabla61311[[#This Row],[Tiempo_lineal (ns)]]&lt;$O$509)</f>
        <v>0</v>
      </c>
      <c r="AF463" s="7" t="b">
        <f>OR(Tabla61311[[#This Row],[Tiempo_normal (ns)]]&gt;$P$508,Tabla61311[[#This Row],[Tiempo_normal (ns)]]&lt;$P$509)</f>
        <v>0</v>
      </c>
    </row>
    <row r="464" spans="2:32" x14ac:dyDescent="0.3">
      <c r="B464">
        <v>461</v>
      </c>
      <c r="C464">
        <v>67</v>
      </c>
      <c r="D464">
        <v>37</v>
      </c>
      <c r="E464">
        <v>461</v>
      </c>
      <c r="F464">
        <v>77</v>
      </c>
      <c r="G464">
        <v>124</v>
      </c>
      <c r="H464">
        <v>461</v>
      </c>
      <c r="I464">
        <v>151</v>
      </c>
      <c r="J464">
        <v>78</v>
      </c>
      <c r="K464">
        <v>461</v>
      </c>
      <c r="L464">
        <v>1991</v>
      </c>
      <c r="M464">
        <v>66</v>
      </c>
      <c r="N464">
        <v>461</v>
      </c>
      <c r="O464">
        <v>1975</v>
      </c>
      <c r="P464">
        <v>96</v>
      </c>
      <c r="R464" s="6">
        <v>461</v>
      </c>
      <c r="S464" t="b">
        <f>OR(Tabla197[[#This Row],[Tiempo_lineal (ns)]]&gt;$C$508,Tabla197[[#This Row],[Tiempo_lineal (ns)]]&lt;$C$509)</f>
        <v>0</v>
      </c>
      <c r="T464" t="b">
        <f>OR(Tabla197[[#This Row],[Tiempo_normal (ns)]]&gt;$D$508,Tabla197[[#This Row],[Tiempo_normal (ns)]]&lt;$D$509)</f>
        <v>0</v>
      </c>
      <c r="U464" s="6">
        <v>461</v>
      </c>
      <c r="V464" t="b">
        <f>OR(Tabla3108[[#This Row],[Tiempo_lineal (ns)]]&gt;$F$508,Tabla3108[[#This Row],[Tiempo_lineal (ns)]]&lt;$F$509)</f>
        <v>0</v>
      </c>
      <c r="W464" t="b">
        <f>OR(Tabla3108[[#This Row],[Tiempo_normal (ns)]]&gt;$G$508,Tabla3108[[#This Row],[Tiempo_normal (ns)]]&lt;$G$509)</f>
        <v>0</v>
      </c>
      <c r="X464" s="6">
        <v>461</v>
      </c>
      <c r="Y464" t="b">
        <f>OR(Tabla4119[[#This Row],[Tiempo_lineal (ns)]]&gt;$I$508,Tabla4119[[#This Row],[Tiempo_lineal (ns)]]&lt;$I$509)</f>
        <v>0</v>
      </c>
      <c r="Z464" t="b">
        <f>OR(Tabla4119[[#This Row],[Tiempo_normal (ns)]]&gt;$J$508,Tabla4119[[#This Row],[Tiempo_normal (ns)]]&lt;$J$509)</f>
        <v>0</v>
      </c>
      <c r="AA464" s="6">
        <v>461</v>
      </c>
      <c r="AB464" t="b">
        <f>OR(Tabla51210[[#This Row],[Tiempo_lineal (ns)]]&gt;$L$508,Tabla51210[[#This Row],[Tiempo_lineal (ns)]]&lt;$L$509)</f>
        <v>1</v>
      </c>
      <c r="AC464" t="b">
        <f>OR(Tabla51210[[#This Row],[Tiempo_normal (ns)]]&gt;$M$508,Tabla51210[[#This Row],[Tiempo_normal (ns)]]&lt;$M$509)</f>
        <v>0</v>
      </c>
      <c r="AD464" s="6">
        <v>461</v>
      </c>
      <c r="AE464" t="b">
        <f>OR(Tabla61311[[#This Row],[Tiempo_lineal (ns)]]&gt;$O$508,Tabla61311[[#This Row],[Tiempo_lineal (ns)]]&lt;$O$509)</f>
        <v>0</v>
      </c>
      <c r="AF464" s="7" t="b">
        <f>OR(Tabla61311[[#This Row],[Tiempo_normal (ns)]]&gt;$P$508,Tabla61311[[#This Row],[Tiempo_normal (ns)]]&lt;$P$509)</f>
        <v>0</v>
      </c>
    </row>
    <row r="465" spans="2:32" x14ac:dyDescent="0.3">
      <c r="B465">
        <v>462</v>
      </c>
      <c r="C465">
        <v>49</v>
      </c>
      <c r="D465">
        <v>61</v>
      </c>
      <c r="E465">
        <v>462</v>
      </c>
      <c r="F465">
        <v>70</v>
      </c>
      <c r="G465">
        <v>48</v>
      </c>
      <c r="H465">
        <v>462</v>
      </c>
      <c r="I465">
        <v>217</v>
      </c>
      <c r="J465">
        <v>149</v>
      </c>
      <c r="K465">
        <v>462</v>
      </c>
      <c r="L465">
        <v>1214</v>
      </c>
      <c r="M465">
        <v>337</v>
      </c>
      <c r="N465">
        <v>462</v>
      </c>
      <c r="O465">
        <v>1617</v>
      </c>
      <c r="P465">
        <v>30</v>
      </c>
      <c r="R465" s="8">
        <v>462</v>
      </c>
      <c r="S465" t="b">
        <f>OR(Tabla197[[#This Row],[Tiempo_lineal (ns)]]&gt;$C$508,Tabla197[[#This Row],[Tiempo_lineal (ns)]]&lt;$C$509)</f>
        <v>0</v>
      </c>
      <c r="T465" t="b">
        <f>OR(Tabla197[[#This Row],[Tiempo_normal (ns)]]&gt;$D$508,Tabla197[[#This Row],[Tiempo_normal (ns)]]&lt;$D$509)</f>
        <v>0</v>
      </c>
      <c r="U465" s="8">
        <v>462</v>
      </c>
      <c r="V465" t="b">
        <f>OR(Tabla3108[[#This Row],[Tiempo_lineal (ns)]]&gt;$F$508,Tabla3108[[#This Row],[Tiempo_lineal (ns)]]&lt;$F$509)</f>
        <v>0</v>
      </c>
      <c r="W465" t="b">
        <f>OR(Tabla3108[[#This Row],[Tiempo_normal (ns)]]&gt;$G$508,Tabla3108[[#This Row],[Tiempo_normal (ns)]]&lt;$G$509)</f>
        <v>0</v>
      </c>
      <c r="X465" s="8">
        <v>462</v>
      </c>
      <c r="Y465" t="b">
        <f>OR(Tabla4119[[#This Row],[Tiempo_lineal (ns)]]&gt;$I$508,Tabla4119[[#This Row],[Tiempo_lineal (ns)]]&lt;$I$509)</f>
        <v>0</v>
      </c>
      <c r="Z465" t="b">
        <f>OR(Tabla4119[[#This Row],[Tiempo_normal (ns)]]&gt;$J$508,Tabla4119[[#This Row],[Tiempo_normal (ns)]]&lt;$J$509)</f>
        <v>0</v>
      </c>
      <c r="AA465" s="8">
        <v>462</v>
      </c>
      <c r="AB465" t="b">
        <f>OR(Tabla51210[[#This Row],[Tiempo_lineal (ns)]]&gt;$L$508,Tabla51210[[#This Row],[Tiempo_lineal (ns)]]&lt;$L$509)</f>
        <v>0</v>
      </c>
      <c r="AC465" t="b">
        <f>OR(Tabla51210[[#This Row],[Tiempo_normal (ns)]]&gt;$M$508,Tabla51210[[#This Row],[Tiempo_normal (ns)]]&lt;$M$509)</f>
        <v>0</v>
      </c>
      <c r="AD465" s="8">
        <v>462</v>
      </c>
      <c r="AE465" t="b">
        <f>OR(Tabla61311[[#This Row],[Tiempo_lineal (ns)]]&gt;$O$508,Tabla61311[[#This Row],[Tiempo_lineal (ns)]]&lt;$O$509)</f>
        <v>0</v>
      </c>
      <c r="AF465" s="7" t="b">
        <f>OR(Tabla61311[[#This Row],[Tiempo_normal (ns)]]&gt;$P$508,Tabla61311[[#This Row],[Tiempo_normal (ns)]]&lt;$P$509)</f>
        <v>0</v>
      </c>
    </row>
    <row r="466" spans="2:32" x14ac:dyDescent="0.3">
      <c r="B466">
        <v>463</v>
      </c>
      <c r="C466">
        <v>108</v>
      </c>
      <c r="D466">
        <v>37</v>
      </c>
      <c r="E466">
        <v>463</v>
      </c>
      <c r="F466">
        <v>76</v>
      </c>
      <c r="G466">
        <v>157</v>
      </c>
      <c r="H466">
        <v>463</v>
      </c>
      <c r="I466">
        <v>168</v>
      </c>
      <c r="J466">
        <v>79</v>
      </c>
      <c r="K466">
        <v>463</v>
      </c>
      <c r="L466">
        <v>400</v>
      </c>
      <c r="M466">
        <v>924</v>
      </c>
      <c r="N466">
        <v>463</v>
      </c>
      <c r="O466">
        <v>2008</v>
      </c>
      <c r="P466">
        <v>306</v>
      </c>
      <c r="R466" s="6">
        <v>463</v>
      </c>
      <c r="S466" t="b">
        <f>OR(Tabla197[[#This Row],[Tiempo_lineal (ns)]]&gt;$C$508,Tabla197[[#This Row],[Tiempo_lineal (ns)]]&lt;$C$509)</f>
        <v>1</v>
      </c>
      <c r="T466" t="b">
        <f>OR(Tabla197[[#This Row],[Tiempo_normal (ns)]]&gt;$D$508,Tabla197[[#This Row],[Tiempo_normal (ns)]]&lt;$D$509)</f>
        <v>0</v>
      </c>
      <c r="U466" s="6">
        <v>463</v>
      </c>
      <c r="V466" t="b">
        <f>OR(Tabla3108[[#This Row],[Tiempo_lineal (ns)]]&gt;$F$508,Tabla3108[[#This Row],[Tiempo_lineal (ns)]]&lt;$F$509)</f>
        <v>0</v>
      </c>
      <c r="W466" t="b">
        <f>OR(Tabla3108[[#This Row],[Tiempo_normal (ns)]]&gt;$G$508,Tabla3108[[#This Row],[Tiempo_normal (ns)]]&lt;$G$509)</f>
        <v>1</v>
      </c>
      <c r="X466" s="6">
        <v>463</v>
      </c>
      <c r="Y466" t="b">
        <f>OR(Tabla4119[[#This Row],[Tiempo_lineal (ns)]]&gt;$I$508,Tabla4119[[#This Row],[Tiempo_lineal (ns)]]&lt;$I$509)</f>
        <v>0</v>
      </c>
      <c r="Z466" t="b">
        <f>OR(Tabla4119[[#This Row],[Tiempo_normal (ns)]]&gt;$J$508,Tabla4119[[#This Row],[Tiempo_normal (ns)]]&lt;$J$509)</f>
        <v>0</v>
      </c>
      <c r="AA466" s="6">
        <v>463</v>
      </c>
      <c r="AB466" t="b">
        <f>OR(Tabla51210[[#This Row],[Tiempo_lineal (ns)]]&gt;$L$508,Tabla51210[[#This Row],[Tiempo_lineal (ns)]]&lt;$L$509)</f>
        <v>0</v>
      </c>
      <c r="AC466" t="b">
        <f>OR(Tabla51210[[#This Row],[Tiempo_normal (ns)]]&gt;$M$508,Tabla51210[[#This Row],[Tiempo_normal (ns)]]&lt;$M$509)</f>
        <v>0</v>
      </c>
      <c r="AD466" s="6">
        <v>463</v>
      </c>
      <c r="AE466" t="b">
        <f>OR(Tabla61311[[#This Row],[Tiempo_lineal (ns)]]&gt;$O$508,Tabla61311[[#This Row],[Tiempo_lineal (ns)]]&lt;$O$509)</f>
        <v>0</v>
      </c>
      <c r="AF466" s="7" t="b">
        <f>OR(Tabla61311[[#This Row],[Tiempo_normal (ns)]]&gt;$P$508,Tabla61311[[#This Row],[Tiempo_normal (ns)]]&lt;$P$509)</f>
        <v>0</v>
      </c>
    </row>
    <row r="467" spans="2:32" x14ac:dyDescent="0.3">
      <c r="B467">
        <v>464</v>
      </c>
      <c r="C467">
        <v>50</v>
      </c>
      <c r="D467">
        <v>37</v>
      </c>
      <c r="E467">
        <v>464</v>
      </c>
      <c r="F467">
        <v>59</v>
      </c>
      <c r="G467">
        <v>52</v>
      </c>
      <c r="H467">
        <v>464</v>
      </c>
      <c r="I467">
        <v>195</v>
      </c>
      <c r="J467">
        <v>87</v>
      </c>
      <c r="K467">
        <v>464</v>
      </c>
      <c r="L467">
        <v>1133</v>
      </c>
      <c r="M467">
        <v>58</v>
      </c>
      <c r="N467">
        <v>464</v>
      </c>
      <c r="O467">
        <v>1299</v>
      </c>
      <c r="P467">
        <v>66</v>
      </c>
      <c r="R467" s="8">
        <v>464</v>
      </c>
      <c r="S467" t="b">
        <f>OR(Tabla197[[#This Row],[Tiempo_lineal (ns)]]&gt;$C$508,Tabla197[[#This Row],[Tiempo_lineal (ns)]]&lt;$C$509)</f>
        <v>0</v>
      </c>
      <c r="T467" t="b">
        <f>OR(Tabla197[[#This Row],[Tiempo_normal (ns)]]&gt;$D$508,Tabla197[[#This Row],[Tiempo_normal (ns)]]&lt;$D$509)</f>
        <v>0</v>
      </c>
      <c r="U467" s="8">
        <v>464</v>
      </c>
      <c r="V467" t="b">
        <f>OR(Tabla3108[[#This Row],[Tiempo_lineal (ns)]]&gt;$F$508,Tabla3108[[#This Row],[Tiempo_lineal (ns)]]&lt;$F$509)</f>
        <v>0</v>
      </c>
      <c r="W467" t="b">
        <f>OR(Tabla3108[[#This Row],[Tiempo_normal (ns)]]&gt;$G$508,Tabla3108[[#This Row],[Tiempo_normal (ns)]]&lt;$G$509)</f>
        <v>0</v>
      </c>
      <c r="X467" s="8">
        <v>464</v>
      </c>
      <c r="Y467" t="b">
        <f>OR(Tabla4119[[#This Row],[Tiempo_lineal (ns)]]&gt;$I$508,Tabla4119[[#This Row],[Tiempo_lineal (ns)]]&lt;$I$509)</f>
        <v>0</v>
      </c>
      <c r="Z467" t="b">
        <f>OR(Tabla4119[[#This Row],[Tiempo_normal (ns)]]&gt;$J$508,Tabla4119[[#This Row],[Tiempo_normal (ns)]]&lt;$J$509)</f>
        <v>0</v>
      </c>
      <c r="AA467" s="8">
        <v>464</v>
      </c>
      <c r="AB467" t="b">
        <f>OR(Tabla51210[[#This Row],[Tiempo_lineal (ns)]]&gt;$L$508,Tabla51210[[#This Row],[Tiempo_lineal (ns)]]&lt;$L$509)</f>
        <v>0</v>
      </c>
      <c r="AC467" t="b">
        <f>OR(Tabla51210[[#This Row],[Tiempo_normal (ns)]]&gt;$M$508,Tabla51210[[#This Row],[Tiempo_normal (ns)]]&lt;$M$509)</f>
        <v>0</v>
      </c>
      <c r="AD467" s="8">
        <v>464</v>
      </c>
      <c r="AE467" t="b">
        <f>OR(Tabla61311[[#This Row],[Tiempo_lineal (ns)]]&gt;$O$508,Tabla61311[[#This Row],[Tiempo_lineal (ns)]]&lt;$O$509)</f>
        <v>0</v>
      </c>
      <c r="AF467" s="7" t="b">
        <f>OR(Tabla61311[[#This Row],[Tiempo_normal (ns)]]&gt;$P$508,Tabla61311[[#This Row],[Tiempo_normal (ns)]]&lt;$P$509)</f>
        <v>0</v>
      </c>
    </row>
    <row r="468" spans="2:32" x14ac:dyDescent="0.3">
      <c r="B468">
        <v>465</v>
      </c>
      <c r="C468">
        <v>41</v>
      </c>
      <c r="D468">
        <v>37</v>
      </c>
      <c r="E468">
        <v>465</v>
      </c>
      <c r="F468">
        <v>51</v>
      </c>
      <c r="G468">
        <v>47</v>
      </c>
      <c r="H468">
        <v>465</v>
      </c>
      <c r="I468">
        <v>185</v>
      </c>
      <c r="J468">
        <v>47</v>
      </c>
      <c r="K468">
        <v>465</v>
      </c>
      <c r="L468">
        <v>725</v>
      </c>
      <c r="M468">
        <v>59</v>
      </c>
      <c r="N468">
        <v>465</v>
      </c>
      <c r="O468">
        <v>939</v>
      </c>
      <c r="P468">
        <v>98</v>
      </c>
      <c r="R468" s="6">
        <v>465</v>
      </c>
      <c r="S468" t="b">
        <f>OR(Tabla197[[#This Row],[Tiempo_lineal (ns)]]&gt;$C$508,Tabla197[[#This Row],[Tiempo_lineal (ns)]]&lt;$C$509)</f>
        <v>0</v>
      </c>
      <c r="T468" t="b">
        <f>OR(Tabla197[[#This Row],[Tiempo_normal (ns)]]&gt;$D$508,Tabla197[[#This Row],[Tiempo_normal (ns)]]&lt;$D$509)</f>
        <v>0</v>
      </c>
      <c r="U468" s="6">
        <v>465</v>
      </c>
      <c r="V468" t="b">
        <f>OR(Tabla3108[[#This Row],[Tiempo_lineal (ns)]]&gt;$F$508,Tabla3108[[#This Row],[Tiempo_lineal (ns)]]&lt;$F$509)</f>
        <v>0</v>
      </c>
      <c r="W468" t="b">
        <f>OR(Tabla3108[[#This Row],[Tiempo_normal (ns)]]&gt;$G$508,Tabla3108[[#This Row],[Tiempo_normal (ns)]]&lt;$G$509)</f>
        <v>0</v>
      </c>
      <c r="X468" s="6">
        <v>465</v>
      </c>
      <c r="Y468" t="b">
        <f>OR(Tabla4119[[#This Row],[Tiempo_lineal (ns)]]&gt;$I$508,Tabla4119[[#This Row],[Tiempo_lineal (ns)]]&lt;$I$509)</f>
        <v>0</v>
      </c>
      <c r="Z468" t="b">
        <f>OR(Tabla4119[[#This Row],[Tiempo_normal (ns)]]&gt;$J$508,Tabla4119[[#This Row],[Tiempo_normal (ns)]]&lt;$J$509)</f>
        <v>0</v>
      </c>
      <c r="AA468" s="6">
        <v>465</v>
      </c>
      <c r="AB468" t="b">
        <f>OR(Tabla51210[[#This Row],[Tiempo_lineal (ns)]]&gt;$L$508,Tabla51210[[#This Row],[Tiempo_lineal (ns)]]&lt;$L$509)</f>
        <v>0</v>
      </c>
      <c r="AC468" t="b">
        <f>OR(Tabla51210[[#This Row],[Tiempo_normal (ns)]]&gt;$M$508,Tabla51210[[#This Row],[Tiempo_normal (ns)]]&lt;$M$509)</f>
        <v>0</v>
      </c>
      <c r="AD468" s="6">
        <v>465</v>
      </c>
      <c r="AE468" t="b">
        <f>OR(Tabla61311[[#This Row],[Tiempo_lineal (ns)]]&gt;$O$508,Tabla61311[[#This Row],[Tiempo_lineal (ns)]]&lt;$O$509)</f>
        <v>0</v>
      </c>
      <c r="AF468" s="7" t="b">
        <f>OR(Tabla61311[[#This Row],[Tiempo_normal (ns)]]&gt;$P$508,Tabla61311[[#This Row],[Tiempo_normal (ns)]]&lt;$P$509)</f>
        <v>0</v>
      </c>
    </row>
    <row r="469" spans="2:32" x14ac:dyDescent="0.3">
      <c r="B469">
        <v>466</v>
      </c>
      <c r="C469">
        <v>76</v>
      </c>
      <c r="D469">
        <v>27</v>
      </c>
      <c r="E469">
        <v>466</v>
      </c>
      <c r="F469">
        <v>80</v>
      </c>
      <c r="G469">
        <v>35</v>
      </c>
      <c r="H469">
        <v>466</v>
      </c>
      <c r="I469">
        <v>206</v>
      </c>
      <c r="J469">
        <v>361</v>
      </c>
      <c r="K469">
        <v>466</v>
      </c>
      <c r="L469">
        <v>715</v>
      </c>
      <c r="M469">
        <v>671</v>
      </c>
      <c r="N469">
        <v>466</v>
      </c>
      <c r="O469">
        <v>2649</v>
      </c>
      <c r="P469">
        <v>188</v>
      </c>
      <c r="R469" s="8">
        <v>466</v>
      </c>
      <c r="S469" t="b">
        <f>OR(Tabla197[[#This Row],[Tiempo_lineal (ns)]]&gt;$C$508,Tabla197[[#This Row],[Tiempo_lineal (ns)]]&lt;$C$509)</f>
        <v>0</v>
      </c>
      <c r="T469" t="b">
        <f>OR(Tabla197[[#This Row],[Tiempo_normal (ns)]]&gt;$D$508,Tabla197[[#This Row],[Tiempo_normal (ns)]]&lt;$D$509)</f>
        <v>0</v>
      </c>
      <c r="U469" s="8">
        <v>466</v>
      </c>
      <c r="V469" t="b">
        <f>OR(Tabla3108[[#This Row],[Tiempo_lineal (ns)]]&gt;$F$508,Tabla3108[[#This Row],[Tiempo_lineal (ns)]]&lt;$F$509)</f>
        <v>0</v>
      </c>
      <c r="W469" t="b">
        <f>OR(Tabla3108[[#This Row],[Tiempo_normal (ns)]]&gt;$G$508,Tabla3108[[#This Row],[Tiempo_normal (ns)]]&lt;$G$509)</f>
        <v>0</v>
      </c>
      <c r="X469" s="8">
        <v>466</v>
      </c>
      <c r="Y469" t="b">
        <f>OR(Tabla4119[[#This Row],[Tiempo_lineal (ns)]]&gt;$I$508,Tabla4119[[#This Row],[Tiempo_lineal (ns)]]&lt;$I$509)</f>
        <v>0</v>
      </c>
      <c r="Z469" t="b">
        <f>OR(Tabla4119[[#This Row],[Tiempo_normal (ns)]]&gt;$J$508,Tabla4119[[#This Row],[Tiempo_normal (ns)]]&lt;$J$509)</f>
        <v>1</v>
      </c>
      <c r="AA469" s="8">
        <v>466</v>
      </c>
      <c r="AB469" t="b">
        <f>OR(Tabla51210[[#This Row],[Tiempo_lineal (ns)]]&gt;$L$508,Tabla51210[[#This Row],[Tiempo_lineal (ns)]]&lt;$L$509)</f>
        <v>0</v>
      </c>
      <c r="AC469" t="b">
        <f>OR(Tabla51210[[#This Row],[Tiempo_normal (ns)]]&gt;$M$508,Tabla51210[[#This Row],[Tiempo_normal (ns)]]&lt;$M$509)</f>
        <v>0</v>
      </c>
      <c r="AD469" s="8">
        <v>466</v>
      </c>
      <c r="AE469" t="b">
        <f>OR(Tabla61311[[#This Row],[Tiempo_lineal (ns)]]&gt;$O$508,Tabla61311[[#This Row],[Tiempo_lineal (ns)]]&lt;$O$509)</f>
        <v>0</v>
      </c>
      <c r="AF469" s="7" t="b">
        <f>OR(Tabla61311[[#This Row],[Tiempo_normal (ns)]]&gt;$P$508,Tabla61311[[#This Row],[Tiempo_normal (ns)]]&lt;$P$509)</f>
        <v>0</v>
      </c>
    </row>
    <row r="470" spans="2:32" x14ac:dyDescent="0.3">
      <c r="B470">
        <v>467</v>
      </c>
      <c r="C470">
        <v>114</v>
      </c>
      <c r="D470">
        <v>62</v>
      </c>
      <c r="E470">
        <v>467</v>
      </c>
      <c r="F470">
        <v>68</v>
      </c>
      <c r="G470">
        <v>57</v>
      </c>
      <c r="H470">
        <v>467</v>
      </c>
      <c r="I470">
        <v>138</v>
      </c>
      <c r="J470">
        <v>51</v>
      </c>
      <c r="K470">
        <v>467</v>
      </c>
      <c r="L470">
        <v>876</v>
      </c>
      <c r="M470">
        <v>58</v>
      </c>
      <c r="N470">
        <v>467</v>
      </c>
      <c r="O470">
        <v>2105</v>
      </c>
      <c r="P470">
        <v>31</v>
      </c>
      <c r="R470" s="6">
        <v>467</v>
      </c>
      <c r="S470" t="b">
        <f>OR(Tabla197[[#This Row],[Tiempo_lineal (ns)]]&gt;$C$508,Tabla197[[#This Row],[Tiempo_lineal (ns)]]&lt;$C$509)</f>
        <v>1</v>
      </c>
      <c r="T470" t="b">
        <f>OR(Tabla197[[#This Row],[Tiempo_normal (ns)]]&gt;$D$508,Tabla197[[#This Row],[Tiempo_normal (ns)]]&lt;$D$509)</f>
        <v>0</v>
      </c>
      <c r="U470" s="6">
        <v>467</v>
      </c>
      <c r="V470" t="b">
        <f>OR(Tabla3108[[#This Row],[Tiempo_lineal (ns)]]&gt;$F$508,Tabla3108[[#This Row],[Tiempo_lineal (ns)]]&lt;$F$509)</f>
        <v>0</v>
      </c>
      <c r="W470" t="b">
        <f>OR(Tabla3108[[#This Row],[Tiempo_normal (ns)]]&gt;$G$508,Tabla3108[[#This Row],[Tiempo_normal (ns)]]&lt;$G$509)</f>
        <v>0</v>
      </c>
      <c r="X470" s="6">
        <v>467</v>
      </c>
      <c r="Y470" t="b">
        <f>OR(Tabla4119[[#This Row],[Tiempo_lineal (ns)]]&gt;$I$508,Tabla4119[[#This Row],[Tiempo_lineal (ns)]]&lt;$I$509)</f>
        <v>0</v>
      </c>
      <c r="Z470" t="b">
        <f>OR(Tabla4119[[#This Row],[Tiempo_normal (ns)]]&gt;$J$508,Tabla4119[[#This Row],[Tiempo_normal (ns)]]&lt;$J$509)</f>
        <v>0</v>
      </c>
      <c r="AA470" s="6">
        <v>467</v>
      </c>
      <c r="AB470" t="b">
        <f>OR(Tabla51210[[#This Row],[Tiempo_lineal (ns)]]&gt;$L$508,Tabla51210[[#This Row],[Tiempo_lineal (ns)]]&lt;$L$509)</f>
        <v>0</v>
      </c>
      <c r="AC470" t="b">
        <f>OR(Tabla51210[[#This Row],[Tiempo_normal (ns)]]&gt;$M$508,Tabla51210[[#This Row],[Tiempo_normal (ns)]]&lt;$M$509)</f>
        <v>0</v>
      </c>
      <c r="AD470" s="6">
        <v>467</v>
      </c>
      <c r="AE470" t="b">
        <f>OR(Tabla61311[[#This Row],[Tiempo_lineal (ns)]]&gt;$O$508,Tabla61311[[#This Row],[Tiempo_lineal (ns)]]&lt;$O$509)</f>
        <v>0</v>
      </c>
      <c r="AF470" s="7" t="b">
        <f>OR(Tabla61311[[#This Row],[Tiempo_normal (ns)]]&gt;$P$508,Tabla61311[[#This Row],[Tiempo_normal (ns)]]&lt;$P$509)</f>
        <v>0</v>
      </c>
    </row>
    <row r="471" spans="2:32" x14ac:dyDescent="0.3">
      <c r="B471">
        <v>468</v>
      </c>
      <c r="C471">
        <v>126</v>
      </c>
      <c r="D471">
        <v>34</v>
      </c>
      <c r="E471">
        <v>468</v>
      </c>
      <c r="F471">
        <v>144</v>
      </c>
      <c r="G471">
        <v>55</v>
      </c>
      <c r="H471">
        <v>468</v>
      </c>
      <c r="I471">
        <v>59</v>
      </c>
      <c r="J471">
        <v>576</v>
      </c>
      <c r="K471">
        <v>468</v>
      </c>
      <c r="L471">
        <v>1385</v>
      </c>
      <c r="M471">
        <v>715</v>
      </c>
      <c r="N471">
        <v>468</v>
      </c>
      <c r="O471">
        <v>811</v>
      </c>
      <c r="P471">
        <v>65</v>
      </c>
      <c r="R471" s="8">
        <v>468</v>
      </c>
      <c r="S471" t="b">
        <f>OR(Tabla197[[#This Row],[Tiempo_lineal (ns)]]&gt;$C$508,Tabla197[[#This Row],[Tiempo_lineal (ns)]]&lt;$C$509)</f>
        <v>1</v>
      </c>
      <c r="T471" t="b">
        <f>OR(Tabla197[[#This Row],[Tiempo_normal (ns)]]&gt;$D$508,Tabla197[[#This Row],[Tiempo_normal (ns)]]&lt;$D$509)</f>
        <v>0</v>
      </c>
      <c r="U471" s="8">
        <v>468</v>
      </c>
      <c r="V471" t="b">
        <f>OR(Tabla3108[[#This Row],[Tiempo_lineal (ns)]]&gt;$F$508,Tabla3108[[#This Row],[Tiempo_lineal (ns)]]&lt;$F$509)</f>
        <v>0</v>
      </c>
      <c r="W471" t="b">
        <f>OR(Tabla3108[[#This Row],[Tiempo_normal (ns)]]&gt;$G$508,Tabla3108[[#This Row],[Tiempo_normal (ns)]]&lt;$G$509)</f>
        <v>0</v>
      </c>
      <c r="X471" s="8">
        <v>468</v>
      </c>
      <c r="Y471" t="b">
        <f>OR(Tabla4119[[#This Row],[Tiempo_lineal (ns)]]&gt;$I$508,Tabla4119[[#This Row],[Tiempo_lineal (ns)]]&lt;$I$509)</f>
        <v>0</v>
      </c>
      <c r="Z471" t="b">
        <f>OR(Tabla4119[[#This Row],[Tiempo_normal (ns)]]&gt;$J$508,Tabla4119[[#This Row],[Tiempo_normal (ns)]]&lt;$J$509)</f>
        <v>1</v>
      </c>
      <c r="AA471" s="8">
        <v>468</v>
      </c>
      <c r="AB471" t="b">
        <f>OR(Tabla51210[[#This Row],[Tiempo_lineal (ns)]]&gt;$L$508,Tabla51210[[#This Row],[Tiempo_lineal (ns)]]&lt;$L$509)</f>
        <v>0</v>
      </c>
      <c r="AC471" t="b">
        <f>OR(Tabla51210[[#This Row],[Tiempo_normal (ns)]]&gt;$M$508,Tabla51210[[#This Row],[Tiempo_normal (ns)]]&lt;$M$509)</f>
        <v>0</v>
      </c>
      <c r="AD471" s="8">
        <v>468</v>
      </c>
      <c r="AE471" t="b">
        <f>OR(Tabla61311[[#This Row],[Tiempo_lineal (ns)]]&gt;$O$508,Tabla61311[[#This Row],[Tiempo_lineal (ns)]]&lt;$O$509)</f>
        <v>0</v>
      </c>
      <c r="AF471" s="7" t="b">
        <f>OR(Tabla61311[[#This Row],[Tiempo_normal (ns)]]&gt;$P$508,Tabla61311[[#This Row],[Tiempo_normal (ns)]]&lt;$P$509)</f>
        <v>0</v>
      </c>
    </row>
    <row r="472" spans="2:32" x14ac:dyDescent="0.3">
      <c r="B472">
        <v>469</v>
      </c>
      <c r="C472">
        <v>115</v>
      </c>
      <c r="D472">
        <v>52</v>
      </c>
      <c r="E472">
        <v>469</v>
      </c>
      <c r="F472">
        <v>88</v>
      </c>
      <c r="G472">
        <v>37</v>
      </c>
      <c r="H472">
        <v>469</v>
      </c>
      <c r="I472">
        <v>95</v>
      </c>
      <c r="J472">
        <v>235</v>
      </c>
      <c r="K472">
        <v>469</v>
      </c>
      <c r="L472">
        <v>701</v>
      </c>
      <c r="M472">
        <v>717</v>
      </c>
      <c r="N472">
        <v>469</v>
      </c>
      <c r="O472">
        <v>2021</v>
      </c>
      <c r="P472">
        <v>68</v>
      </c>
      <c r="R472" s="6">
        <v>469</v>
      </c>
      <c r="S472" t="b">
        <f>OR(Tabla197[[#This Row],[Tiempo_lineal (ns)]]&gt;$C$508,Tabla197[[#This Row],[Tiempo_lineal (ns)]]&lt;$C$509)</f>
        <v>1</v>
      </c>
      <c r="T472" t="b">
        <f>OR(Tabla197[[#This Row],[Tiempo_normal (ns)]]&gt;$D$508,Tabla197[[#This Row],[Tiempo_normal (ns)]]&lt;$D$509)</f>
        <v>0</v>
      </c>
      <c r="U472" s="6">
        <v>469</v>
      </c>
      <c r="V472" t="b">
        <f>OR(Tabla3108[[#This Row],[Tiempo_lineal (ns)]]&gt;$F$508,Tabla3108[[#This Row],[Tiempo_lineal (ns)]]&lt;$F$509)</f>
        <v>0</v>
      </c>
      <c r="W472" t="b">
        <f>OR(Tabla3108[[#This Row],[Tiempo_normal (ns)]]&gt;$G$508,Tabla3108[[#This Row],[Tiempo_normal (ns)]]&lt;$G$509)</f>
        <v>0</v>
      </c>
      <c r="X472" s="6">
        <v>469</v>
      </c>
      <c r="Y472" t="b">
        <f>OR(Tabla4119[[#This Row],[Tiempo_lineal (ns)]]&gt;$I$508,Tabla4119[[#This Row],[Tiempo_lineal (ns)]]&lt;$I$509)</f>
        <v>0</v>
      </c>
      <c r="Z472" t="b">
        <f>OR(Tabla4119[[#This Row],[Tiempo_normal (ns)]]&gt;$J$508,Tabla4119[[#This Row],[Tiempo_normal (ns)]]&lt;$J$509)</f>
        <v>0</v>
      </c>
      <c r="AA472" s="6">
        <v>469</v>
      </c>
      <c r="AB472" t="b">
        <f>OR(Tabla51210[[#This Row],[Tiempo_lineal (ns)]]&gt;$L$508,Tabla51210[[#This Row],[Tiempo_lineal (ns)]]&lt;$L$509)</f>
        <v>0</v>
      </c>
      <c r="AC472" t="b">
        <f>OR(Tabla51210[[#This Row],[Tiempo_normal (ns)]]&gt;$M$508,Tabla51210[[#This Row],[Tiempo_normal (ns)]]&lt;$M$509)</f>
        <v>0</v>
      </c>
      <c r="AD472" s="6">
        <v>469</v>
      </c>
      <c r="AE472" t="b">
        <f>OR(Tabla61311[[#This Row],[Tiempo_lineal (ns)]]&gt;$O$508,Tabla61311[[#This Row],[Tiempo_lineal (ns)]]&lt;$O$509)</f>
        <v>0</v>
      </c>
      <c r="AF472" s="7" t="b">
        <f>OR(Tabla61311[[#This Row],[Tiempo_normal (ns)]]&gt;$P$508,Tabla61311[[#This Row],[Tiempo_normal (ns)]]&lt;$P$509)</f>
        <v>0</v>
      </c>
    </row>
    <row r="473" spans="2:32" x14ac:dyDescent="0.3">
      <c r="B473">
        <v>470</v>
      </c>
      <c r="C473">
        <v>98</v>
      </c>
      <c r="D473">
        <v>55</v>
      </c>
      <c r="E473">
        <v>470</v>
      </c>
      <c r="F473">
        <v>159</v>
      </c>
      <c r="G473">
        <v>231</v>
      </c>
      <c r="H473">
        <v>470</v>
      </c>
      <c r="I473">
        <v>74</v>
      </c>
      <c r="J473">
        <v>332</v>
      </c>
      <c r="K473">
        <v>470</v>
      </c>
      <c r="L473">
        <v>633</v>
      </c>
      <c r="M473">
        <v>579</v>
      </c>
      <c r="N473">
        <v>470</v>
      </c>
      <c r="O473">
        <v>800</v>
      </c>
      <c r="P473">
        <v>73</v>
      </c>
      <c r="R473" s="8">
        <v>470</v>
      </c>
      <c r="S473" t="b">
        <f>OR(Tabla197[[#This Row],[Tiempo_lineal (ns)]]&gt;$C$508,Tabla197[[#This Row],[Tiempo_lineal (ns)]]&lt;$C$509)</f>
        <v>0</v>
      </c>
      <c r="T473" t="b">
        <f>OR(Tabla197[[#This Row],[Tiempo_normal (ns)]]&gt;$D$508,Tabla197[[#This Row],[Tiempo_normal (ns)]]&lt;$D$509)</f>
        <v>0</v>
      </c>
      <c r="U473" s="8">
        <v>470</v>
      </c>
      <c r="V473" t="b">
        <f>OR(Tabla3108[[#This Row],[Tiempo_lineal (ns)]]&gt;$F$508,Tabla3108[[#This Row],[Tiempo_lineal (ns)]]&lt;$F$509)</f>
        <v>0</v>
      </c>
      <c r="W473" t="b">
        <f>OR(Tabla3108[[#This Row],[Tiempo_normal (ns)]]&gt;$G$508,Tabla3108[[#This Row],[Tiempo_normal (ns)]]&lt;$G$509)</f>
        <v>1</v>
      </c>
      <c r="X473" s="8">
        <v>470</v>
      </c>
      <c r="Y473" t="b">
        <f>OR(Tabla4119[[#This Row],[Tiempo_lineal (ns)]]&gt;$I$508,Tabla4119[[#This Row],[Tiempo_lineal (ns)]]&lt;$I$509)</f>
        <v>0</v>
      </c>
      <c r="Z473" t="b">
        <f>OR(Tabla4119[[#This Row],[Tiempo_normal (ns)]]&gt;$J$508,Tabla4119[[#This Row],[Tiempo_normal (ns)]]&lt;$J$509)</f>
        <v>0</v>
      </c>
      <c r="AA473" s="8">
        <v>470</v>
      </c>
      <c r="AB473" t="b">
        <f>OR(Tabla51210[[#This Row],[Tiempo_lineal (ns)]]&gt;$L$508,Tabla51210[[#This Row],[Tiempo_lineal (ns)]]&lt;$L$509)</f>
        <v>0</v>
      </c>
      <c r="AC473" t="b">
        <f>OR(Tabla51210[[#This Row],[Tiempo_normal (ns)]]&gt;$M$508,Tabla51210[[#This Row],[Tiempo_normal (ns)]]&lt;$M$509)</f>
        <v>0</v>
      </c>
      <c r="AD473" s="8">
        <v>470</v>
      </c>
      <c r="AE473" t="b">
        <f>OR(Tabla61311[[#This Row],[Tiempo_lineal (ns)]]&gt;$O$508,Tabla61311[[#This Row],[Tiempo_lineal (ns)]]&lt;$O$509)</f>
        <v>0</v>
      </c>
      <c r="AF473" s="7" t="b">
        <f>OR(Tabla61311[[#This Row],[Tiempo_normal (ns)]]&gt;$P$508,Tabla61311[[#This Row],[Tiempo_normal (ns)]]&lt;$P$509)</f>
        <v>0</v>
      </c>
    </row>
    <row r="474" spans="2:32" x14ac:dyDescent="0.3">
      <c r="B474">
        <v>471</v>
      </c>
      <c r="C474">
        <v>82</v>
      </c>
      <c r="D474">
        <v>29</v>
      </c>
      <c r="E474">
        <v>471</v>
      </c>
      <c r="F474">
        <v>139</v>
      </c>
      <c r="G474">
        <v>94</v>
      </c>
      <c r="H474">
        <v>471</v>
      </c>
      <c r="I474">
        <v>180</v>
      </c>
      <c r="J474">
        <v>49</v>
      </c>
      <c r="K474">
        <v>471</v>
      </c>
      <c r="L474">
        <v>1126</v>
      </c>
      <c r="M474">
        <v>59</v>
      </c>
      <c r="N474">
        <v>471</v>
      </c>
      <c r="O474">
        <v>2023</v>
      </c>
      <c r="P474">
        <v>172</v>
      </c>
      <c r="R474" s="6">
        <v>471</v>
      </c>
      <c r="S474" t="b">
        <f>OR(Tabla197[[#This Row],[Tiempo_lineal (ns)]]&gt;$C$508,Tabla197[[#This Row],[Tiempo_lineal (ns)]]&lt;$C$509)</f>
        <v>0</v>
      </c>
      <c r="T474" t="b">
        <f>OR(Tabla197[[#This Row],[Tiempo_normal (ns)]]&gt;$D$508,Tabla197[[#This Row],[Tiempo_normal (ns)]]&lt;$D$509)</f>
        <v>0</v>
      </c>
      <c r="U474" s="6">
        <v>471</v>
      </c>
      <c r="V474" t="b">
        <f>OR(Tabla3108[[#This Row],[Tiempo_lineal (ns)]]&gt;$F$508,Tabla3108[[#This Row],[Tiempo_lineal (ns)]]&lt;$F$509)</f>
        <v>0</v>
      </c>
      <c r="W474" t="b">
        <f>OR(Tabla3108[[#This Row],[Tiempo_normal (ns)]]&gt;$G$508,Tabla3108[[#This Row],[Tiempo_normal (ns)]]&lt;$G$509)</f>
        <v>0</v>
      </c>
      <c r="X474" s="6">
        <v>471</v>
      </c>
      <c r="Y474" t="b">
        <f>OR(Tabla4119[[#This Row],[Tiempo_lineal (ns)]]&gt;$I$508,Tabla4119[[#This Row],[Tiempo_lineal (ns)]]&lt;$I$509)</f>
        <v>0</v>
      </c>
      <c r="Z474" t="b">
        <f>OR(Tabla4119[[#This Row],[Tiempo_normal (ns)]]&gt;$J$508,Tabla4119[[#This Row],[Tiempo_normal (ns)]]&lt;$J$509)</f>
        <v>0</v>
      </c>
      <c r="AA474" s="6">
        <v>471</v>
      </c>
      <c r="AB474" t="b">
        <f>OR(Tabla51210[[#This Row],[Tiempo_lineal (ns)]]&gt;$L$508,Tabla51210[[#This Row],[Tiempo_lineal (ns)]]&lt;$L$509)</f>
        <v>0</v>
      </c>
      <c r="AC474" t="b">
        <f>OR(Tabla51210[[#This Row],[Tiempo_normal (ns)]]&gt;$M$508,Tabla51210[[#This Row],[Tiempo_normal (ns)]]&lt;$M$509)</f>
        <v>0</v>
      </c>
      <c r="AD474" s="6">
        <v>471</v>
      </c>
      <c r="AE474" t="b">
        <f>OR(Tabla61311[[#This Row],[Tiempo_lineal (ns)]]&gt;$O$508,Tabla61311[[#This Row],[Tiempo_lineal (ns)]]&lt;$O$509)</f>
        <v>0</v>
      </c>
      <c r="AF474" s="7" t="b">
        <f>OR(Tabla61311[[#This Row],[Tiempo_normal (ns)]]&gt;$P$508,Tabla61311[[#This Row],[Tiempo_normal (ns)]]&lt;$P$509)</f>
        <v>0</v>
      </c>
    </row>
    <row r="475" spans="2:32" x14ac:dyDescent="0.3">
      <c r="B475">
        <v>472</v>
      </c>
      <c r="C475">
        <v>56</v>
      </c>
      <c r="D475">
        <v>26</v>
      </c>
      <c r="E475">
        <v>472</v>
      </c>
      <c r="F475">
        <v>156</v>
      </c>
      <c r="G475">
        <v>72</v>
      </c>
      <c r="H475">
        <v>472</v>
      </c>
      <c r="I475">
        <v>64</v>
      </c>
      <c r="J475">
        <v>85</v>
      </c>
      <c r="K475">
        <v>472</v>
      </c>
      <c r="L475">
        <v>665</v>
      </c>
      <c r="M475">
        <v>994</v>
      </c>
      <c r="N475">
        <v>472</v>
      </c>
      <c r="O475">
        <v>2175</v>
      </c>
      <c r="P475">
        <v>753</v>
      </c>
      <c r="R475" s="8">
        <v>472</v>
      </c>
      <c r="S475" t="b">
        <f>OR(Tabla197[[#This Row],[Tiempo_lineal (ns)]]&gt;$C$508,Tabla197[[#This Row],[Tiempo_lineal (ns)]]&lt;$C$509)</f>
        <v>0</v>
      </c>
      <c r="T475" t="b">
        <f>OR(Tabla197[[#This Row],[Tiempo_normal (ns)]]&gt;$D$508,Tabla197[[#This Row],[Tiempo_normal (ns)]]&lt;$D$509)</f>
        <v>0</v>
      </c>
      <c r="U475" s="8">
        <v>472</v>
      </c>
      <c r="V475" t="b">
        <f>OR(Tabla3108[[#This Row],[Tiempo_lineal (ns)]]&gt;$F$508,Tabla3108[[#This Row],[Tiempo_lineal (ns)]]&lt;$F$509)</f>
        <v>0</v>
      </c>
      <c r="W475" t="b">
        <f>OR(Tabla3108[[#This Row],[Tiempo_normal (ns)]]&gt;$G$508,Tabla3108[[#This Row],[Tiempo_normal (ns)]]&lt;$G$509)</f>
        <v>0</v>
      </c>
      <c r="X475" s="8">
        <v>472</v>
      </c>
      <c r="Y475" t="b">
        <f>OR(Tabla4119[[#This Row],[Tiempo_lineal (ns)]]&gt;$I$508,Tabla4119[[#This Row],[Tiempo_lineal (ns)]]&lt;$I$509)</f>
        <v>0</v>
      </c>
      <c r="Z475" t="b">
        <f>OR(Tabla4119[[#This Row],[Tiempo_normal (ns)]]&gt;$J$508,Tabla4119[[#This Row],[Tiempo_normal (ns)]]&lt;$J$509)</f>
        <v>0</v>
      </c>
      <c r="AA475" s="8">
        <v>472</v>
      </c>
      <c r="AB475" t="b">
        <f>OR(Tabla51210[[#This Row],[Tiempo_lineal (ns)]]&gt;$L$508,Tabla51210[[#This Row],[Tiempo_lineal (ns)]]&lt;$L$509)</f>
        <v>0</v>
      </c>
      <c r="AC475" t="b">
        <f>OR(Tabla51210[[#This Row],[Tiempo_normal (ns)]]&gt;$M$508,Tabla51210[[#This Row],[Tiempo_normal (ns)]]&lt;$M$509)</f>
        <v>0</v>
      </c>
      <c r="AD475" s="8">
        <v>472</v>
      </c>
      <c r="AE475" t="b">
        <f>OR(Tabla61311[[#This Row],[Tiempo_lineal (ns)]]&gt;$O$508,Tabla61311[[#This Row],[Tiempo_lineal (ns)]]&lt;$O$509)</f>
        <v>0</v>
      </c>
      <c r="AF475" s="7" t="b">
        <f>OR(Tabla61311[[#This Row],[Tiempo_normal (ns)]]&gt;$P$508,Tabla61311[[#This Row],[Tiempo_normal (ns)]]&lt;$P$509)</f>
        <v>0</v>
      </c>
    </row>
    <row r="476" spans="2:32" x14ac:dyDescent="0.3">
      <c r="B476">
        <v>473</v>
      </c>
      <c r="C476">
        <v>64</v>
      </c>
      <c r="D476">
        <v>54</v>
      </c>
      <c r="E476">
        <v>473</v>
      </c>
      <c r="F476">
        <v>123</v>
      </c>
      <c r="G476">
        <v>51</v>
      </c>
      <c r="H476">
        <v>473</v>
      </c>
      <c r="I476">
        <v>182</v>
      </c>
      <c r="J476">
        <v>114</v>
      </c>
      <c r="K476">
        <v>473</v>
      </c>
      <c r="L476">
        <v>640</v>
      </c>
      <c r="M476">
        <v>57</v>
      </c>
      <c r="N476">
        <v>473</v>
      </c>
      <c r="O476">
        <v>1648</v>
      </c>
      <c r="P476">
        <v>4343</v>
      </c>
      <c r="R476" s="6">
        <v>473</v>
      </c>
      <c r="S476" t="b">
        <f>OR(Tabla197[[#This Row],[Tiempo_lineal (ns)]]&gt;$C$508,Tabla197[[#This Row],[Tiempo_lineal (ns)]]&lt;$C$509)</f>
        <v>0</v>
      </c>
      <c r="T476" t="b">
        <f>OR(Tabla197[[#This Row],[Tiempo_normal (ns)]]&gt;$D$508,Tabla197[[#This Row],[Tiempo_normal (ns)]]&lt;$D$509)</f>
        <v>0</v>
      </c>
      <c r="U476" s="6">
        <v>473</v>
      </c>
      <c r="V476" t="b">
        <f>OR(Tabla3108[[#This Row],[Tiempo_lineal (ns)]]&gt;$F$508,Tabla3108[[#This Row],[Tiempo_lineal (ns)]]&lt;$F$509)</f>
        <v>0</v>
      </c>
      <c r="W476" t="b">
        <f>OR(Tabla3108[[#This Row],[Tiempo_normal (ns)]]&gt;$G$508,Tabla3108[[#This Row],[Tiempo_normal (ns)]]&lt;$G$509)</f>
        <v>0</v>
      </c>
      <c r="X476" s="6">
        <v>473</v>
      </c>
      <c r="Y476" t="b">
        <f>OR(Tabla4119[[#This Row],[Tiempo_lineal (ns)]]&gt;$I$508,Tabla4119[[#This Row],[Tiempo_lineal (ns)]]&lt;$I$509)</f>
        <v>0</v>
      </c>
      <c r="Z476" t="b">
        <f>OR(Tabla4119[[#This Row],[Tiempo_normal (ns)]]&gt;$J$508,Tabla4119[[#This Row],[Tiempo_normal (ns)]]&lt;$J$509)</f>
        <v>0</v>
      </c>
      <c r="AA476" s="6">
        <v>473</v>
      </c>
      <c r="AB476" t="b">
        <f>OR(Tabla51210[[#This Row],[Tiempo_lineal (ns)]]&gt;$L$508,Tabla51210[[#This Row],[Tiempo_lineal (ns)]]&lt;$L$509)</f>
        <v>0</v>
      </c>
      <c r="AC476" t="b">
        <f>OR(Tabla51210[[#This Row],[Tiempo_normal (ns)]]&gt;$M$508,Tabla51210[[#This Row],[Tiempo_normal (ns)]]&lt;$M$509)</f>
        <v>0</v>
      </c>
      <c r="AD476" s="6">
        <v>473</v>
      </c>
      <c r="AE476" t="b">
        <f>OR(Tabla61311[[#This Row],[Tiempo_lineal (ns)]]&gt;$O$508,Tabla61311[[#This Row],[Tiempo_lineal (ns)]]&lt;$O$509)</f>
        <v>0</v>
      </c>
      <c r="AF476" s="7" t="b">
        <f>OR(Tabla61311[[#This Row],[Tiempo_normal (ns)]]&gt;$P$508,Tabla61311[[#This Row],[Tiempo_normal (ns)]]&lt;$P$509)</f>
        <v>1</v>
      </c>
    </row>
    <row r="477" spans="2:32" x14ac:dyDescent="0.3">
      <c r="B477">
        <v>474</v>
      </c>
      <c r="C477">
        <v>61</v>
      </c>
      <c r="D477">
        <v>41</v>
      </c>
      <c r="E477">
        <v>474</v>
      </c>
      <c r="F477">
        <v>141</v>
      </c>
      <c r="G477">
        <v>50</v>
      </c>
      <c r="H477">
        <v>474</v>
      </c>
      <c r="I477">
        <v>233</v>
      </c>
      <c r="J477">
        <v>337</v>
      </c>
      <c r="K477">
        <v>474</v>
      </c>
      <c r="L477">
        <v>562</v>
      </c>
      <c r="M477">
        <v>199</v>
      </c>
      <c r="N477">
        <v>474</v>
      </c>
      <c r="O477">
        <v>1249</v>
      </c>
      <c r="P477">
        <v>82</v>
      </c>
      <c r="R477" s="8">
        <v>474</v>
      </c>
      <c r="S477" t="b">
        <f>OR(Tabla197[[#This Row],[Tiempo_lineal (ns)]]&gt;$C$508,Tabla197[[#This Row],[Tiempo_lineal (ns)]]&lt;$C$509)</f>
        <v>0</v>
      </c>
      <c r="T477" t="b">
        <f>OR(Tabla197[[#This Row],[Tiempo_normal (ns)]]&gt;$D$508,Tabla197[[#This Row],[Tiempo_normal (ns)]]&lt;$D$509)</f>
        <v>0</v>
      </c>
      <c r="U477" s="8">
        <v>474</v>
      </c>
      <c r="V477" t="b">
        <f>OR(Tabla3108[[#This Row],[Tiempo_lineal (ns)]]&gt;$F$508,Tabla3108[[#This Row],[Tiempo_lineal (ns)]]&lt;$F$509)</f>
        <v>0</v>
      </c>
      <c r="W477" t="b">
        <f>OR(Tabla3108[[#This Row],[Tiempo_normal (ns)]]&gt;$G$508,Tabla3108[[#This Row],[Tiempo_normal (ns)]]&lt;$G$509)</f>
        <v>0</v>
      </c>
      <c r="X477" s="8">
        <v>474</v>
      </c>
      <c r="Y477" t="b">
        <f>OR(Tabla4119[[#This Row],[Tiempo_lineal (ns)]]&gt;$I$508,Tabla4119[[#This Row],[Tiempo_lineal (ns)]]&lt;$I$509)</f>
        <v>0</v>
      </c>
      <c r="Z477" t="b">
        <f>OR(Tabla4119[[#This Row],[Tiempo_normal (ns)]]&gt;$J$508,Tabla4119[[#This Row],[Tiempo_normal (ns)]]&lt;$J$509)</f>
        <v>0</v>
      </c>
      <c r="AA477" s="8">
        <v>474</v>
      </c>
      <c r="AB477" t="b">
        <f>OR(Tabla51210[[#This Row],[Tiempo_lineal (ns)]]&gt;$L$508,Tabla51210[[#This Row],[Tiempo_lineal (ns)]]&lt;$L$509)</f>
        <v>0</v>
      </c>
      <c r="AC477" t="b">
        <f>OR(Tabla51210[[#This Row],[Tiempo_normal (ns)]]&gt;$M$508,Tabla51210[[#This Row],[Tiempo_normal (ns)]]&lt;$M$509)</f>
        <v>0</v>
      </c>
      <c r="AD477" s="8">
        <v>474</v>
      </c>
      <c r="AE477" t="b">
        <f>OR(Tabla61311[[#This Row],[Tiempo_lineal (ns)]]&gt;$O$508,Tabla61311[[#This Row],[Tiempo_lineal (ns)]]&lt;$O$509)</f>
        <v>0</v>
      </c>
      <c r="AF477" s="7" t="b">
        <f>OR(Tabla61311[[#This Row],[Tiempo_normal (ns)]]&gt;$P$508,Tabla61311[[#This Row],[Tiempo_normal (ns)]]&lt;$P$509)</f>
        <v>0</v>
      </c>
    </row>
    <row r="478" spans="2:32" x14ac:dyDescent="0.3">
      <c r="B478">
        <v>475</v>
      </c>
      <c r="C478">
        <v>57</v>
      </c>
      <c r="D478">
        <v>53</v>
      </c>
      <c r="E478">
        <v>475</v>
      </c>
      <c r="F478">
        <v>127</v>
      </c>
      <c r="G478">
        <v>43</v>
      </c>
      <c r="H478">
        <v>475</v>
      </c>
      <c r="I478">
        <v>98</v>
      </c>
      <c r="J478">
        <v>45</v>
      </c>
      <c r="K478">
        <v>475</v>
      </c>
      <c r="L478">
        <v>779</v>
      </c>
      <c r="M478">
        <v>68</v>
      </c>
      <c r="N478">
        <v>475</v>
      </c>
      <c r="O478">
        <v>1718</v>
      </c>
      <c r="P478">
        <v>8997</v>
      </c>
      <c r="R478" s="6">
        <v>475</v>
      </c>
      <c r="S478" t="b">
        <f>OR(Tabla197[[#This Row],[Tiempo_lineal (ns)]]&gt;$C$508,Tabla197[[#This Row],[Tiempo_lineal (ns)]]&lt;$C$509)</f>
        <v>0</v>
      </c>
      <c r="T478" t="b">
        <f>OR(Tabla197[[#This Row],[Tiempo_normal (ns)]]&gt;$D$508,Tabla197[[#This Row],[Tiempo_normal (ns)]]&lt;$D$509)</f>
        <v>0</v>
      </c>
      <c r="U478" s="6">
        <v>475</v>
      </c>
      <c r="V478" t="b">
        <f>OR(Tabla3108[[#This Row],[Tiempo_lineal (ns)]]&gt;$F$508,Tabla3108[[#This Row],[Tiempo_lineal (ns)]]&lt;$F$509)</f>
        <v>0</v>
      </c>
      <c r="W478" t="b">
        <f>OR(Tabla3108[[#This Row],[Tiempo_normal (ns)]]&gt;$G$508,Tabla3108[[#This Row],[Tiempo_normal (ns)]]&lt;$G$509)</f>
        <v>0</v>
      </c>
      <c r="X478" s="6">
        <v>475</v>
      </c>
      <c r="Y478" t="b">
        <f>OR(Tabla4119[[#This Row],[Tiempo_lineal (ns)]]&gt;$I$508,Tabla4119[[#This Row],[Tiempo_lineal (ns)]]&lt;$I$509)</f>
        <v>0</v>
      </c>
      <c r="Z478" t="b">
        <f>OR(Tabla4119[[#This Row],[Tiempo_normal (ns)]]&gt;$J$508,Tabla4119[[#This Row],[Tiempo_normal (ns)]]&lt;$J$509)</f>
        <v>0</v>
      </c>
      <c r="AA478" s="6">
        <v>475</v>
      </c>
      <c r="AB478" t="b">
        <f>OR(Tabla51210[[#This Row],[Tiempo_lineal (ns)]]&gt;$L$508,Tabla51210[[#This Row],[Tiempo_lineal (ns)]]&lt;$L$509)</f>
        <v>0</v>
      </c>
      <c r="AC478" t="b">
        <f>OR(Tabla51210[[#This Row],[Tiempo_normal (ns)]]&gt;$M$508,Tabla51210[[#This Row],[Tiempo_normal (ns)]]&lt;$M$509)</f>
        <v>0</v>
      </c>
      <c r="AD478" s="6">
        <v>475</v>
      </c>
      <c r="AE478" t="b">
        <f>OR(Tabla61311[[#This Row],[Tiempo_lineal (ns)]]&gt;$O$508,Tabla61311[[#This Row],[Tiempo_lineal (ns)]]&lt;$O$509)</f>
        <v>0</v>
      </c>
      <c r="AF478" s="7" t="b">
        <f>OR(Tabla61311[[#This Row],[Tiempo_normal (ns)]]&gt;$P$508,Tabla61311[[#This Row],[Tiempo_normal (ns)]]&lt;$P$509)</f>
        <v>1</v>
      </c>
    </row>
    <row r="479" spans="2:32" x14ac:dyDescent="0.3">
      <c r="B479">
        <v>476</v>
      </c>
      <c r="C479">
        <v>55</v>
      </c>
      <c r="D479">
        <v>25</v>
      </c>
      <c r="E479">
        <v>476</v>
      </c>
      <c r="F479">
        <v>81</v>
      </c>
      <c r="G479">
        <v>32</v>
      </c>
      <c r="H479">
        <v>476</v>
      </c>
      <c r="I479">
        <v>516</v>
      </c>
      <c r="J479">
        <v>30</v>
      </c>
      <c r="K479">
        <v>476</v>
      </c>
      <c r="L479">
        <v>469</v>
      </c>
      <c r="M479">
        <v>34</v>
      </c>
      <c r="N479">
        <v>476</v>
      </c>
      <c r="O479">
        <v>579</v>
      </c>
      <c r="P479">
        <v>32</v>
      </c>
      <c r="R479" s="8">
        <v>476</v>
      </c>
      <c r="S479" t="b">
        <f>OR(Tabla197[[#This Row],[Tiempo_lineal (ns)]]&gt;$C$508,Tabla197[[#This Row],[Tiempo_lineal (ns)]]&lt;$C$509)</f>
        <v>0</v>
      </c>
      <c r="T479" t="b">
        <f>OR(Tabla197[[#This Row],[Tiempo_normal (ns)]]&gt;$D$508,Tabla197[[#This Row],[Tiempo_normal (ns)]]&lt;$D$509)</f>
        <v>0</v>
      </c>
      <c r="U479" s="8">
        <v>476</v>
      </c>
      <c r="V479" t="b">
        <f>OR(Tabla3108[[#This Row],[Tiempo_lineal (ns)]]&gt;$F$508,Tabla3108[[#This Row],[Tiempo_lineal (ns)]]&lt;$F$509)</f>
        <v>0</v>
      </c>
      <c r="W479" t="b">
        <f>OR(Tabla3108[[#This Row],[Tiempo_normal (ns)]]&gt;$G$508,Tabla3108[[#This Row],[Tiempo_normal (ns)]]&lt;$G$509)</f>
        <v>0</v>
      </c>
      <c r="X479" s="8">
        <v>476</v>
      </c>
      <c r="Y479" t="b">
        <f>OR(Tabla4119[[#This Row],[Tiempo_lineal (ns)]]&gt;$I$508,Tabla4119[[#This Row],[Tiempo_lineal (ns)]]&lt;$I$509)</f>
        <v>1</v>
      </c>
      <c r="Z479" t="b">
        <f>OR(Tabla4119[[#This Row],[Tiempo_normal (ns)]]&gt;$J$508,Tabla4119[[#This Row],[Tiempo_normal (ns)]]&lt;$J$509)</f>
        <v>0</v>
      </c>
      <c r="AA479" s="8">
        <v>476</v>
      </c>
      <c r="AB479" t="b">
        <f>OR(Tabla51210[[#This Row],[Tiempo_lineal (ns)]]&gt;$L$508,Tabla51210[[#This Row],[Tiempo_lineal (ns)]]&lt;$L$509)</f>
        <v>0</v>
      </c>
      <c r="AC479" t="b">
        <f>OR(Tabla51210[[#This Row],[Tiempo_normal (ns)]]&gt;$M$508,Tabla51210[[#This Row],[Tiempo_normal (ns)]]&lt;$M$509)</f>
        <v>0</v>
      </c>
      <c r="AD479" s="8">
        <v>476</v>
      </c>
      <c r="AE479" t="b">
        <f>OR(Tabla61311[[#This Row],[Tiempo_lineal (ns)]]&gt;$O$508,Tabla61311[[#This Row],[Tiempo_lineal (ns)]]&lt;$O$509)</f>
        <v>0</v>
      </c>
      <c r="AF479" s="7" t="b">
        <f>OR(Tabla61311[[#This Row],[Tiempo_normal (ns)]]&gt;$P$508,Tabla61311[[#This Row],[Tiempo_normal (ns)]]&lt;$P$509)</f>
        <v>0</v>
      </c>
    </row>
    <row r="480" spans="2:32" x14ac:dyDescent="0.3">
      <c r="B480">
        <v>477</v>
      </c>
      <c r="C480">
        <v>60</v>
      </c>
      <c r="D480">
        <v>94</v>
      </c>
      <c r="E480">
        <v>477</v>
      </c>
      <c r="F480">
        <v>177</v>
      </c>
      <c r="G480">
        <v>26</v>
      </c>
      <c r="H480">
        <v>477</v>
      </c>
      <c r="I480">
        <v>91</v>
      </c>
      <c r="J480">
        <v>29</v>
      </c>
      <c r="K480">
        <v>477</v>
      </c>
      <c r="L480">
        <v>1422</v>
      </c>
      <c r="M480">
        <v>49</v>
      </c>
      <c r="N480">
        <v>477</v>
      </c>
      <c r="O480">
        <v>6474</v>
      </c>
      <c r="P480">
        <v>72</v>
      </c>
      <c r="R480" s="6">
        <v>477</v>
      </c>
      <c r="S480" t="b">
        <f>OR(Tabla197[[#This Row],[Tiempo_lineal (ns)]]&gt;$C$508,Tabla197[[#This Row],[Tiempo_lineal (ns)]]&lt;$C$509)</f>
        <v>0</v>
      </c>
      <c r="T480" t="b">
        <f>OR(Tabla197[[#This Row],[Tiempo_normal (ns)]]&gt;$D$508,Tabla197[[#This Row],[Tiempo_normal (ns)]]&lt;$D$509)</f>
        <v>0</v>
      </c>
      <c r="U480" s="6">
        <v>477</v>
      </c>
      <c r="V480" t="b">
        <f>OR(Tabla3108[[#This Row],[Tiempo_lineal (ns)]]&gt;$F$508,Tabla3108[[#This Row],[Tiempo_lineal (ns)]]&lt;$F$509)</f>
        <v>0</v>
      </c>
      <c r="W480" t="b">
        <f>OR(Tabla3108[[#This Row],[Tiempo_normal (ns)]]&gt;$G$508,Tabla3108[[#This Row],[Tiempo_normal (ns)]]&lt;$G$509)</f>
        <v>0</v>
      </c>
      <c r="X480" s="6">
        <v>477</v>
      </c>
      <c r="Y480" t="b">
        <f>OR(Tabla4119[[#This Row],[Tiempo_lineal (ns)]]&gt;$I$508,Tabla4119[[#This Row],[Tiempo_lineal (ns)]]&lt;$I$509)</f>
        <v>0</v>
      </c>
      <c r="Z480" t="b">
        <f>OR(Tabla4119[[#This Row],[Tiempo_normal (ns)]]&gt;$J$508,Tabla4119[[#This Row],[Tiempo_normal (ns)]]&lt;$J$509)</f>
        <v>0</v>
      </c>
      <c r="AA480" s="6">
        <v>477</v>
      </c>
      <c r="AB480" t="b">
        <f>OR(Tabla51210[[#This Row],[Tiempo_lineal (ns)]]&gt;$L$508,Tabla51210[[#This Row],[Tiempo_lineal (ns)]]&lt;$L$509)</f>
        <v>0</v>
      </c>
      <c r="AC480" t="b">
        <f>OR(Tabla51210[[#This Row],[Tiempo_normal (ns)]]&gt;$M$508,Tabla51210[[#This Row],[Tiempo_normal (ns)]]&lt;$M$509)</f>
        <v>0</v>
      </c>
      <c r="AD480" s="6">
        <v>477</v>
      </c>
      <c r="AE480" t="b">
        <f>OR(Tabla61311[[#This Row],[Tiempo_lineal (ns)]]&gt;$O$508,Tabla61311[[#This Row],[Tiempo_lineal (ns)]]&lt;$O$509)</f>
        <v>1</v>
      </c>
      <c r="AF480" s="7" t="b">
        <f>OR(Tabla61311[[#This Row],[Tiempo_normal (ns)]]&gt;$P$508,Tabla61311[[#This Row],[Tiempo_normal (ns)]]&lt;$P$509)</f>
        <v>0</v>
      </c>
    </row>
    <row r="481" spans="2:32" x14ac:dyDescent="0.3">
      <c r="B481">
        <v>478</v>
      </c>
      <c r="C481">
        <v>91</v>
      </c>
      <c r="D481">
        <v>41</v>
      </c>
      <c r="E481">
        <v>478</v>
      </c>
      <c r="F481">
        <v>102</v>
      </c>
      <c r="G481">
        <v>88</v>
      </c>
      <c r="H481">
        <v>478</v>
      </c>
      <c r="I481">
        <v>167</v>
      </c>
      <c r="J481">
        <v>38</v>
      </c>
      <c r="K481">
        <v>478</v>
      </c>
      <c r="L481">
        <v>1538</v>
      </c>
      <c r="M481">
        <v>53</v>
      </c>
      <c r="N481">
        <v>478</v>
      </c>
      <c r="O481">
        <v>4899</v>
      </c>
      <c r="P481">
        <v>193</v>
      </c>
      <c r="R481" s="8">
        <v>478</v>
      </c>
      <c r="S481" t="b">
        <f>OR(Tabla197[[#This Row],[Tiempo_lineal (ns)]]&gt;$C$508,Tabla197[[#This Row],[Tiempo_lineal (ns)]]&lt;$C$509)</f>
        <v>0</v>
      </c>
      <c r="T481" t="b">
        <f>OR(Tabla197[[#This Row],[Tiempo_normal (ns)]]&gt;$D$508,Tabla197[[#This Row],[Tiempo_normal (ns)]]&lt;$D$509)</f>
        <v>0</v>
      </c>
      <c r="U481" s="8">
        <v>478</v>
      </c>
      <c r="V481" t="b">
        <f>OR(Tabla3108[[#This Row],[Tiempo_lineal (ns)]]&gt;$F$508,Tabla3108[[#This Row],[Tiempo_lineal (ns)]]&lt;$F$509)</f>
        <v>0</v>
      </c>
      <c r="W481" t="b">
        <f>OR(Tabla3108[[#This Row],[Tiempo_normal (ns)]]&gt;$G$508,Tabla3108[[#This Row],[Tiempo_normal (ns)]]&lt;$G$509)</f>
        <v>0</v>
      </c>
      <c r="X481" s="8">
        <v>478</v>
      </c>
      <c r="Y481" t="b">
        <f>OR(Tabla4119[[#This Row],[Tiempo_lineal (ns)]]&gt;$I$508,Tabla4119[[#This Row],[Tiempo_lineal (ns)]]&lt;$I$509)</f>
        <v>0</v>
      </c>
      <c r="Z481" t="b">
        <f>OR(Tabla4119[[#This Row],[Tiempo_normal (ns)]]&gt;$J$508,Tabla4119[[#This Row],[Tiempo_normal (ns)]]&lt;$J$509)</f>
        <v>0</v>
      </c>
      <c r="AA481" s="8">
        <v>478</v>
      </c>
      <c r="AB481" t="b">
        <f>OR(Tabla51210[[#This Row],[Tiempo_lineal (ns)]]&gt;$L$508,Tabla51210[[#This Row],[Tiempo_lineal (ns)]]&lt;$L$509)</f>
        <v>0</v>
      </c>
      <c r="AC481" t="b">
        <f>OR(Tabla51210[[#This Row],[Tiempo_normal (ns)]]&gt;$M$508,Tabla51210[[#This Row],[Tiempo_normal (ns)]]&lt;$M$509)</f>
        <v>0</v>
      </c>
      <c r="AD481" s="8">
        <v>478</v>
      </c>
      <c r="AE481" t="b">
        <f>OR(Tabla61311[[#This Row],[Tiempo_lineal (ns)]]&gt;$O$508,Tabla61311[[#This Row],[Tiempo_lineal (ns)]]&lt;$O$509)</f>
        <v>1</v>
      </c>
      <c r="AF481" s="7" t="b">
        <f>OR(Tabla61311[[#This Row],[Tiempo_normal (ns)]]&gt;$P$508,Tabla61311[[#This Row],[Tiempo_normal (ns)]]&lt;$P$509)</f>
        <v>0</v>
      </c>
    </row>
    <row r="482" spans="2:32" x14ac:dyDescent="0.3">
      <c r="B482">
        <v>479</v>
      </c>
      <c r="C482">
        <v>89</v>
      </c>
      <c r="D482">
        <v>70</v>
      </c>
      <c r="E482">
        <v>479</v>
      </c>
      <c r="F482">
        <v>68</v>
      </c>
      <c r="G482">
        <v>60</v>
      </c>
      <c r="H482">
        <v>479</v>
      </c>
      <c r="I482">
        <v>254</v>
      </c>
      <c r="J482">
        <v>30</v>
      </c>
      <c r="K482">
        <v>479</v>
      </c>
      <c r="L482">
        <v>858</v>
      </c>
      <c r="M482">
        <v>57</v>
      </c>
      <c r="N482">
        <v>479</v>
      </c>
      <c r="O482">
        <v>294</v>
      </c>
      <c r="P482">
        <v>4735</v>
      </c>
      <c r="R482" s="6">
        <v>479</v>
      </c>
      <c r="S482" t="b">
        <f>OR(Tabla197[[#This Row],[Tiempo_lineal (ns)]]&gt;$C$508,Tabla197[[#This Row],[Tiempo_lineal (ns)]]&lt;$C$509)</f>
        <v>0</v>
      </c>
      <c r="T482" t="b">
        <f>OR(Tabla197[[#This Row],[Tiempo_normal (ns)]]&gt;$D$508,Tabla197[[#This Row],[Tiempo_normal (ns)]]&lt;$D$509)</f>
        <v>0</v>
      </c>
      <c r="U482" s="6">
        <v>479</v>
      </c>
      <c r="V482" t="b">
        <f>OR(Tabla3108[[#This Row],[Tiempo_lineal (ns)]]&gt;$F$508,Tabla3108[[#This Row],[Tiempo_lineal (ns)]]&lt;$F$509)</f>
        <v>0</v>
      </c>
      <c r="W482" t="b">
        <f>OR(Tabla3108[[#This Row],[Tiempo_normal (ns)]]&gt;$G$508,Tabla3108[[#This Row],[Tiempo_normal (ns)]]&lt;$G$509)</f>
        <v>0</v>
      </c>
      <c r="X482" s="6">
        <v>479</v>
      </c>
      <c r="Y482" t="b">
        <f>OR(Tabla4119[[#This Row],[Tiempo_lineal (ns)]]&gt;$I$508,Tabla4119[[#This Row],[Tiempo_lineal (ns)]]&lt;$I$509)</f>
        <v>0</v>
      </c>
      <c r="Z482" t="b">
        <f>OR(Tabla4119[[#This Row],[Tiempo_normal (ns)]]&gt;$J$508,Tabla4119[[#This Row],[Tiempo_normal (ns)]]&lt;$J$509)</f>
        <v>0</v>
      </c>
      <c r="AA482" s="6">
        <v>479</v>
      </c>
      <c r="AB482" t="b">
        <f>OR(Tabla51210[[#This Row],[Tiempo_lineal (ns)]]&gt;$L$508,Tabla51210[[#This Row],[Tiempo_lineal (ns)]]&lt;$L$509)</f>
        <v>0</v>
      </c>
      <c r="AC482" t="b">
        <f>OR(Tabla51210[[#This Row],[Tiempo_normal (ns)]]&gt;$M$508,Tabla51210[[#This Row],[Tiempo_normal (ns)]]&lt;$M$509)</f>
        <v>0</v>
      </c>
      <c r="AD482" s="6">
        <v>479</v>
      </c>
      <c r="AE482" t="b">
        <f>OR(Tabla61311[[#This Row],[Tiempo_lineal (ns)]]&gt;$O$508,Tabla61311[[#This Row],[Tiempo_lineal (ns)]]&lt;$O$509)</f>
        <v>0</v>
      </c>
      <c r="AF482" s="7" t="b">
        <f>OR(Tabla61311[[#This Row],[Tiempo_normal (ns)]]&gt;$P$508,Tabla61311[[#This Row],[Tiempo_normal (ns)]]&lt;$P$509)</f>
        <v>1</v>
      </c>
    </row>
    <row r="483" spans="2:32" x14ac:dyDescent="0.3">
      <c r="B483">
        <v>480</v>
      </c>
      <c r="C483">
        <v>67</v>
      </c>
      <c r="D483">
        <v>33</v>
      </c>
      <c r="E483">
        <v>480</v>
      </c>
      <c r="F483">
        <v>142</v>
      </c>
      <c r="G483">
        <v>46</v>
      </c>
      <c r="H483">
        <v>480</v>
      </c>
      <c r="I483">
        <v>189</v>
      </c>
      <c r="J483">
        <v>336</v>
      </c>
      <c r="K483">
        <v>480</v>
      </c>
      <c r="L483">
        <v>1126</v>
      </c>
      <c r="M483">
        <v>50</v>
      </c>
      <c r="N483">
        <v>480</v>
      </c>
      <c r="O483">
        <v>805</v>
      </c>
      <c r="P483">
        <v>47</v>
      </c>
      <c r="R483" s="8">
        <v>480</v>
      </c>
      <c r="S483" t="b">
        <f>OR(Tabla197[[#This Row],[Tiempo_lineal (ns)]]&gt;$C$508,Tabla197[[#This Row],[Tiempo_lineal (ns)]]&lt;$C$509)</f>
        <v>0</v>
      </c>
      <c r="T483" t="b">
        <f>OR(Tabla197[[#This Row],[Tiempo_normal (ns)]]&gt;$D$508,Tabla197[[#This Row],[Tiempo_normal (ns)]]&lt;$D$509)</f>
        <v>0</v>
      </c>
      <c r="U483" s="8">
        <v>480</v>
      </c>
      <c r="V483" t="b">
        <f>OR(Tabla3108[[#This Row],[Tiempo_lineal (ns)]]&gt;$F$508,Tabla3108[[#This Row],[Tiempo_lineal (ns)]]&lt;$F$509)</f>
        <v>0</v>
      </c>
      <c r="W483" t="b">
        <f>OR(Tabla3108[[#This Row],[Tiempo_normal (ns)]]&gt;$G$508,Tabla3108[[#This Row],[Tiempo_normal (ns)]]&lt;$G$509)</f>
        <v>0</v>
      </c>
      <c r="X483" s="8">
        <v>480</v>
      </c>
      <c r="Y483" t="b">
        <f>OR(Tabla4119[[#This Row],[Tiempo_lineal (ns)]]&gt;$I$508,Tabla4119[[#This Row],[Tiempo_lineal (ns)]]&lt;$I$509)</f>
        <v>0</v>
      </c>
      <c r="Z483" t="b">
        <f>OR(Tabla4119[[#This Row],[Tiempo_normal (ns)]]&gt;$J$508,Tabla4119[[#This Row],[Tiempo_normal (ns)]]&lt;$J$509)</f>
        <v>0</v>
      </c>
      <c r="AA483" s="8">
        <v>480</v>
      </c>
      <c r="AB483" t="b">
        <f>OR(Tabla51210[[#This Row],[Tiempo_lineal (ns)]]&gt;$L$508,Tabla51210[[#This Row],[Tiempo_lineal (ns)]]&lt;$L$509)</f>
        <v>0</v>
      </c>
      <c r="AC483" t="b">
        <f>OR(Tabla51210[[#This Row],[Tiempo_normal (ns)]]&gt;$M$508,Tabla51210[[#This Row],[Tiempo_normal (ns)]]&lt;$M$509)</f>
        <v>0</v>
      </c>
      <c r="AD483" s="8">
        <v>480</v>
      </c>
      <c r="AE483" t="b">
        <f>OR(Tabla61311[[#This Row],[Tiempo_lineal (ns)]]&gt;$O$508,Tabla61311[[#This Row],[Tiempo_lineal (ns)]]&lt;$O$509)</f>
        <v>0</v>
      </c>
      <c r="AF483" s="7" t="b">
        <f>OR(Tabla61311[[#This Row],[Tiempo_normal (ns)]]&gt;$P$508,Tabla61311[[#This Row],[Tiempo_normal (ns)]]&lt;$P$509)</f>
        <v>0</v>
      </c>
    </row>
    <row r="484" spans="2:32" x14ac:dyDescent="0.3">
      <c r="B484">
        <v>481</v>
      </c>
      <c r="C484">
        <v>76</v>
      </c>
      <c r="D484">
        <v>40</v>
      </c>
      <c r="E484">
        <v>481</v>
      </c>
      <c r="F484">
        <v>61</v>
      </c>
      <c r="G484">
        <v>52</v>
      </c>
      <c r="H484">
        <v>481</v>
      </c>
      <c r="I484">
        <v>88</v>
      </c>
      <c r="J484">
        <v>46</v>
      </c>
      <c r="K484">
        <v>481</v>
      </c>
      <c r="L484">
        <v>1124</v>
      </c>
      <c r="M484">
        <v>660</v>
      </c>
      <c r="N484">
        <v>481</v>
      </c>
      <c r="O484">
        <v>4934</v>
      </c>
      <c r="P484">
        <v>80</v>
      </c>
      <c r="R484" s="6">
        <v>481</v>
      </c>
      <c r="S484" t="b">
        <f>OR(Tabla197[[#This Row],[Tiempo_lineal (ns)]]&gt;$C$508,Tabla197[[#This Row],[Tiempo_lineal (ns)]]&lt;$C$509)</f>
        <v>0</v>
      </c>
      <c r="T484" t="b">
        <f>OR(Tabla197[[#This Row],[Tiempo_normal (ns)]]&gt;$D$508,Tabla197[[#This Row],[Tiempo_normal (ns)]]&lt;$D$509)</f>
        <v>0</v>
      </c>
      <c r="U484" s="6">
        <v>481</v>
      </c>
      <c r="V484" t="b">
        <f>OR(Tabla3108[[#This Row],[Tiempo_lineal (ns)]]&gt;$F$508,Tabla3108[[#This Row],[Tiempo_lineal (ns)]]&lt;$F$509)</f>
        <v>0</v>
      </c>
      <c r="W484" t="b">
        <f>OR(Tabla3108[[#This Row],[Tiempo_normal (ns)]]&gt;$G$508,Tabla3108[[#This Row],[Tiempo_normal (ns)]]&lt;$G$509)</f>
        <v>0</v>
      </c>
      <c r="X484" s="6">
        <v>481</v>
      </c>
      <c r="Y484" t="b">
        <f>OR(Tabla4119[[#This Row],[Tiempo_lineal (ns)]]&gt;$I$508,Tabla4119[[#This Row],[Tiempo_lineal (ns)]]&lt;$I$509)</f>
        <v>0</v>
      </c>
      <c r="Z484" t="b">
        <f>OR(Tabla4119[[#This Row],[Tiempo_normal (ns)]]&gt;$J$508,Tabla4119[[#This Row],[Tiempo_normal (ns)]]&lt;$J$509)</f>
        <v>0</v>
      </c>
      <c r="AA484" s="6">
        <v>481</v>
      </c>
      <c r="AB484" t="b">
        <f>OR(Tabla51210[[#This Row],[Tiempo_lineal (ns)]]&gt;$L$508,Tabla51210[[#This Row],[Tiempo_lineal (ns)]]&lt;$L$509)</f>
        <v>0</v>
      </c>
      <c r="AC484" t="b">
        <f>OR(Tabla51210[[#This Row],[Tiempo_normal (ns)]]&gt;$M$508,Tabla51210[[#This Row],[Tiempo_normal (ns)]]&lt;$M$509)</f>
        <v>0</v>
      </c>
      <c r="AD484" s="6">
        <v>481</v>
      </c>
      <c r="AE484" t="b">
        <f>OR(Tabla61311[[#This Row],[Tiempo_lineal (ns)]]&gt;$O$508,Tabla61311[[#This Row],[Tiempo_lineal (ns)]]&lt;$O$509)</f>
        <v>1</v>
      </c>
      <c r="AF484" s="7" t="b">
        <f>OR(Tabla61311[[#This Row],[Tiempo_normal (ns)]]&gt;$P$508,Tabla61311[[#This Row],[Tiempo_normal (ns)]]&lt;$P$509)</f>
        <v>0</v>
      </c>
    </row>
    <row r="485" spans="2:32" x14ac:dyDescent="0.3">
      <c r="B485">
        <v>482</v>
      </c>
      <c r="C485">
        <v>53</v>
      </c>
      <c r="D485">
        <v>38</v>
      </c>
      <c r="E485">
        <v>482</v>
      </c>
      <c r="F485">
        <v>119</v>
      </c>
      <c r="G485">
        <v>61</v>
      </c>
      <c r="H485">
        <v>482</v>
      </c>
      <c r="I485">
        <v>227</v>
      </c>
      <c r="J485">
        <v>59</v>
      </c>
      <c r="K485">
        <v>482</v>
      </c>
      <c r="L485">
        <v>794</v>
      </c>
      <c r="M485">
        <v>50</v>
      </c>
      <c r="N485">
        <v>482</v>
      </c>
      <c r="O485">
        <v>780</v>
      </c>
      <c r="P485">
        <v>224</v>
      </c>
      <c r="R485" s="8">
        <v>482</v>
      </c>
      <c r="S485" t="b">
        <f>OR(Tabla197[[#This Row],[Tiempo_lineal (ns)]]&gt;$C$508,Tabla197[[#This Row],[Tiempo_lineal (ns)]]&lt;$C$509)</f>
        <v>0</v>
      </c>
      <c r="T485" t="b">
        <f>OR(Tabla197[[#This Row],[Tiempo_normal (ns)]]&gt;$D$508,Tabla197[[#This Row],[Tiempo_normal (ns)]]&lt;$D$509)</f>
        <v>0</v>
      </c>
      <c r="U485" s="8">
        <v>482</v>
      </c>
      <c r="V485" t="b">
        <f>OR(Tabla3108[[#This Row],[Tiempo_lineal (ns)]]&gt;$F$508,Tabla3108[[#This Row],[Tiempo_lineal (ns)]]&lt;$F$509)</f>
        <v>0</v>
      </c>
      <c r="W485" t="b">
        <f>OR(Tabla3108[[#This Row],[Tiempo_normal (ns)]]&gt;$G$508,Tabla3108[[#This Row],[Tiempo_normal (ns)]]&lt;$G$509)</f>
        <v>0</v>
      </c>
      <c r="X485" s="8">
        <v>482</v>
      </c>
      <c r="Y485" t="b">
        <f>OR(Tabla4119[[#This Row],[Tiempo_lineal (ns)]]&gt;$I$508,Tabla4119[[#This Row],[Tiempo_lineal (ns)]]&lt;$I$509)</f>
        <v>0</v>
      </c>
      <c r="Z485" t="b">
        <f>OR(Tabla4119[[#This Row],[Tiempo_normal (ns)]]&gt;$J$508,Tabla4119[[#This Row],[Tiempo_normal (ns)]]&lt;$J$509)</f>
        <v>0</v>
      </c>
      <c r="AA485" s="8">
        <v>482</v>
      </c>
      <c r="AB485" t="b">
        <f>OR(Tabla51210[[#This Row],[Tiempo_lineal (ns)]]&gt;$L$508,Tabla51210[[#This Row],[Tiempo_lineal (ns)]]&lt;$L$509)</f>
        <v>0</v>
      </c>
      <c r="AC485" t="b">
        <f>OR(Tabla51210[[#This Row],[Tiempo_normal (ns)]]&gt;$M$508,Tabla51210[[#This Row],[Tiempo_normal (ns)]]&lt;$M$509)</f>
        <v>0</v>
      </c>
      <c r="AD485" s="8">
        <v>482</v>
      </c>
      <c r="AE485" t="b">
        <f>OR(Tabla61311[[#This Row],[Tiempo_lineal (ns)]]&gt;$O$508,Tabla61311[[#This Row],[Tiempo_lineal (ns)]]&lt;$O$509)</f>
        <v>0</v>
      </c>
      <c r="AF485" s="7" t="b">
        <f>OR(Tabla61311[[#This Row],[Tiempo_normal (ns)]]&gt;$P$508,Tabla61311[[#This Row],[Tiempo_normal (ns)]]&lt;$P$509)</f>
        <v>0</v>
      </c>
    </row>
    <row r="486" spans="2:32" x14ac:dyDescent="0.3">
      <c r="B486">
        <v>483</v>
      </c>
      <c r="C486">
        <v>64</v>
      </c>
      <c r="D486">
        <v>38</v>
      </c>
      <c r="E486">
        <v>483</v>
      </c>
      <c r="F486">
        <v>44</v>
      </c>
      <c r="G486">
        <v>85</v>
      </c>
      <c r="H486">
        <v>483</v>
      </c>
      <c r="I486">
        <v>217</v>
      </c>
      <c r="J486">
        <v>50</v>
      </c>
      <c r="K486">
        <v>483</v>
      </c>
      <c r="L486">
        <v>858</v>
      </c>
      <c r="M486">
        <v>49</v>
      </c>
      <c r="N486">
        <v>483</v>
      </c>
      <c r="O486">
        <v>818</v>
      </c>
      <c r="P486">
        <v>186</v>
      </c>
      <c r="R486" s="6">
        <v>483</v>
      </c>
      <c r="S486" t="b">
        <f>OR(Tabla197[[#This Row],[Tiempo_lineal (ns)]]&gt;$C$508,Tabla197[[#This Row],[Tiempo_lineal (ns)]]&lt;$C$509)</f>
        <v>0</v>
      </c>
      <c r="T486" t="b">
        <f>OR(Tabla197[[#This Row],[Tiempo_normal (ns)]]&gt;$D$508,Tabla197[[#This Row],[Tiempo_normal (ns)]]&lt;$D$509)</f>
        <v>0</v>
      </c>
      <c r="U486" s="6">
        <v>483</v>
      </c>
      <c r="V486" t="b">
        <f>OR(Tabla3108[[#This Row],[Tiempo_lineal (ns)]]&gt;$F$508,Tabla3108[[#This Row],[Tiempo_lineal (ns)]]&lt;$F$509)</f>
        <v>0</v>
      </c>
      <c r="W486" t="b">
        <f>OR(Tabla3108[[#This Row],[Tiempo_normal (ns)]]&gt;$G$508,Tabla3108[[#This Row],[Tiempo_normal (ns)]]&lt;$G$509)</f>
        <v>0</v>
      </c>
      <c r="X486" s="6">
        <v>483</v>
      </c>
      <c r="Y486" t="b">
        <f>OR(Tabla4119[[#This Row],[Tiempo_lineal (ns)]]&gt;$I$508,Tabla4119[[#This Row],[Tiempo_lineal (ns)]]&lt;$I$509)</f>
        <v>0</v>
      </c>
      <c r="Z486" t="b">
        <f>OR(Tabla4119[[#This Row],[Tiempo_normal (ns)]]&gt;$J$508,Tabla4119[[#This Row],[Tiempo_normal (ns)]]&lt;$J$509)</f>
        <v>0</v>
      </c>
      <c r="AA486" s="6">
        <v>483</v>
      </c>
      <c r="AB486" t="b">
        <f>OR(Tabla51210[[#This Row],[Tiempo_lineal (ns)]]&gt;$L$508,Tabla51210[[#This Row],[Tiempo_lineal (ns)]]&lt;$L$509)</f>
        <v>0</v>
      </c>
      <c r="AC486" t="b">
        <f>OR(Tabla51210[[#This Row],[Tiempo_normal (ns)]]&gt;$M$508,Tabla51210[[#This Row],[Tiempo_normal (ns)]]&lt;$M$509)</f>
        <v>0</v>
      </c>
      <c r="AD486" s="6">
        <v>483</v>
      </c>
      <c r="AE486" t="b">
        <f>OR(Tabla61311[[#This Row],[Tiempo_lineal (ns)]]&gt;$O$508,Tabla61311[[#This Row],[Tiempo_lineal (ns)]]&lt;$O$509)</f>
        <v>0</v>
      </c>
      <c r="AF486" s="7" t="b">
        <f>OR(Tabla61311[[#This Row],[Tiempo_normal (ns)]]&gt;$P$508,Tabla61311[[#This Row],[Tiempo_normal (ns)]]&lt;$P$509)</f>
        <v>0</v>
      </c>
    </row>
    <row r="487" spans="2:32" x14ac:dyDescent="0.3">
      <c r="B487">
        <v>484</v>
      </c>
      <c r="C487">
        <v>46</v>
      </c>
      <c r="D487">
        <v>35</v>
      </c>
      <c r="E487">
        <v>484</v>
      </c>
      <c r="F487">
        <v>66</v>
      </c>
      <c r="G487">
        <v>36</v>
      </c>
      <c r="H487">
        <v>484</v>
      </c>
      <c r="I487">
        <v>199</v>
      </c>
      <c r="J487">
        <v>130</v>
      </c>
      <c r="K487">
        <v>484</v>
      </c>
      <c r="L487">
        <v>1560</v>
      </c>
      <c r="M487">
        <v>749</v>
      </c>
      <c r="N487">
        <v>484</v>
      </c>
      <c r="O487">
        <v>1341</v>
      </c>
      <c r="P487">
        <v>3582</v>
      </c>
      <c r="R487" s="8">
        <v>484</v>
      </c>
      <c r="S487" t="b">
        <f>OR(Tabla197[[#This Row],[Tiempo_lineal (ns)]]&gt;$C$508,Tabla197[[#This Row],[Tiempo_lineal (ns)]]&lt;$C$509)</f>
        <v>0</v>
      </c>
      <c r="T487" t="b">
        <f>OR(Tabla197[[#This Row],[Tiempo_normal (ns)]]&gt;$D$508,Tabla197[[#This Row],[Tiempo_normal (ns)]]&lt;$D$509)</f>
        <v>0</v>
      </c>
      <c r="U487" s="8">
        <v>484</v>
      </c>
      <c r="V487" t="b">
        <f>OR(Tabla3108[[#This Row],[Tiempo_lineal (ns)]]&gt;$F$508,Tabla3108[[#This Row],[Tiempo_lineal (ns)]]&lt;$F$509)</f>
        <v>0</v>
      </c>
      <c r="W487" t="b">
        <f>OR(Tabla3108[[#This Row],[Tiempo_normal (ns)]]&gt;$G$508,Tabla3108[[#This Row],[Tiempo_normal (ns)]]&lt;$G$509)</f>
        <v>0</v>
      </c>
      <c r="X487" s="8">
        <v>484</v>
      </c>
      <c r="Y487" t="b">
        <f>OR(Tabla4119[[#This Row],[Tiempo_lineal (ns)]]&gt;$I$508,Tabla4119[[#This Row],[Tiempo_lineal (ns)]]&lt;$I$509)</f>
        <v>0</v>
      </c>
      <c r="Z487" t="b">
        <f>OR(Tabla4119[[#This Row],[Tiempo_normal (ns)]]&gt;$J$508,Tabla4119[[#This Row],[Tiempo_normal (ns)]]&lt;$J$509)</f>
        <v>0</v>
      </c>
      <c r="AA487" s="8">
        <v>484</v>
      </c>
      <c r="AB487" t="b">
        <f>OR(Tabla51210[[#This Row],[Tiempo_lineal (ns)]]&gt;$L$508,Tabla51210[[#This Row],[Tiempo_lineal (ns)]]&lt;$L$509)</f>
        <v>0</v>
      </c>
      <c r="AC487" t="b">
        <f>OR(Tabla51210[[#This Row],[Tiempo_normal (ns)]]&gt;$M$508,Tabla51210[[#This Row],[Tiempo_normal (ns)]]&lt;$M$509)</f>
        <v>0</v>
      </c>
      <c r="AD487" s="8">
        <v>484</v>
      </c>
      <c r="AE487" t="b">
        <f>OR(Tabla61311[[#This Row],[Tiempo_lineal (ns)]]&gt;$O$508,Tabla61311[[#This Row],[Tiempo_lineal (ns)]]&lt;$O$509)</f>
        <v>0</v>
      </c>
      <c r="AF487" s="7" t="b">
        <f>OR(Tabla61311[[#This Row],[Tiempo_normal (ns)]]&gt;$P$508,Tabla61311[[#This Row],[Tiempo_normal (ns)]]&lt;$P$509)</f>
        <v>1</v>
      </c>
    </row>
    <row r="488" spans="2:32" x14ac:dyDescent="0.3">
      <c r="B488">
        <v>485</v>
      </c>
      <c r="C488">
        <v>39</v>
      </c>
      <c r="D488">
        <v>44</v>
      </c>
      <c r="E488">
        <v>485</v>
      </c>
      <c r="F488">
        <v>51</v>
      </c>
      <c r="G488">
        <v>38</v>
      </c>
      <c r="H488">
        <v>485</v>
      </c>
      <c r="I488">
        <v>279</v>
      </c>
      <c r="J488">
        <v>105</v>
      </c>
      <c r="K488">
        <v>485</v>
      </c>
      <c r="L488">
        <v>1947</v>
      </c>
      <c r="M488">
        <v>55</v>
      </c>
      <c r="N488">
        <v>485</v>
      </c>
      <c r="O488">
        <v>1313</v>
      </c>
      <c r="P488">
        <v>72</v>
      </c>
      <c r="R488" s="6">
        <v>485</v>
      </c>
      <c r="S488" t="b">
        <f>OR(Tabla197[[#This Row],[Tiempo_lineal (ns)]]&gt;$C$508,Tabla197[[#This Row],[Tiempo_lineal (ns)]]&lt;$C$509)</f>
        <v>0</v>
      </c>
      <c r="T488" t="b">
        <f>OR(Tabla197[[#This Row],[Tiempo_normal (ns)]]&gt;$D$508,Tabla197[[#This Row],[Tiempo_normal (ns)]]&lt;$D$509)</f>
        <v>0</v>
      </c>
      <c r="U488" s="6">
        <v>485</v>
      </c>
      <c r="V488" t="b">
        <f>OR(Tabla3108[[#This Row],[Tiempo_lineal (ns)]]&gt;$F$508,Tabla3108[[#This Row],[Tiempo_lineal (ns)]]&lt;$F$509)</f>
        <v>0</v>
      </c>
      <c r="W488" t="b">
        <f>OR(Tabla3108[[#This Row],[Tiempo_normal (ns)]]&gt;$G$508,Tabla3108[[#This Row],[Tiempo_normal (ns)]]&lt;$G$509)</f>
        <v>0</v>
      </c>
      <c r="X488" s="6">
        <v>485</v>
      </c>
      <c r="Y488" t="b">
        <f>OR(Tabla4119[[#This Row],[Tiempo_lineal (ns)]]&gt;$I$508,Tabla4119[[#This Row],[Tiempo_lineal (ns)]]&lt;$I$509)</f>
        <v>0</v>
      </c>
      <c r="Z488" t="b">
        <f>OR(Tabla4119[[#This Row],[Tiempo_normal (ns)]]&gt;$J$508,Tabla4119[[#This Row],[Tiempo_normal (ns)]]&lt;$J$509)</f>
        <v>0</v>
      </c>
      <c r="AA488" s="6">
        <v>485</v>
      </c>
      <c r="AB488" t="b">
        <f>OR(Tabla51210[[#This Row],[Tiempo_lineal (ns)]]&gt;$L$508,Tabla51210[[#This Row],[Tiempo_lineal (ns)]]&lt;$L$509)</f>
        <v>1</v>
      </c>
      <c r="AC488" t="b">
        <f>OR(Tabla51210[[#This Row],[Tiempo_normal (ns)]]&gt;$M$508,Tabla51210[[#This Row],[Tiempo_normal (ns)]]&lt;$M$509)</f>
        <v>0</v>
      </c>
      <c r="AD488" s="6">
        <v>485</v>
      </c>
      <c r="AE488" t="b">
        <f>OR(Tabla61311[[#This Row],[Tiempo_lineal (ns)]]&gt;$O$508,Tabla61311[[#This Row],[Tiempo_lineal (ns)]]&lt;$O$509)</f>
        <v>0</v>
      </c>
      <c r="AF488" s="7" t="b">
        <f>OR(Tabla61311[[#This Row],[Tiempo_normal (ns)]]&gt;$P$508,Tabla61311[[#This Row],[Tiempo_normal (ns)]]&lt;$P$509)</f>
        <v>0</v>
      </c>
    </row>
    <row r="489" spans="2:32" x14ac:dyDescent="0.3">
      <c r="B489">
        <v>486</v>
      </c>
      <c r="C489">
        <v>52</v>
      </c>
      <c r="D489">
        <v>93</v>
      </c>
      <c r="E489">
        <v>486</v>
      </c>
      <c r="F489">
        <v>103</v>
      </c>
      <c r="G489">
        <v>64</v>
      </c>
      <c r="H489">
        <v>486</v>
      </c>
      <c r="I489">
        <v>158</v>
      </c>
      <c r="J489">
        <v>167</v>
      </c>
      <c r="K489">
        <v>486</v>
      </c>
      <c r="L489">
        <v>450</v>
      </c>
      <c r="M489">
        <v>458</v>
      </c>
      <c r="N489">
        <v>486</v>
      </c>
      <c r="O489">
        <v>488</v>
      </c>
      <c r="P489">
        <v>177</v>
      </c>
      <c r="R489" s="8">
        <v>486</v>
      </c>
      <c r="S489" t="b">
        <f>OR(Tabla197[[#This Row],[Tiempo_lineal (ns)]]&gt;$C$508,Tabla197[[#This Row],[Tiempo_lineal (ns)]]&lt;$C$509)</f>
        <v>0</v>
      </c>
      <c r="T489" t="b">
        <f>OR(Tabla197[[#This Row],[Tiempo_normal (ns)]]&gt;$D$508,Tabla197[[#This Row],[Tiempo_normal (ns)]]&lt;$D$509)</f>
        <v>0</v>
      </c>
      <c r="U489" s="8">
        <v>486</v>
      </c>
      <c r="V489" t="b">
        <f>OR(Tabla3108[[#This Row],[Tiempo_lineal (ns)]]&gt;$F$508,Tabla3108[[#This Row],[Tiempo_lineal (ns)]]&lt;$F$509)</f>
        <v>0</v>
      </c>
      <c r="W489" t="b">
        <f>OR(Tabla3108[[#This Row],[Tiempo_normal (ns)]]&gt;$G$508,Tabla3108[[#This Row],[Tiempo_normal (ns)]]&lt;$G$509)</f>
        <v>0</v>
      </c>
      <c r="X489" s="8">
        <v>486</v>
      </c>
      <c r="Y489" t="b">
        <f>OR(Tabla4119[[#This Row],[Tiempo_lineal (ns)]]&gt;$I$508,Tabla4119[[#This Row],[Tiempo_lineal (ns)]]&lt;$I$509)</f>
        <v>0</v>
      </c>
      <c r="Z489" t="b">
        <f>OR(Tabla4119[[#This Row],[Tiempo_normal (ns)]]&gt;$J$508,Tabla4119[[#This Row],[Tiempo_normal (ns)]]&lt;$J$509)</f>
        <v>0</v>
      </c>
      <c r="AA489" s="8">
        <v>486</v>
      </c>
      <c r="AB489" t="b">
        <f>OR(Tabla51210[[#This Row],[Tiempo_lineal (ns)]]&gt;$L$508,Tabla51210[[#This Row],[Tiempo_lineal (ns)]]&lt;$L$509)</f>
        <v>0</v>
      </c>
      <c r="AC489" t="b">
        <f>OR(Tabla51210[[#This Row],[Tiempo_normal (ns)]]&gt;$M$508,Tabla51210[[#This Row],[Tiempo_normal (ns)]]&lt;$M$509)</f>
        <v>0</v>
      </c>
      <c r="AD489" s="8">
        <v>486</v>
      </c>
      <c r="AE489" t="b">
        <f>OR(Tabla61311[[#This Row],[Tiempo_lineal (ns)]]&gt;$O$508,Tabla61311[[#This Row],[Tiempo_lineal (ns)]]&lt;$O$509)</f>
        <v>0</v>
      </c>
      <c r="AF489" s="7" t="b">
        <f>OR(Tabla61311[[#This Row],[Tiempo_normal (ns)]]&gt;$P$508,Tabla61311[[#This Row],[Tiempo_normal (ns)]]&lt;$P$509)</f>
        <v>0</v>
      </c>
    </row>
    <row r="490" spans="2:32" x14ac:dyDescent="0.3">
      <c r="B490">
        <v>487</v>
      </c>
      <c r="C490">
        <v>67</v>
      </c>
      <c r="D490">
        <v>26</v>
      </c>
      <c r="E490">
        <v>487</v>
      </c>
      <c r="F490">
        <v>99</v>
      </c>
      <c r="G490">
        <v>47</v>
      </c>
      <c r="H490">
        <v>487</v>
      </c>
      <c r="I490">
        <v>263</v>
      </c>
      <c r="J490">
        <v>360</v>
      </c>
      <c r="K490">
        <v>487</v>
      </c>
      <c r="L490">
        <v>940</v>
      </c>
      <c r="M490">
        <v>629</v>
      </c>
      <c r="N490">
        <v>487</v>
      </c>
      <c r="O490">
        <v>1752</v>
      </c>
      <c r="P490">
        <v>101</v>
      </c>
      <c r="R490" s="6">
        <v>487</v>
      </c>
      <c r="S490" t="b">
        <f>OR(Tabla197[[#This Row],[Tiempo_lineal (ns)]]&gt;$C$508,Tabla197[[#This Row],[Tiempo_lineal (ns)]]&lt;$C$509)</f>
        <v>0</v>
      </c>
      <c r="T490" t="b">
        <f>OR(Tabla197[[#This Row],[Tiempo_normal (ns)]]&gt;$D$508,Tabla197[[#This Row],[Tiempo_normal (ns)]]&lt;$D$509)</f>
        <v>0</v>
      </c>
      <c r="U490" s="6">
        <v>487</v>
      </c>
      <c r="V490" t="b">
        <f>OR(Tabla3108[[#This Row],[Tiempo_lineal (ns)]]&gt;$F$508,Tabla3108[[#This Row],[Tiempo_lineal (ns)]]&lt;$F$509)</f>
        <v>0</v>
      </c>
      <c r="W490" t="b">
        <f>OR(Tabla3108[[#This Row],[Tiempo_normal (ns)]]&gt;$G$508,Tabla3108[[#This Row],[Tiempo_normal (ns)]]&lt;$G$509)</f>
        <v>0</v>
      </c>
      <c r="X490" s="6">
        <v>487</v>
      </c>
      <c r="Y490" t="b">
        <f>OR(Tabla4119[[#This Row],[Tiempo_lineal (ns)]]&gt;$I$508,Tabla4119[[#This Row],[Tiempo_lineal (ns)]]&lt;$I$509)</f>
        <v>0</v>
      </c>
      <c r="Z490" t="b">
        <f>OR(Tabla4119[[#This Row],[Tiempo_normal (ns)]]&gt;$J$508,Tabla4119[[#This Row],[Tiempo_normal (ns)]]&lt;$J$509)</f>
        <v>1</v>
      </c>
      <c r="AA490" s="6">
        <v>487</v>
      </c>
      <c r="AB490" t="b">
        <f>OR(Tabla51210[[#This Row],[Tiempo_lineal (ns)]]&gt;$L$508,Tabla51210[[#This Row],[Tiempo_lineal (ns)]]&lt;$L$509)</f>
        <v>0</v>
      </c>
      <c r="AC490" t="b">
        <f>OR(Tabla51210[[#This Row],[Tiempo_normal (ns)]]&gt;$M$508,Tabla51210[[#This Row],[Tiempo_normal (ns)]]&lt;$M$509)</f>
        <v>0</v>
      </c>
      <c r="AD490" s="6">
        <v>487</v>
      </c>
      <c r="AE490" t="b">
        <f>OR(Tabla61311[[#This Row],[Tiempo_lineal (ns)]]&gt;$O$508,Tabla61311[[#This Row],[Tiempo_lineal (ns)]]&lt;$O$509)</f>
        <v>0</v>
      </c>
      <c r="AF490" s="7" t="b">
        <f>OR(Tabla61311[[#This Row],[Tiempo_normal (ns)]]&gt;$P$508,Tabla61311[[#This Row],[Tiempo_normal (ns)]]&lt;$P$509)</f>
        <v>0</v>
      </c>
    </row>
    <row r="491" spans="2:32" x14ac:dyDescent="0.3">
      <c r="B491">
        <v>488</v>
      </c>
      <c r="C491">
        <v>59</v>
      </c>
      <c r="D491">
        <v>43</v>
      </c>
      <c r="E491">
        <v>488</v>
      </c>
      <c r="F491">
        <v>85</v>
      </c>
      <c r="G491">
        <v>37</v>
      </c>
      <c r="H491">
        <v>488</v>
      </c>
      <c r="I491">
        <v>203</v>
      </c>
      <c r="J491">
        <v>48</v>
      </c>
      <c r="K491">
        <v>488</v>
      </c>
      <c r="L491">
        <v>1655</v>
      </c>
      <c r="M491">
        <v>1006</v>
      </c>
      <c r="N491">
        <v>488</v>
      </c>
      <c r="O491">
        <v>3570</v>
      </c>
      <c r="P491">
        <v>2769</v>
      </c>
      <c r="R491" s="8">
        <v>488</v>
      </c>
      <c r="S491" t="b">
        <f>OR(Tabla197[[#This Row],[Tiempo_lineal (ns)]]&gt;$C$508,Tabla197[[#This Row],[Tiempo_lineal (ns)]]&lt;$C$509)</f>
        <v>0</v>
      </c>
      <c r="T491" t="b">
        <f>OR(Tabla197[[#This Row],[Tiempo_normal (ns)]]&gt;$D$508,Tabla197[[#This Row],[Tiempo_normal (ns)]]&lt;$D$509)</f>
        <v>0</v>
      </c>
      <c r="U491" s="8">
        <v>488</v>
      </c>
      <c r="V491" t="b">
        <f>OR(Tabla3108[[#This Row],[Tiempo_lineal (ns)]]&gt;$F$508,Tabla3108[[#This Row],[Tiempo_lineal (ns)]]&lt;$F$509)</f>
        <v>0</v>
      </c>
      <c r="W491" t="b">
        <f>OR(Tabla3108[[#This Row],[Tiempo_normal (ns)]]&gt;$G$508,Tabla3108[[#This Row],[Tiempo_normal (ns)]]&lt;$G$509)</f>
        <v>0</v>
      </c>
      <c r="X491" s="8">
        <v>488</v>
      </c>
      <c r="Y491" t="b">
        <f>OR(Tabla4119[[#This Row],[Tiempo_lineal (ns)]]&gt;$I$508,Tabla4119[[#This Row],[Tiempo_lineal (ns)]]&lt;$I$509)</f>
        <v>0</v>
      </c>
      <c r="Z491" t="b">
        <f>OR(Tabla4119[[#This Row],[Tiempo_normal (ns)]]&gt;$J$508,Tabla4119[[#This Row],[Tiempo_normal (ns)]]&lt;$J$509)</f>
        <v>0</v>
      </c>
      <c r="AA491" s="8">
        <v>488</v>
      </c>
      <c r="AB491" t="b">
        <f>OR(Tabla51210[[#This Row],[Tiempo_lineal (ns)]]&gt;$L$508,Tabla51210[[#This Row],[Tiempo_lineal (ns)]]&lt;$L$509)</f>
        <v>0</v>
      </c>
      <c r="AC491" t="b">
        <f>OR(Tabla51210[[#This Row],[Tiempo_normal (ns)]]&gt;$M$508,Tabla51210[[#This Row],[Tiempo_normal (ns)]]&lt;$M$509)</f>
        <v>0</v>
      </c>
      <c r="AD491" s="8">
        <v>488</v>
      </c>
      <c r="AE491" t="b">
        <f>OR(Tabla61311[[#This Row],[Tiempo_lineal (ns)]]&gt;$O$508,Tabla61311[[#This Row],[Tiempo_lineal (ns)]]&lt;$O$509)</f>
        <v>0</v>
      </c>
      <c r="AF491" s="7" t="b">
        <f>OR(Tabla61311[[#This Row],[Tiempo_normal (ns)]]&gt;$P$508,Tabla61311[[#This Row],[Tiempo_normal (ns)]]&lt;$P$509)</f>
        <v>1</v>
      </c>
    </row>
    <row r="492" spans="2:32" x14ac:dyDescent="0.3">
      <c r="B492">
        <v>489</v>
      </c>
      <c r="C492">
        <v>51</v>
      </c>
      <c r="D492">
        <v>36</v>
      </c>
      <c r="E492">
        <v>489</v>
      </c>
      <c r="F492">
        <v>79</v>
      </c>
      <c r="G492">
        <v>37</v>
      </c>
      <c r="H492">
        <v>489</v>
      </c>
      <c r="I492">
        <v>226</v>
      </c>
      <c r="J492">
        <v>49</v>
      </c>
      <c r="K492">
        <v>489</v>
      </c>
      <c r="L492">
        <v>899</v>
      </c>
      <c r="M492">
        <v>356</v>
      </c>
      <c r="N492">
        <v>489</v>
      </c>
      <c r="O492">
        <v>2058</v>
      </c>
      <c r="P492">
        <v>223</v>
      </c>
      <c r="R492" s="6">
        <v>489</v>
      </c>
      <c r="S492" t="b">
        <f>OR(Tabla197[[#This Row],[Tiempo_lineal (ns)]]&gt;$C$508,Tabla197[[#This Row],[Tiempo_lineal (ns)]]&lt;$C$509)</f>
        <v>0</v>
      </c>
      <c r="T492" t="b">
        <f>OR(Tabla197[[#This Row],[Tiempo_normal (ns)]]&gt;$D$508,Tabla197[[#This Row],[Tiempo_normal (ns)]]&lt;$D$509)</f>
        <v>0</v>
      </c>
      <c r="U492" s="6">
        <v>489</v>
      </c>
      <c r="V492" t="b">
        <f>OR(Tabla3108[[#This Row],[Tiempo_lineal (ns)]]&gt;$F$508,Tabla3108[[#This Row],[Tiempo_lineal (ns)]]&lt;$F$509)</f>
        <v>0</v>
      </c>
      <c r="W492" t="b">
        <f>OR(Tabla3108[[#This Row],[Tiempo_normal (ns)]]&gt;$G$508,Tabla3108[[#This Row],[Tiempo_normal (ns)]]&lt;$G$509)</f>
        <v>0</v>
      </c>
      <c r="X492" s="6">
        <v>489</v>
      </c>
      <c r="Y492" t="b">
        <f>OR(Tabla4119[[#This Row],[Tiempo_lineal (ns)]]&gt;$I$508,Tabla4119[[#This Row],[Tiempo_lineal (ns)]]&lt;$I$509)</f>
        <v>0</v>
      </c>
      <c r="Z492" t="b">
        <f>OR(Tabla4119[[#This Row],[Tiempo_normal (ns)]]&gt;$J$508,Tabla4119[[#This Row],[Tiempo_normal (ns)]]&lt;$J$509)</f>
        <v>0</v>
      </c>
      <c r="AA492" s="6">
        <v>489</v>
      </c>
      <c r="AB492" t="b">
        <f>OR(Tabla51210[[#This Row],[Tiempo_lineal (ns)]]&gt;$L$508,Tabla51210[[#This Row],[Tiempo_lineal (ns)]]&lt;$L$509)</f>
        <v>0</v>
      </c>
      <c r="AC492" t="b">
        <f>OR(Tabla51210[[#This Row],[Tiempo_normal (ns)]]&gt;$M$508,Tabla51210[[#This Row],[Tiempo_normal (ns)]]&lt;$M$509)</f>
        <v>0</v>
      </c>
      <c r="AD492" s="6">
        <v>489</v>
      </c>
      <c r="AE492" t="b">
        <f>OR(Tabla61311[[#This Row],[Tiempo_lineal (ns)]]&gt;$O$508,Tabla61311[[#This Row],[Tiempo_lineal (ns)]]&lt;$O$509)</f>
        <v>0</v>
      </c>
      <c r="AF492" s="7" t="b">
        <f>OR(Tabla61311[[#This Row],[Tiempo_normal (ns)]]&gt;$P$508,Tabla61311[[#This Row],[Tiempo_normal (ns)]]&lt;$P$509)</f>
        <v>0</v>
      </c>
    </row>
    <row r="493" spans="2:32" x14ac:dyDescent="0.3">
      <c r="B493">
        <v>490</v>
      </c>
      <c r="C493">
        <v>67</v>
      </c>
      <c r="D493">
        <v>52</v>
      </c>
      <c r="E493">
        <v>490</v>
      </c>
      <c r="F493">
        <v>70</v>
      </c>
      <c r="G493">
        <v>36</v>
      </c>
      <c r="H493">
        <v>490</v>
      </c>
      <c r="I493">
        <v>176</v>
      </c>
      <c r="J493">
        <v>84</v>
      </c>
      <c r="K493">
        <v>490</v>
      </c>
      <c r="L493">
        <v>616</v>
      </c>
      <c r="M493">
        <v>58</v>
      </c>
      <c r="N493">
        <v>490</v>
      </c>
      <c r="O493">
        <v>2227</v>
      </c>
      <c r="P493">
        <v>240</v>
      </c>
      <c r="R493" s="8">
        <v>490</v>
      </c>
      <c r="S493" t="b">
        <f>OR(Tabla197[[#This Row],[Tiempo_lineal (ns)]]&gt;$C$508,Tabla197[[#This Row],[Tiempo_lineal (ns)]]&lt;$C$509)</f>
        <v>0</v>
      </c>
      <c r="T493" t="b">
        <f>OR(Tabla197[[#This Row],[Tiempo_normal (ns)]]&gt;$D$508,Tabla197[[#This Row],[Tiempo_normal (ns)]]&lt;$D$509)</f>
        <v>0</v>
      </c>
      <c r="U493" s="8">
        <v>490</v>
      </c>
      <c r="V493" t="b">
        <f>OR(Tabla3108[[#This Row],[Tiempo_lineal (ns)]]&gt;$F$508,Tabla3108[[#This Row],[Tiempo_lineal (ns)]]&lt;$F$509)</f>
        <v>0</v>
      </c>
      <c r="W493" t="b">
        <f>OR(Tabla3108[[#This Row],[Tiempo_normal (ns)]]&gt;$G$508,Tabla3108[[#This Row],[Tiempo_normal (ns)]]&lt;$G$509)</f>
        <v>0</v>
      </c>
      <c r="X493" s="8">
        <v>490</v>
      </c>
      <c r="Y493" t="b">
        <f>OR(Tabla4119[[#This Row],[Tiempo_lineal (ns)]]&gt;$I$508,Tabla4119[[#This Row],[Tiempo_lineal (ns)]]&lt;$I$509)</f>
        <v>0</v>
      </c>
      <c r="Z493" t="b">
        <f>OR(Tabla4119[[#This Row],[Tiempo_normal (ns)]]&gt;$J$508,Tabla4119[[#This Row],[Tiempo_normal (ns)]]&lt;$J$509)</f>
        <v>0</v>
      </c>
      <c r="AA493" s="8">
        <v>490</v>
      </c>
      <c r="AB493" t="b">
        <f>OR(Tabla51210[[#This Row],[Tiempo_lineal (ns)]]&gt;$L$508,Tabla51210[[#This Row],[Tiempo_lineal (ns)]]&lt;$L$509)</f>
        <v>0</v>
      </c>
      <c r="AC493" t="b">
        <f>OR(Tabla51210[[#This Row],[Tiempo_normal (ns)]]&gt;$M$508,Tabla51210[[#This Row],[Tiempo_normal (ns)]]&lt;$M$509)</f>
        <v>0</v>
      </c>
      <c r="AD493" s="8">
        <v>490</v>
      </c>
      <c r="AE493" t="b">
        <f>OR(Tabla61311[[#This Row],[Tiempo_lineal (ns)]]&gt;$O$508,Tabla61311[[#This Row],[Tiempo_lineal (ns)]]&lt;$O$509)</f>
        <v>0</v>
      </c>
      <c r="AF493" s="7" t="b">
        <f>OR(Tabla61311[[#This Row],[Tiempo_normal (ns)]]&gt;$P$508,Tabla61311[[#This Row],[Tiempo_normal (ns)]]&lt;$P$509)</f>
        <v>0</v>
      </c>
    </row>
    <row r="494" spans="2:32" x14ac:dyDescent="0.3">
      <c r="B494">
        <v>491</v>
      </c>
      <c r="C494">
        <v>70</v>
      </c>
      <c r="D494">
        <v>42</v>
      </c>
      <c r="E494">
        <v>491</v>
      </c>
      <c r="F494">
        <v>82</v>
      </c>
      <c r="G494">
        <v>60</v>
      </c>
      <c r="H494">
        <v>491</v>
      </c>
      <c r="I494">
        <v>221</v>
      </c>
      <c r="J494">
        <v>38</v>
      </c>
      <c r="K494">
        <v>491</v>
      </c>
      <c r="L494">
        <v>584</v>
      </c>
      <c r="M494">
        <v>60</v>
      </c>
      <c r="N494">
        <v>491</v>
      </c>
      <c r="O494">
        <v>9373</v>
      </c>
      <c r="P494">
        <v>1062</v>
      </c>
      <c r="R494" s="6">
        <v>491</v>
      </c>
      <c r="S494" t="b">
        <f>OR(Tabla197[[#This Row],[Tiempo_lineal (ns)]]&gt;$C$508,Tabla197[[#This Row],[Tiempo_lineal (ns)]]&lt;$C$509)</f>
        <v>0</v>
      </c>
      <c r="T494" t="b">
        <f>OR(Tabla197[[#This Row],[Tiempo_normal (ns)]]&gt;$D$508,Tabla197[[#This Row],[Tiempo_normal (ns)]]&lt;$D$509)</f>
        <v>0</v>
      </c>
      <c r="U494" s="6">
        <v>491</v>
      </c>
      <c r="V494" t="b">
        <f>OR(Tabla3108[[#This Row],[Tiempo_lineal (ns)]]&gt;$F$508,Tabla3108[[#This Row],[Tiempo_lineal (ns)]]&lt;$F$509)</f>
        <v>0</v>
      </c>
      <c r="W494" t="b">
        <f>OR(Tabla3108[[#This Row],[Tiempo_normal (ns)]]&gt;$G$508,Tabla3108[[#This Row],[Tiempo_normal (ns)]]&lt;$G$509)</f>
        <v>0</v>
      </c>
      <c r="X494" s="6">
        <v>491</v>
      </c>
      <c r="Y494" t="b">
        <f>OR(Tabla4119[[#This Row],[Tiempo_lineal (ns)]]&gt;$I$508,Tabla4119[[#This Row],[Tiempo_lineal (ns)]]&lt;$I$509)</f>
        <v>0</v>
      </c>
      <c r="Z494" t="b">
        <f>OR(Tabla4119[[#This Row],[Tiempo_normal (ns)]]&gt;$J$508,Tabla4119[[#This Row],[Tiempo_normal (ns)]]&lt;$J$509)</f>
        <v>0</v>
      </c>
      <c r="AA494" s="6">
        <v>491</v>
      </c>
      <c r="AB494" t="b">
        <f>OR(Tabla51210[[#This Row],[Tiempo_lineal (ns)]]&gt;$L$508,Tabla51210[[#This Row],[Tiempo_lineal (ns)]]&lt;$L$509)</f>
        <v>0</v>
      </c>
      <c r="AC494" t="b">
        <f>OR(Tabla51210[[#This Row],[Tiempo_normal (ns)]]&gt;$M$508,Tabla51210[[#This Row],[Tiempo_normal (ns)]]&lt;$M$509)</f>
        <v>0</v>
      </c>
      <c r="AD494" s="6">
        <v>491</v>
      </c>
      <c r="AE494" t="b">
        <f>OR(Tabla61311[[#This Row],[Tiempo_lineal (ns)]]&gt;$O$508,Tabla61311[[#This Row],[Tiempo_lineal (ns)]]&lt;$O$509)</f>
        <v>1</v>
      </c>
      <c r="AF494" s="7" t="b">
        <f>OR(Tabla61311[[#This Row],[Tiempo_normal (ns)]]&gt;$P$508,Tabla61311[[#This Row],[Tiempo_normal (ns)]]&lt;$P$509)</f>
        <v>0</v>
      </c>
    </row>
    <row r="495" spans="2:32" x14ac:dyDescent="0.3">
      <c r="B495">
        <v>492</v>
      </c>
      <c r="C495">
        <v>90</v>
      </c>
      <c r="D495">
        <v>77</v>
      </c>
      <c r="E495">
        <v>492</v>
      </c>
      <c r="F495">
        <v>72</v>
      </c>
      <c r="G495">
        <v>47</v>
      </c>
      <c r="H495">
        <v>492</v>
      </c>
      <c r="I495">
        <v>92</v>
      </c>
      <c r="J495">
        <v>55</v>
      </c>
      <c r="K495">
        <v>492</v>
      </c>
      <c r="L495">
        <v>242</v>
      </c>
      <c r="M495">
        <v>49</v>
      </c>
      <c r="N495">
        <v>492</v>
      </c>
      <c r="O495">
        <v>1407</v>
      </c>
      <c r="P495">
        <v>74</v>
      </c>
      <c r="R495" s="8">
        <v>492</v>
      </c>
      <c r="S495" t="b">
        <f>OR(Tabla197[[#This Row],[Tiempo_lineal (ns)]]&gt;$C$508,Tabla197[[#This Row],[Tiempo_lineal (ns)]]&lt;$C$509)</f>
        <v>0</v>
      </c>
      <c r="T495" t="b">
        <f>OR(Tabla197[[#This Row],[Tiempo_normal (ns)]]&gt;$D$508,Tabla197[[#This Row],[Tiempo_normal (ns)]]&lt;$D$509)</f>
        <v>0</v>
      </c>
      <c r="U495" s="8">
        <v>492</v>
      </c>
      <c r="V495" t="b">
        <f>OR(Tabla3108[[#This Row],[Tiempo_lineal (ns)]]&gt;$F$508,Tabla3108[[#This Row],[Tiempo_lineal (ns)]]&lt;$F$509)</f>
        <v>0</v>
      </c>
      <c r="W495" t="b">
        <f>OR(Tabla3108[[#This Row],[Tiempo_normal (ns)]]&gt;$G$508,Tabla3108[[#This Row],[Tiempo_normal (ns)]]&lt;$G$509)</f>
        <v>0</v>
      </c>
      <c r="X495" s="8">
        <v>492</v>
      </c>
      <c r="Y495" t="b">
        <f>OR(Tabla4119[[#This Row],[Tiempo_lineal (ns)]]&gt;$I$508,Tabla4119[[#This Row],[Tiempo_lineal (ns)]]&lt;$I$509)</f>
        <v>0</v>
      </c>
      <c r="Z495" t="b">
        <f>OR(Tabla4119[[#This Row],[Tiempo_normal (ns)]]&gt;$J$508,Tabla4119[[#This Row],[Tiempo_normal (ns)]]&lt;$J$509)</f>
        <v>0</v>
      </c>
      <c r="AA495" s="8">
        <v>492</v>
      </c>
      <c r="AB495" t="b">
        <f>OR(Tabla51210[[#This Row],[Tiempo_lineal (ns)]]&gt;$L$508,Tabla51210[[#This Row],[Tiempo_lineal (ns)]]&lt;$L$509)</f>
        <v>0</v>
      </c>
      <c r="AC495" t="b">
        <f>OR(Tabla51210[[#This Row],[Tiempo_normal (ns)]]&gt;$M$508,Tabla51210[[#This Row],[Tiempo_normal (ns)]]&lt;$M$509)</f>
        <v>0</v>
      </c>
      <c r="AD495" s="8">
        <v>492</v>
      </c>
      <c r="AE495" t="b">
        <f>OR(Tabla61311[[#This Row],[Tiempo_lineal (ns)]]&gt;$O$508,Tabla61311[[#This Row],[Tiempo_lineal (ns)]]&lt;$O$509)</f>
        <v>0</v>
      </c>
      <c r="AF495" s="7" t="b">
        <f>OR(Tabla61311[[#This Row],[Tiempo_normal (ns)]]&gt;$P$508,Tabla61311[[#This Row],[Tiempo_normal (ns)]]&lt;$P$509)</f>
        <v>0</v>
      </c>
    </row>
    <row r="496" spans="2:32" x14ac:dyDescent="0.3">
      <c r="B496">
        <v>493</v>
      </c>
      <c r="C496">
        <v>57</v>
      </c>
      <c r="D496">
        <v>54</v>
      </c>
      <c r="E496">
        <v>493</v>
      </c>
      <c r="F496">
        <v>100</v>
      </c>
      <c r="G496">
        <v>176</v>
      </c>
      <c r="H496">
        <v>493</v>
      </c>
      <c r="I496">
        <v>108</v>
      </c>
      <c r="J496">
        <v>52</v>
      </c>
      <c r="K496">
        <v>493</v>
      </c>
      <c r="L496">
        <v>267</v>
      </c>
      <c r="M496">
        <v>55</v>
      </c>
      <c r="N496">
        <v>493</v>
      </c>
      <c r="O496">
        <v>1964</v>
      </c>
      <c r="P496">
        <v>7018</v>
      </c>
      <c r="R496" s="6">
        <v>493</v>
      </c>
      <c r="S496" t="b">
        <f>OR(Tabla197[[#This Row],[Tiempo_lineal (ns)]]&gt;$C$508,Tabla197[[#This Row],[Tiempo_lineal (ns)]]&lt;$C$509)</f>
        <v>0</v>
      </c>
      <c r="T496" t="b">
        <f>OR(Tabla197[[#This Row],[Tiempo_normal (ns)]]&gt;$D$508,Tabla197[[#This Row],[Tiempo_normal (ns)]]&lt;$D$509)</f>
        <v>0</v>
      </c>
      <c r="U496" s="6">
        <v>493</v>
      </c>
      <c r="V496" t="b">
        <f>OR(Tabla3108[[#This Row],[Tiempo_lineal (ns)]]&gt;$F$508,Tabla3108[[#This Row],[Tiempo_lineal (ns)]]&lt;$F$509)</f>
        <v>0</v>
      </c>
      <c r="W496" t="b">
        <f>OR(Tabla3108[[#This Row],[Tiempo_normal (ns)]]&gt;$G$508,Tabla3108[[#This Row],[Tiempo_normal (ns)]]&lt;$G$509)</f>
        <v>1</v>
      </c>
      <c r="X496" s="6">
        <v>493</v>
      </c>
      <c r="Y496" t="b">
        <f>OR(Tabla4119[[#This Row],[Tiempo_lineal (ns)]]&gt;$I$508,Tabla4119[[#This Row],[Tiempo_lineal (ns)]]&lt;$I$509)</f>
        <v>0</v>
      </c>
      <c r="Z496" t="b">
        <f>OR(Tabla4119[[#This Row],[Tiempo_normal (ns)]]&gt;$J$508,Tabla4119[[#This Row],[Tiempo_normal (ns)]]&lt;$J$509)</f>
        <v>0</v>
      </c>
      <c r="AA496" s="6">
        <v>493</v>
      </c>
      <c r="AB496" t="b">
        <f>OR(Tabla51210[[#This Row],[Tiempo_lineal (ns)]]&gt;$L$508,Tabla51210[[#This Row],[Tiempo_lineal (ns)]]&lt;$L$509)</f>
        <v>0</v>
      </c>
      <c r="AC496" t="b">
        <f>OR(Tabla51210[[#This Row],[Tiempo_normal (ns)]]&gt;$M$508,Tabla51210[[#This Row],[Tiempo_normal (ns)]]&lt;$M$509)</f>
        <v>0</v>
      </c>
      <c r="AD496" s="6">
        <v>493</v>
      </c>
      <c r="AE496" t="b">
        <f>OR(Tabla61311[[#This Row],[Tiempo_lineal (ns)]]&gt;$O$508,Tabla61311[[#This Row],[Tiempo_lineal (ns)]]&lt;$O$509)</f>
        <v>0</v>
      </c>
      <c r="AF496" s="7" t="b">
        <f>OR(Tabla61311[[#This Row],[Tiempo_normal (ns)]]&gt;$P$508,Tabla61311[[#This Row],[Tiempo_normal (ns)]]&lt;$P$509)</f>
        <v>1</v>
      </c>
    </row>
    <row r="497" spans="2:32" x14ac:dyDescent="0.3">
      <c r="B497">
        <v>494</v>
      </c>
      <c r="C497">
        <v>100</v>
      </c>
      <c r="D497">
        <v>76</v>
      </c>
      <c r="E497">
        <v>494</v>
      </c>
      <c r="F497">
        <v>136</v>
      </c>
      <c r="G497">
        <v>50</v>
      </c>
      <c r="H497">
        <v>494</v>
      </c>
      <c r="I497">
        <v>148</v>
      </c>
      <c r="J497">
        <v>63</v>
      </c>
      <c r="K497">
        <v>494</v>
      </c>
      <c r="L497">
        <v>614</v>
      </c>
      <c r="M497">
        <v>242</v>
      </c>
      <c r="N497">
        <v>494</v>
      </c>
      <c r="O497">
        <v>760</v>
      </c>
      <c r="P497">
        <v>100</v>
      </c>
      <c r="R497" s="8">
        <v>494</v>
      </c>
      <c r="S497" t="b">
        <f>OR(Tabla197[[#This Row],[Tiempo_lineal (ns)]]&gt;$C$508,Tabla197[[#This Row],[Tiempo_lineal (ns)]]&lt;$C$509)</f>
        <v>0</v>
      </c>
      <c r="T497" t="b">
        <f>OR(Tabla197[[#This Row],[Tiempo_normal (ns)]]&gt;$D$508,Tabla197[[#This Row],[Tiempo_normal (ns)]]&lt;$D$509)</f>
        <v>0</v>
      </c>
      <c r="U497" s="8">
        <v>494</v>
      </c>
      <c r="V497" t="b">
        <f>OR(Tabla3108[[#This Row],[Tiempo_lineal (ns)]]&gt;$F$508,Tabla3108[[#This Row],[Tiempo_lineal (ns)]]&lt;$F$509)</f>
        <v>0</v>
      </c>
      <c r="W497" t="b">
        <f>OR(Tabla3108[[#This Row],[Tiempo_normal (ns)]]&gt;$G$508,Tabla3108[[#This Row],[Tiempo_normal (ns)]]&lt;$G$509)</f>
        <v>0</v>
      </c>
      <c r="X497" s="8">
        <v>494</v>
      </c>
      <c r="Y497" t="b">
        <f>OR(Tabla4119[[#This Row],[Tiempo_lineal (ns)]]&gt;$I$508,Tabla4119[[#This Row],[Tiempo_lineal (ns)]]&lt;$I$509)</f>
        <v>0</v>
      </c>
      <c r="Z497" t="b">
        <f>OR(Tabla4119[[#This Row],[Tiempo_normal (ns)]]&gt;$J$508,Tabla4119[[#This Row],[Tiempo_normal (ns)]]&lt;$J$509)</f>
        <v>0</v>
      </c>
      <c r="AA497" s="8">
        <v>494</v>
      </c>
      <c r="AB497" t="b">
        <f>OR(Tabla51210[[#This Row],[Tiempo_lineal (ns)]]&gt;$L$508,Tabla51210[[#This Row],[Tiempo_lineal (ns)]]&lt;$L$509)</f>
        <v>0</v>
      </c>
      <c r="AC497" t="b">
        <f>OR(Tabla51210[[#This Row],[Tiempo_normal (ns)]]&gt;$M$508,Tabla51210[[#This Row],[Tiempo_normal (ns)]]&lt;$M$509)</f>
        <v>0</v>
      </c>
      <c r="AD497" s="8">
        <v>494</v>
      </c>
      <c r="AE497" t="b">
        <f>OR(Tabla61311[[#This Row],[Tiempo_lineal (ns)]]&gt;$O$508,Tabla61311[[#This Row],[Tiempo_lineal (ns)]]&lt;$O$509)</f>
        <v>0</v>
      </c>
      <c r="AF497" s="7" t="b">
        <f>OR(Tabla61311[[#This Row],[Tiempo_normal (ns)]]&gt;$P$508,Tabla61311[[#This Row],[Tiempo_normal (ns)]]&lt;$P$509)</f>
        <v>0</v>
      </c>
    </row>
    <row r="498" spans="2:32" x14ac:dyDescent="0.3">
      <c r="B498">
        <v>495</v>
      </c>
      <c r="C498">
        <v>73</v>
      </c>
      <c r="D498">
        <v>92</v>
      </c>
      <c r="E498">
        <v>495</v>
      </c>
      <c r="F498">
        <v>97</v>
      </c>
      <c r="G498">
        <v>48</v>
      </c>
      <c r="H498">
        <v>495</v>
      </c>
      <c r="I498">
        <v>287</v>
      </c>
      <c r="J498">
        <v>216</v>
      </c>
      <c r="K498">
        <v>495</v>
      </c>
      <c r="L498">
        <v>1683</v>
      </c>
      <c r="M498">
        <v>40</v>
      </c>
      <c r="N498">
        <v>495</v>
      </c>
      <c r="O498">
        <v>1703</v>
      </c>
      <c r="P498">
        <v>1037</v>
      </c>
      <c r="R498" s="6">
        <v>495</v>
      </c>
      <c r="S498" t="b">
        <f>OR(Tabla197[[#This Row],[Tiempo_lineal (ns)]]&gt;$C$508,Tabla197[[#This Row],[Tiempo_lineal (ns)]]&lt;$C$509)</f>
        <v>0</v>
      </c>
      <c r="T498" t="b">
        <f>OR(Tabla197[[#This Row],[Tiempo_normal (ns)]]&gt;$D$508,Tabla197[[#This Row],[Tiempo_normal (ns)]]&lt;$D$509)</f>
        <v>0</v>
      </c>
      <c r="U498" s="6">
        <v>495</v>
      </c>
      <c r="V498" t="b">
        <f>OR(Tabla3108[[#This Row],[Tiempo_lineal (ns)]]&gt;$F$508,Tabla3108[[#This Row],[Tiempo_lineal (ns)]]&lt;$F$509)</f>
        <v>0</v>
      </c>
      <c r="W498" t="b">
        <f>OR(Tabla3108[[#This Row],[Tiempo_normal (ns)]]&gt;$G$508,Tabla3108[[#This Row],[Tiempo_normal (ns)]]&lt;$G$509)</f>
        <v>0</v>
      </c>
      <c r="X498" s="6">
        <v>495</v>
      </c>
      <c r="Y498" t="b">
        <f>OR(Tabla4119[[#This Row],[Tiempo_lineal (ns)]]&gt;$I$508,Tabla4119[[#This Row],[Tiempo_lineal (ns)]]&lt;$I$509)</f>
        <v>0</v>
      </c>
      <c r="Z498" t="b">
        <f>OR(Tabla4119[[#This Row],[Tiempo_normal (ns)]]&gt;$J$508,Tabla4119[[#This Row],[Tiempo_normal (ns)]]&lt;$J$509)</f>
        <v>0</v>
      </c>
      <c r="AA498" s="6">
        <v>495</v>
      </c>
      <c r="AB498" t="b">
        <f>OR(Tabla51210[[#This Row],[Tiempo_lineal (ns)]]&gt;$L$508,Tabla51210[[#This Row],[Tiempo_lineal (ns)]]&lt;$L$509)</f>
        <v>0</v>
      </c>
      <c r="AC498" t="b">
        <f>OR(Tabla51210[[#This Row],[Tiempo_normal (ns)]]&gt;$M$508,Tabla51210[[#This Row],[Tiempo_normal (ns)]]&lt;$M$509)</f>
        <v>0</v>
      </c>
      <c r="AD498" s="6">
        <v>495</v>
      </c>
      <c r="AE498" t="b">
        <f>OR(Tabla61311[[#This Row],[Tiempo_lineal (ns)]]&gt;$O$508,Tabla61311[[#This Row],[Tiempo_lineal (ns)]]&lt;$O$509)</f>
        <v>0</v>
      </c>
      <c r="AF498" s="7" t="b">
        <f>OR(Tabla61311[[#This Row],[Tiempo_normal (ns)]]&gt;$P$508,Tabla61311[[#This Row],[Tiempo_normal (ns)]]&lt;$P$509)</f>
        <v>0</v>
      </c>
    </row>
    <row r="499" spans="2:32" x14ac:dyDescent="0.3">
      <c r="B499">
        <v>496</v>
      </c>
      <c r="C499">
        <v>81</v>
      </c>
      <c r="D499">
        <v>35</v>
      </c>
      <c r="E499">
        <v>496</v>
      </c>
      <c r="F499">
        <v>97</v>
      </c>
      <c r="G499">
        <v>48</v>
      </c>
      <c r="H499">
        <v>496</v>
      </c>
      <c r="I499">
        <v>197</v>
      </c>
      <c r="J499">
        <v>67</v>
      </c>
      <c r="K499">
        <v>496</v>
      </c>
      <c r="L499">
        <v>1551</v>
      </c>
      <c r="M499">
        <v>38</v>
      </c>
      <c r="N499">
        <v>496</v>
      </c>
      <c r="O499">
        <v>1172</v>
      </c>
      <c r="P499">
        <v>201</v>
      </c>
      <c r="R499" s="8">
        <v>496</v>
      </c>
      <c r="S499" t="b">
        <f>OR(Tabla197[[#This Row],[Tiempo_lineal (ns)]]&gt;$C$508,Tabla197[[#This Row],[Tiempo_lineal (ns)]]&lt;$C$509)</f>
        <v>0</v>
      </c>
      <c r="T499" t="b">
        <f>OR(Tabla197[[#This Row],[Tiempo_normal (ns)]]&gt;$D$508,Tabla197[[#This Row],[Tiempo_normal (ns)]]&lt;$D$509)</f>
        <v>0</v>
      </c>
      <c r="U499" s="8">
        <v>496</v>
      </c>
      <c r="V499" t="b">
        <f>OR(Tabla3108[[#This Row],[Tiempo_lineal (ns)]]&gt;$F$508,Tabla3108[[#This Row],[Tiempo_lineal (ns)]]&lt;$F$509)</f>
        <v>0</v>
      </c>
      <c r="W499" t="b">
        <f>OR(Tabla3108[[#This Row],[Tiempo_normal (ns)]]&gt;$G$508,Tabla3108[[#This Row],[Tiempo_normal (ns)]]&lt;$G$509)</f>
        <v>0</v>
      </c>
      <c r="X499" s="8">
        <v>496</v>
      </c>
      <c r="Y499" t="b">
        <f>OR(Tabla4119[[#This Row],[Tiempo_lineal (ns)]]&gt;$I$508,Tabla4119[[#This Row],[Tiempo_lineal (ns)]]&lt;$I$509)</f>
        <v>0</v>
      </c>
      <c r="Z499" t="b">
        <f>OR(Tabla4119[[#This Row],[Tiempo_normal (ns)]]&gt;$J$508,Tabla4119[[#This Row],[Tiempo_normal (ns)]]&lt;$J$509)</f>
        <v>0</v>
      </c>
      <c r="AA499" s="8">
        <v>496</v>
      </c>
      <c r="AB499" t="b">
        <f>OR(Tabla51210[[#This Row],[Tiempo_lineal (ns)]]&gt;$L$508,Tabla51210[[#This Row],[Tiempo_lineal (ns)]]&lt;$L$509)</f>
        <v>0</v>
      </c>
      <c r="AC499" t="b">
        <f>OR(Tabla51210[[#This Row],[Tiempo_normal (ns)]]&gt;$M$508,Tabla51210[[#This Row],[Tiempo_normal (ns)]]&lt;$M$509)</f>
        <v>0</v>
      </c>
      <c r="AD499" s="8">
        <v>496</v>
      </c>
      <c r="AE499" t="b">
        <f>OR(Tabla61311[[#This Row],[Tiempo_lineal (ns)]]&gt;$O$508,Tabla61311[[#This Row],[Tiempo_lineal (ns)]]&lt;$O$509)</f>
        <v>0</v>
      </c>
      <c r="AF499" s="7" t="b">
        <f>OR(Tabla61311[[#This Row],[Tiempo_normal (ns)]]&gt;$P$508,Tabla61311[[#This Row],[Tiempo_normal (ns)]]&lt;$P$509)</f>
        <v>0</v>
      </c>
    </row>
    <row r="500" spans="2:32" x14ac:dyDescent="0.3">
      <c r="B500">
        <v>497</v>
      </c>
      <c r="C500">
        <v>52</v>
      </c>
      <c r="D500">
        <v>49</v>
      </c>
      <c r="E500">
        <v>497</v>
      </c>
      <c r="F500">
        <v>79</v>
      </c>
      <c r="G500">
        <v>128</v>
      </c>
      <c r="H500">
        <v>497</v>
      </c>
      <c r="I500">
        <v>194</v>
      </c>
      <c r="J500">
        <v>538</v>
      </c>
      <c r="K500">
        <v>497</v>
      </c>
      <c r="L500">
        <v>1113</v>
      </c>
      <c r="M500">
        <v>58</v>
      </c>
      <c r="N500">
        <v>497</v>
      </c>
      <c r="O500">
        <v>3973</v>
      </c>
      <c r="P500">
        <v>123</v>
      </c>
      <c r="R500" s="6">
        <v>497</v>
      </c>
      <c r="S500" t="b">
        <f>OR(Tabla197[[#This Row],[Tiempo_lineal (ns)]]&gt;$C$508,Tabla197[[#This Row],[Tiempo_lineal (ns)]]&lt;$C$509)</f>
        <v>0</v>
      </c>
      <c r="T500" t="b">
        <f>OR(Tabla197[[#This Row],[Tiempo_normal (ns)]]&gt;$D$508,Tabla197[[#This Row],[Tiempo_normal (ns)]]&lt;$D$509)</f>
        <v>0</v>
      </c>
      <c r="U500" s="6">
        <v>497</v>
      </c>
      <c r="V500" t="b">
        <f>OR(Tabla3108[[#This Row],[Tiempo_lineal (ns)]]&gt;$F$508,Tabla3108[[#This Row],[Tiempo_lineal (ns)]]&lt;$F$509)</f>
        <v>0</v>
      </c>
      <c r="W500" t="b">
        <f>OR(Tabla3108[[#This Row],[Tiempo_normal (ns)]]&gt;$G$508,Tabla3108[[#This Row],[Tiempo_normal (ns)]]&lt;$G$509)</f>
        <v>0</v>
      </c>
      <c r="X500" s="6">
        <v>497</v>
      </c>
      <c r="Y500" t="b">
        <f>OR(Tabla4119[[#This Row],[Tiempo_lineal (ns)]]&gt;$I$508,Tabla4119[[#This Row],[Tiempo_lineal (ns)]]&lt;$I$509)</f>
        <v>0</v>
      </c>
      <c r="Z500" t="b">
        <f>OR(Tabla4119[[#This Row],[Tiempo_normal (ns)]]&gt;$J$508,Tabla4119[[#This Row],[Tiempo_normal (ns)]]&lt;$J$509)</f>
        <v>1</v>
      </c>
      <c r="AA500" s="6">
        <v>497</v>
      </c>
      <c r="AB500" t="b">
        <f>OR(Tabla51210[[#This Row],[Tiempo_lineal (ns)]]&gt;$L$508,Tabla51210[[#This Row],[Tiempo_lineal (ns)]]&lt;$L$509)</f>
        <v>0</v>
      </c>
      <c r="AC500" t="b">
        <f>OR(Tabla51210[[#This Row],[Tiempo_normal (ns)]]&gt;$M$508,Tabla51210[[#This Row],[Tiempo_normal (ns)]]&lt;$M$509)</f>
        <v>0</v>
      </c>
      <c r="AD500" s="6">
        <v>497</v>
      </c>
      <c r="AE500" t="b">
        <f>OR(Tabla61311[[#This Row],[Tiempo_lineal (ns)]]&gt;$O$508,Tabla61311[[#This Row],[Tiempo_lineal (ns)]]&lt;$O$509)</f>
        <v>0</v>
      </c>
      <c r="AF500" s="7" t="b">
        <f>OR(Tabla61311[[#This Row],[Tiempo_normal (ns)]]&gt;$P$508,Tabla61311[[#This Row],[Tiempo_normal (ns)]]&lt;$P$509)</f>
        <v>0</v>
      </c>
    </row>
    <row r="501" spans="2:32" x14ac:dyDescent="0.3">
      <c r="B501">
        <v>498</v>
      </c>
      <c r="C501">
        <v>98</v>
      </c>
      <c r="D501">
        <v>58</v>
      </c>
      <c r="E501">
        <v>498</v>
      </c>
      <c r="F501">
        <v>122</v>
      </c>
      <c r="G501">
        <v>699</v>
      </c>
      <c r="H501">
        <v>498</v>
      </c>
      <c r="I501">
        <v>197</v>
      </c>
      <c r="J501">
        <v>57</v>
      </c>
      <c r="K501">
        <v>498</v>
      </c>
      <c r="L501">
        <v>710</v>
      </c>
      <c r="M501">
        <v>742</v>
      </c>
      <c r="N501">
        <v>498</v>
      </c>
      <c r="O501">
        <v>2474</v>
      </c>
      <c r="P501">
        <v>113</v>
      </c>
      <c r="R501" s="8">
        <v>498</v>
      </c>
      <c r="S501" t="b">
        <f>OR(Tabla197[[#This Row],[Tiempo_lineal (ns)]]&gt;$C$508,Tabla197[[#This Row],[Tiempo_lineal (ns)]]&lt;$C$509)</f>
        <v>0</v>
      </c>
      <c r="T501" t="b">
        <f>OR(Tabla197[[#This Row],[Tiempo_normal (ns)]]&gt;$D$508,Tabla197[[#This Row],[Tiempo_normal (ns)]]&lt;$D$509)</f>
        <v>0</v>
      </c>
      <c r="U501" s="8">
        <v>498</v>
      </c>
      <c r="V501" t="b">
        <f>OR(Tabla3108[[#This Row],[Tiempo_lineal (ns)]]&gt;$F$508,Tabla3108[[#This Row],[Tiempo_lineal (ns)]]&lt;$F$509)</f>
        <v>0</v>
      </c>
      <c r="W501" t="b">
        <f>OR(Tabla3108[[#This Row],[Tiempo_normal (ns)]]&gt;$G$508,Tabla3108[[#This Row],[Tiempo_normal (ns)]]&lt;$G$509)</f>
        <v>1</v>
      </c>
      <c r="X501" s="8">
        <v>498</v>
      </c>
      <c r="Y501" t="b">
        <f>OR(Tabla4119[[#This Row],[Tiempo_lineal (ns)]]&gt;$I$508,Tabla4119[[#This Row],[Tiempo_lineal (ns)]]&lt;$I$509)</f>
        <v>0</v>
      </c>
      <c r="Z501" t="b">
        <f>OR(Tabla4119[[#This Row],[Tiempo_normal (ns)]]&gt;$J$508,Tabla4119[[#This Row],[Tiempo_normal (ns)]]&lt;$J$509)</f>
        <v>0</v>
      </c>
      <c r="AA501" s="8">
        <v>498</v>
      </c>
      <c r="AB501" t="b">
        <f>OR(Tabla51210[[#This Row],[Tiempo_lineal (ns)]]&gt;$L$508,Tabla51210[[#This Row],[Tiempo_lineal (ns)]]&lt;$L$509)</f>
        <v>0</v>
      </c>
      <c r="AC501" t="b">
        <f>OR(Tabla51210[[#This Row],[Tiempo_normal (ns)]]&gt;$M$508,Tabla51210[[#This Row],[Tiempo_normal (ns)]]&lt;$M$509)</f>
        <v>0</v>
      </c>
      <c r="AD501" s="8">
        <v>498</v>
      </c>
      <c r="AE501" t="b">
        <f>OR(Tabla61311[[#This Row],[Tiempo_lineal (ns)]]&gt;$O$508,Tabla61311[[#This Row],[Tiempo_lineal (ns)]]&lt;$O$509)</f>
        <v>0</v>
      </c>
      <c r="AF501" s="7" t="b">
        <f>OR(Tabla61311[[#This Row],[Tiempo_normal (ns)]]&gt;$P$508,Tabla61311[[#This Row],[Tiempo_normal (ns)]]&lt;$P$509)</f>
        <v>0</v>
      </c>
    </row>
    <row r="502" spans="2:32" x14ac:dyDescent="0.3">
      <c r="B502">
        <v>499</v>
      </c>
      <c r="C502">
        <v>140</v>
      </c>
      <c r="D502">
        <v>52</v>
      </c>
      <c r="E502">
        <v>499</v>
      </c>
      <c r="F502">
        <v>77</v>
      </c>
      <c r="G502">
        <v>305</v>
      </c>
      <c r="H502">
        <v>499</v>
      </c>
      <c r="I502">
        <v>69</v>
      </c>
      <c r="J502">
        <v>45</v>
      </c>
      <c r="K502">
        <v>499</v>
      </c>
      <c r="L502">
        <v>585</v>
      </c>
      <c r="M502">
        <v>64</v>
      </c>
      <c r="N502">
        <v>499</v>
      </c>
      <c r="O502">
        <v>983</v>
      </c>
      <c r="P502">
        <v>5715</v>
      </c>
      <c r="R502" s="6">
        <v>499</v>
      </c>
      <c r="S502" t="b">
        <f>OR(Tabla197[[#This Row],[Tiempo_lineal (ns)]]&gt;$C$508,Tabla197[[#This Row],[Tiempo_lineal (ns)]]&lt;$C$509)</f>
        <v>1</v>
      </c>
      <c r="T502" t="b">
        <f>OR(Tabla197[[#This Row],[Tiempo_normal (ns)]]&gt;$D$508,Tabla197[[#This Row],[Tiempo_normal (ns)]]&lt;$D$509)</f>
        <v>0</v>
      </c>
      <c r="U502" s="6">
        <v>499</v>
      </c>
      <c r="V502" t="b">
        <f>OR(Tabla3108[[#This Row],[Tiempo_lineal (ns)]]&gt;$F$508,Tabla3108[[#This Row],[Tiempo_lineal (ns)]]&lt;$F$509)</f>
        <v>0</v>
      </c>
      <c r="W502" t="b">
        <f>OR(Tabla3108[[#This Row],[Tiempo_normal (ns)]]&gt;$G$508,Tabla3108[[#This Row],[Tiempo_normal (ns)]]&lt;$G$509)</f>
        <v>1</v>
      </c>
      <c r="X502" s="6">
        <v>499</v>
      </c>
      <c r="Y502" t="b">
        <f>OR(Tabla4119[[#This Row],[Tiempo_lineal (ns)]]&gt;$I$508,Tabla4119[[#This Row],[Tiempo_lineal (ns)]]&lt;$I$509)</f>
        <v>0</v>
      </c>
      <c r="Z502" t="b">
        <f>OR(Tabla4119[[#This Row],[Tiempo_normal (ns)]]&gt;$J$508,Tabla4119[[#This Row],[Tiempo_normal (ns)]]&lt;$J$509)</f>
        <v>0</v>
      </c>
      <c r="AA502" s="6">
        <v>499</v>
      </c>
      <c r="AB502" t="b">
        <f>OR(Tabla51210[[#This Row],[Tiempo_lineal (ns)]]&gt;$L$508,Tabla51210[[#This Row],[Tiempo_lineal (ns)]]&lt;$L$509)</f>
        <v>0</v>
      </c>
      <c r="AC502" t="b">
        <f>OR(Tabla51210[[#This Row],[Tiempo_normal (ns)]]&gt;$M$508,Tabla51210[[#This Row],[Tiempo_normal (ns)]]&lt;$M$509)</f>
        <v>0</v>
      </c>
      <c r="AD502" s="6">
        <v>499</v>
      </c>
      <c r="AE502" t="b">
        <f>OR(Tabla61311[[#This Row],[Tiempo_lineal (ns)]]&gt;$O$508,Tabla61311[[#This Row],[Tiempo_lineal (ns)]]&lt;$O$509)</f>
        <v>0</v>
      </c>
      <c r="AF502" s="7" t="b">
        <f>OR(Tabla61311[[#This Row],[Tiempo_normal (ns)]]&gt;$P$508,Tabla61311[[#This Row],[Tiempo_normal (ns)]]&lt;$P$509)</f>
        <v>1</v>
      </c>
    </row>
    <row r="503" spans="2:32" x14ac:dyDescent="0.3">
      <c r="B503">
        <v>500</v>
      </c>
      <c r="C503">
        <v>109</v>
      </c>
      <c r="D503">
        <v>53</v>
      </c>
      <c r="E503">
        <v>500</v>
      </c>
      <c r="F503">
        <v>109</v>
      </c>
      <c r="G503">
        <v>215</v>
      </c>
      <c r="H503">
        <v>500</v>
      </c>
      <c r="I503">
        <v>319</v>
      </c>
      <c r="J503">
        <v>60</v>
      </c>
      <c r="K503">
        <v>500</v>
      </c>
      <c r="L503">
        <v>840</v>
      </c>
      <c r="M503">
        <v>72</v>
      </c>
      <c r="N503">
        <v>500</v>
      </c>
      <c r="O503">
        <v>3076</v>
      </c>
      <c r="P503">
        <v>103</v>
      </c>
      <c r="R503" s="9">
        <v>500</v>
      </c>
      <c r="S503" s="4" t="b">
        <f>OR(Tabla197[[#This Row],[Tiempo_lineal (ns)]]&gt;$C$508,Tabla197[[#This Row],[Tiempo_lineal (ns)]]&lt;$C$509)</f>
        <v>1</v>
      </c>
      <c r="T503" s="4" t="b">
        <f>OR(Tabla197[[#This Row],[Tiempo_normal (ns)]]&gt;$D$508,Tabla197[[#This Row],[Tiempo_normal (ns)]]&lt;$D$509)</f>
        <v>0</v>
      </c>
      <c r="U503" s="9">
        <v>500</v>
      </c>
      <c r="V503" s="4" t="b">
        <f>OR(Tabla3108[[#This Row],[Tiempo_lineal (ns)]]&gt;$F$508,Tabla3108[[#This Row],[Tiempo_lineal (ns)]]&lt;$F$509)</f>
        <v>0</v>
      </c>
      <c r="W503" s="4" t="b">
        <f>OR(Tabla3108[[#This Row],[Tiempo_normal (ns)]]&gt;$G$508,Tabla3108[[#This Row],[Tiempo_normal (ns)]]&lt;$G$509)</f>
        <v>1</v>
      </c>
      <c r="X503" s="9">
        <v>500</v>
      </c>
      <c r="Y503" s="4" t="b">
        <f>OR(Tabla4119[[#This Row],[Tiempo_lineal (ns)]]&gt;$I$508,Tabla4119[[#This Row],[Tiempo_lineal (ns)]]&lt;$I$509)</f>
        <v>0</v>
      </c>
      <c r="Z503" s="4" t="b">
        <f>OR(Tabla4119[[#This Row],[Tiempo_normal (ns)]]&gt;$J$508,Tabla4119[[#This Row],[Tiempo_normal (ns)]]&lt;$J$509)</f>
        <v>0</v>
      </c>
      <c r="AA503" s="9">
        <v>500</v>
      </c>
      <c r="AB503" s="4" t="b">
        <f>OR(Tabla51210[[#This Row],[Tiempo_lineal (ns)]]&gt;$L$508,Tabla51210[[#This Row],[Tiempo_lineal (ns)]]&lt;$L$509)</f>
        <v>0</v>
      </c>
      <c r="AC503" s="4" t="b">
        <f>OR(Tabla51210[[#This Row],[Tiempo_normal (ns)]]&gt;$M$508,Tabla51210[[#This Row],[Tiempo_normal (ns)]]&lt;$M$509)</f>
        <v>0</v>
      </c>
      <c r="AD503" s="9">
        <v>500</v>
      </c>
      <c r="AE503" s="4" t="b">
        <f>OR(Tabla61311[[#This Row],[Tiempo_lineal (ns)]]&gt;$O$508,Tabla61311[[#This Row],[Tiempo_lineal (ns)]]&lt;$O$509)</f>
        <v>0</v>
      </c>
      <c r="AF503" s="10" t="b">
        <f>OR(Tabla61311[[#This Row],[Tiempo_normal (ns)]]&gt;$P$508,Tabla61311[[#This Row],[Tiempo_normal (ns)]]&lt;$P$509)</f>
        <v>0</v>
      </c>
    </row>
    <row r="505" spans="2:32" x14ac:dyDescent="0.3">
      <c r="B505" s="11" t="s">
        <v>8</v>
      </c>
      <c r="C505" s="12">
        <f>QUARTILE(Tabla197[Tiempo_lineal (ns)],1)</f>
        <v>50</v>
      </c>
      <c r="D505" s="13">
        <f>QUARTILE(Tabla197[Tiempo_normal (ns)],1)</f>
        <v>34</v>
      </c>
      <c r="E505" s="11" t="s">
        <v>8</v>
      </c>
      <c r="F505" s="14">
        <f>QUARTILE(Tabla3108[Tiempo_lineal (ns)],1)</f>
        <v>72</v>
      </c>
      <c r="G505" s="15">
        <f>QUARTILE(Tabla3108[Tiempo_normal (ns)],1)</f>
        <v>38</v>
      </c>
      <c r="H505" s="11" t="s">
        <v>8</v>
      </c>
      <c r="I505" s="16">
        <f>QUARTILE(Tabla4119[Tiempo_lineal (ns)],1)</f>
        <v>148.75</v>
      </c>
      <c r="J505" s="13">
        <f>QUARTILE(Tabla4119[Tiempo_normal (ns)],1)</f>
        <v>51</v>
      </c>
      <c r="K505" s="11" t="s">
        <v>8</v>
      </c>
      <c r="L505" s="14">
        <f>QUARTILE(Tabla51210[Tiempo_lineal (ns)],1)</f>
        <v>495.5</v>
      </c>
      <c r="M505" s="15">
        <f>QUARTILE(Tabla51210[Tiempo_normal (ns)],1)</f>
        <v>52</v>
      </c>
      <c r="N505" s="11" t="s">
        <v>8</v>
      </c>
      <c r="O505" s="16">
        <f>QUARTILE(Tabla61311[Tiempo_lineal (ns)],1)</f>
        <v>1320</v>
      </c>
      <c r="P505" s="13">
        <f>QUARTILE(Tabla61311[Tiempo_normal (ns)],1)</f>
        <v>94.5</v>
      </c>
      <c r="R505" s="17" t="s">
        <v>9</v>
      </c>
      <c r="S505" s="18">
        <f>COUNTIF(S4:S503,TRUE)</f>
        <v>19</v>
      </c>
      <c r="T505" s="18">
        <f>COUNTIF(T4:T503,TRUE)</f>
        <v>23</v>
      </c>
      <c r="U505" s="17" t="s">
        <v>9</v>
      </c>
      <c r="V505" s="18">
        <f t="shared" ref="V505:AF505" si="0">COUNTIF(V4:V503,TRUE)</f>
        <v>22</v>
      </c>
      <c r="W505" s="18">
        <f t="shared" si="0"/>
        <v>37</v>
      </c>
      <c r="X505" s="17" t="s">
        <v>9</v>
      </c>
      <c r="Y505" s="18">
        <f t="shared" si="0"/>
        <v>12</v>
      </c>
      <c r="Z505" s="18">
        <f t="shared" si="0"/>
        <v>51</v>
      </c>
      <c r="AA505" s="17" t="s">
        <v>9</v>
      </c>
      <c r="AB505" s="18">
        <f t="shared" si="0"/>
        <v>20</v>
      </c>
      <c r="AC505" s="18">
        <f t="shared" si="0"/>
        <v>14</v>
      </c>
      <c r="AD505" s="17" t="s">
        <v>9</v>
      </c>
      <c r="AE505" s="18">
        <f t="shared" si="0"/>
        <v>37</v>
      </c>
      <c r="AF505" s="19">
        <f t="shared" si="0"/>
        <v>84</v>
      </c>
    </row>
    <row r="506" spans="2:32" x14ac:dyDescent="0.3">
      <c r="B506" s="20" t="s">
        <v>10</v>
      </c>
      <c r="C506" s="21">
        <f>QUARTILE(Tabla197[Tiempo_lineal (ns)],3)</f>
        <v>73</v>
      </c>
      <c r="D506" s="22">
        <f>QUARTILE(Tabla197[Tiempo_normal (ns)],3)</f>
        <v>59</v>
      </c>
      <c r="E506" s="20" t="s">
        <v>10</v>
      </c>
      <c r="F506" s="23">
        <f>QUARTILE(Tabla3108[Tiempo_lineal (ns)],3)</f>
        <v>118</v>
      </c>
      <c r="G506" s="24">
        <f>QUARTILE(Tabla3108[Tiempo_normal (ns)],3)</f>
        <v>79</v>
      </c>
      <c r="H506" s="20" t="s">
        <v>10</v>
      </c>
      <c r="I506" s="25">
        <f>QUARTILE(Tabla4119[Tiempo_lineal (ns)],3)</f>
        <v>253</v>
      </c>
      <c r="J506" s="22">
        <f>QUARTILE(Tabla4119[Tiempo_normal (ns)],3)</f>
        <v>169.75</v>
      </c>
      <c r="K506" s="20" t="s">
        <v>10</v>
      </c>
      <c r="L506" s="23">
        <f>QUARTILE(Tabla51210[Tiempo_lineal (ns)],3)</f>
        <v>1068</v>
      </c>
      <c r="M506" s="24">
        <f>QUARTILE(Tabla51210[Tiempo_normal (ns)],3)</f>
        <v>440</v>
      </c>
      <c r="N506" s="20" t="s">
        <v>10</v>
      </c>
      <c r="O506" s="25">
        <f>QUARTILE(Tabla61311[Tiempo_lineal (ns)],3)</f>
        <v>2649</v>
      </c>
      <c r="P506" s="22">
        <f>QUARTILE(Tabla61311[Tiempo_normal (ns)],3)</f>
        <v>909.25</v>
      </c>
    </row>
    <row r="507" spans="2:32" x14ac:dyDescent="0.3">
      <c r="B507" s="20" t="s">
        <v>11</v>
      </c>
      <c r="C507" s="21">
        <f>ABS(C506-C505)</f>
        <v>23</v>
      </c>
      <c r="D507" s="22">
        <f>ABS(D506-D505)</f>
        <v>25</v>
      </c>
      <c r="E507" s="20" t="s">
        <v>11</v>
      </c>
      <c r="F507" s="23">
        <f t="shared" ref="F507:L507" si="1">ABS(F506-F505)</f>
        <v>46</v>
      </c>
      <c r="G507" s="24">
        <f t="shared" si="1"/>
        <v>41</v>
      </c>
      <c r="H507" s="20" t="s">
        <v>11</v>
      </c>
      <c r="I507" s="25">
        <f t="shared" si="1"/>
        <v>104.25</v>
      </c>
      <c r="J507" s="22">
        <f t="shared" si="1"/>
        <v>118.75</v>
      </c>
      <c r="K507" s="20" t="s">
        <v>11</v>
      </c>
      <c r="L507" s="23">
        <f t="shared" si="1"/>
        <v>572.5</v>
      </c>
      <c r="M507" s="24">
        <f>ABS(M506-M505)</f>
        <v>388</v>
      </c>
      <c r="N507" s="20" t="s">
        <v>11</v>
      </c>
      <c r="O507" s="25">
        <f>ABS(O506-O505)</f>
        <v>1329</v>
      </c>
      <c r="P507" s="22">
        <f>ABS(P506-P505)</f>
        <v>814.75</v>
      </c>
      <c r="S507" s="26" t="s">
        <v>12</v>
      </c>
      <c r="T507" s="27" t="s">
        <v>13</v>
      </c>
      <c r="W507" s="26" t="s">
        <v>12</v>
      </c>
      <c r="X507" s="27" t="s">
        <v>13</v>
      </c>
    </row>
    <row r="508" spans="2:32" x14ac:dyDescent="0.3">
      <c r="B508" s="20" t="s">
        <v>14</v>
      </c>
      <c r="C508" s="21">
        <f>C506+(C507*1.5)</f>
        <v>107.5</v>
      </c>
      <c r="D508" s="22">
        <f>D506+(D507*1.5)</f>
        <v>96.5</v>
      </c>
      <c r="E508" s="20" t="s">
        <v>14</v>
      </c>
      <c r="F508" s="23">
        <f t="shared" ref="F508:P508" si="2">F506+(F507*1.5)</f>
        <v>187</v>
      </c>
      <c r="G508" s="24">
        <f t="shared" si="2"/>
        <v>140.5</v>
      </c>
      <c r="H508" s="20" t="s">
        <v>14</v>
      </c>
      <c r="I508" s="25">
        <f t="shared" si="2"/>
        <v>409.375</v>
      </c>
      <c r="J508" s="22">
        <f t="shared" si="2"/>
        <v>347.875</v>
      </c>
      <c r="K508" s="20" t="s">
        <v>14</v>
      </c>
      <c r="L508" s="23">
        <f t="shared" si="2"/>
        <v>1926.75</v>
      </c>
      <c r="M508" s="24">
        <f t="shared" si="2"/>
        <v>1022</v>
      </c>
      <c r="N508" s="20" t="s">
        <v>14</v>
      </c>
      <c r="O508" s="25">
        <f t="shared" si="2"/>
        <v>4642.5</v>
      </c>
      <c r="P508" s="22">
        <f t="shared" si="2"/>
        <v>2131.375</v>
      </c>
      <c r="R508" s="17" t="s">
        <v>1</v>
      </c>
      <c r="S508" s="28">
        <f>AVERAGE(Tabla197[Tiempo_lineal (ns)])</f>
        <v>63.335999999999999</v>
      </c>
      <c r="T508" s="29">
        <f>AVERAGE(Tabla197[Tiempo_normal (ns)])</f>
        <v>48.46</v>
      </c>
      <c r="V508" s="17" t="s">
        <v>1</v>
      </c>
      <c r="W508" s="18">
        <v>19</v>
      </c>
      <c r="X508" s="18">
        <v>23</v>
      </c>
    </row>
    <row r="509" spans="2:32" x14ac:dyDescent="0.3">
      <c r="B509" s="30" t="s">
        <v>15</v>
      </c>
      <c r="C509" s="31">
        <f>C505-(C507*1.5)</f>
        <v>15.5</v>
      </c>
      <c r="D509" s="32">
        <f>D505-(D507*1.5)</f>
        <v>-3.5</v>
      </c>
      <c r="E509" s="30" t="s">
        <v>15</v>
      </c>
      <c r="F509" s="33">
        <f t="shared" ref="F509:P509" si="3">F505-(F507*1.5)</f>
        <v>3</v>
      </c>
      <c r="G509" s="34">
        <f t="shared" si="3"/>
        <v>-23.5</v>
      </c>
      <c r="H509" s="30" t="s">
        <v>15</v>
      </c>
      <c r="I509" s="35">
        <f t="shared" si="3"/>
        <v>-7.625</v>
      </c>
      <c r="J509" s="32">
        <f t="shared" si="3"/>
        <v>-127.125</v>
      </c>
      <c r="K509" s="30" t="s">
        <v>15</v>
      </c>
      <c r="L509" s="33">
        <f t="shared" si="3"/>
        <v>-363.25</v>
      </c>
      <c r="M509" s="34">
        <f t="shared" si="3"/>
        <v>-530</v>
      </c>
      <c r="N509" s="30" t="s">
        <v>15</v>
      </c>
      <c r="O509" s="35">
        <f t="shared" si="3"/>
        <v>-673.5</v>
      </c>
      <c r="P509" s="32">
        <f t="shared" si="3"/>
        <v>-1127.625</v>
      </c>
      <c r="R509" s="17" t="s">
        <v>2</v>
      </c>
      <c r="S509" s="18">
        <f>AVERAGE(Tabla3108[Tiempo_lineal (ns)])</f>
        <v>101.114</v>
      </c>
      <c r="T509" s="19">
        <f>AVERAGE(Tabla3108[Tiempo_normal (ns)])</f>
        <v>68.988</v>
      </c>
      <c r="V509" s="17" t="s">
        <v>2</v>
      </c>
      <c r="W509" s="18">
        <v>22</v>
      </c>
      <c r="X509" s="19">
        <v>37</v>
      </c>
    </row>
    <row r="510" spans="2:32" x14ac:dyDescent="0.3">
      <c r="R510" s="17" t="s">
        <v>2</v>
      </c>
      <c r="S510" s="28">
        <f>AVERAGE(Tabla4119[Tiempo_lineal (ns)])</f>
        <v>218.74</v>
      </c>
      <c r="T510" s="29">
        <f>AVERAGE(Tabla4119[Tiempo_normal (ns)])</f>
        <v>135.34399999999999</v>
      </c>
      <c r="V510" s="17" t="s">
        <v>2</v>
      </c>
      <c r="W510" s="28">
        <v>12</v>
      </c>
      <c r="X510" s="29">
        <v>51</v>
      </c>
    </row>
    <row r="511" spans="2:32" x14ac:dyDescent="0.3">
      <c r="B511" s="17" t="s">
        <v>16</v>
      </c>
      <c r="C511" s="28">
        <f>AVERAGE(Tabla197[Tiempo_lineal (ns)])</f>
        <v>63.335999999999999</v>
      </c>
      <c r="D511" s="29">
        <f>AVERAGE(Tabla197[Tiempo_normal (ns)])</f>
        <v>48.46</v>
      </c>
      <c r="E511" s="17" t="s">
        <v>16</v>
      </c>
      <c r="F511" s="18">
        <f>AVERAGE(Tabla3108[Tiempo_lineal (ns)])</f>
        <v>101.114</v>
      </c>
      <c r="G511" s="19">
        <f>AVERAGE(Tabla3108[Tiempo_normal (ns)])</f>
        <v>68.988</v>
      </c>
      <c r="H511" s="17" t="s">
        <v>16</v>
      </c>
      <c r="I511" s="28">
        <f>AVERAGE(Tabla4119[Tiempo_lineal (ns)])</f>
        <v>218.74</v>
      </c>
      <c r="J511" s="29">
        <f>AVERAGE(Tabla4119[Tiempo_normal (ns)])</f>
        <v>135.34399999999999</v>
      </c>
      <c r="K511" s="17" t="s">
        <v>16</v>
      </c>
      <c r="L511" s="18">
        <f>AVERAGE(Tabla51210[Tiempo_lineal (ns)])</f>
        <v>849.83199999999999</v>
      </c>
      <c r="M511" s="19">
        <f>AVERAGE(Tabla51210[Tiempo_normal (ns)])</f>
        <v>245.048</v>
      </c>
      <c r="N511" s="17" t="s">
        <v>16</v>
      </c>
      <c r="O511" s="28">
        <f>AVERAGE(Tabla61311[Tiempo_lineal (ns)])</f>
        <v>2503.9</v>
      </c>
      <c r="P511" s="29">
        <f>AVERAGE(Tabla61311[Tiempo_normal (ns)])</f>
        <v>1253.2539999999999</v>
      </c>
      <c r="R511" s="17" t="s">
        <v>3</v>
      </c>
      <c r="S511" s="18">
        <f>AVERAGE(Tabla51210[Tiempo_lineal (ns)])</f>
        <v>849.83199999999999</v>
      </c>
      <c r="T511" s="19">
        <f>AVERAGE(Tabla51210[Tiempo_normal (ns)])</f>
        <v>245.048</v>
      </c>
      <c r="V511" s="17" t="s">
        <v>3</v>
      </c>
      <c r="W511" s="18">
        <v>20</v>
      </c>
      <c r="X511" s="19">
        <v>14</v>
      </c>
    </row>
    <row r="512" spans="2:32" x14ac:dyDescent="0.3">
      <c r="R512" s="17" t="s">
        <v>4</v>
      </c>
      <c r="S512" s="28">
        <f>AVERAGE(Tabla61311[Tiempo_lineal (ns)])</f>
        <v>2503.9</v>
      </c>
      <c r="T512" s="29">
        <f>AVERAGE(Tabla61311[Tiempo_normal (ns)])</f>
        <v>1253.2539999999999</v>
      </c>
      <c r="V512" s="17" t="s">
        <v>4</v>
      </c>
      <c r="W512" s="28">
        <v>37</v>
      </c>
      <c r="X512" s="29">
        <v>84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3DE1-88D6-48D0-B667-86FDE44FA60C}">
  <dimension ref="B2:AF512"/>
  <sheetViews>
    <sheetView tabSelected="1" topLeftCell="A507" zoomScale="80" zoomScaleNormal="80" workbookViewId="0">
      <selection activeCell="AE510" sqref="AE510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281</v>
      </c>
      <c r="D4">
        <v>80</v>
      </c>
      <c r="E4">
        <v>1</v>
      </c>
      <c r="F4">
        <v>159</v>
      </c>
      <c r="G4">
        <v>177</v>
      </c>
      <c r="H4">
        <v>1</v>
      </c>
      <c r="I4">
        <v>378</v>
      </c>
      <c r="J4">
        <v>356</v>
      </c>
      <c r="K4">
        <v>1</v>
      </c>
      <c r="L4">
        <v>394</v>
      </c>
      <c r="M4">
        <v>443</v>
      </c>
      <c r="N4">
        <v>1</v>
      </c>
      <c r="O4">
        <v>599</v>
      </c>
      <c r="P4">
        <v>494</v>
      </c>
      <c r="R4" s="6">
        <v>1</v>
      </c>
      <c r="S4" t="b">
        <f>OR(Tabla19[[#This Row],[Tiempo_lineal (ns)]]&gt;$C$508,Tabla19[[#This Row],[Tiempo_lineal (ns)]]&lt;$C$509)</f>
        <v>1</v>
      </c>
      <c r="T4" t="b">
        <f>OR(Tabla19[[#This Row],[Tiempo_normal (ns)]]&gt;$D$508,Tabla19[[#This Row],[Tiempo_normal (ns)]]&lt;$D$509)</f>
        <v>0</v>
      </c>
      <c r="U4" s="6">
        <v>1</v>
      </c>
      <c r="V4" t="b">
        <f>OR(Tabla310[[#This Row],[Tiempo_lineal (ns)]]&gt;$F$508,Tabla310[[#This Row],[Tiempo_lineal (ns)]]&lt;$F$509)</f>
        <v>1</v>
      </c>
      <c r="W4" t="b">
        <f>OR(Tabla310[[#This Row],[Tiempo_normal (ns)]]&gt;$G$508,Tabla310[[#This Row],[Tiempo_normal (ns)]]&lt;$G$509)</f>
        <v>1</v>
      </c>
      <c r="X4" s="6">
        <v>1</v>
      </c>
      <c r="Y4" t="b">
        <f>OR(Tabla411[[#This Row],[Tiempo_lineal (ns)]]&gt;$I$508,Tabla411[[#This Row],[Tiempo_lineal (ns)]]&lt;$I$509)</f>
        <v>0</v>
      </c>
      <c r="Z4" t="b">
        <f>OR(Tabla411[[#This Row],[Tiempo_normal (ns)]]&gt;$J$508,Tabla411[[#This Row],[Tiempo_normal (ns)]]&lt;$J$509)</f>
        <v>0</v>
      </c>
      <c r="AA4" s="6">
        <v>1</v>
      </c>
      <c r="AB4" t="b">
        <f>OR(Tabla512[[#This Row],[Tiempo_lineal (ns)]]&gt;$L$508,Tabla512[[#This Row],[Tiempo_lineal (ns)]]&lt;$L$509)</f>
        <v>0</v>
      </c>
      <c r="AC4" t="b">
        <f>OR(Tabla512[[#This Row],[Tiempo_normal (ns)]]&gt;$M$508,Tabla512[[#This Row],[Tiempo_normal (ns)]]&lt;$M$509)</f>
        <v>0</v>
      </c>
      <c r="AD4" s="6">
        <v>1</v>
      </c>
      <c r="AE4" t="b">
        <f>OR(Tabla613[[#This Row],[Tiempo_lineal (ns)]]&gt;$O$508,Tabla613[[#This Row],[Tiempo_lineal (ns)]]&lt;$O$509)</f>
        <v>0</v>
      </c>
      <c r="AF4" s="7" t="b">
        <f>OR(Tabla613[[#This Row],[Tiempo_normal (ns)]]&gt;$P$508,Tabla613[[#This Row],[Tiempo_normal (ns)]]&lt;$P$509)</f>
        <v>0</v>
      </c>
    </row>
    <row r="5" spans="2:32" x14ac:dyDescent="0.3">
      <c r="B5">
        <v>2</v>
      </c>
      <c r="C5">
        <v>77</v>
      </c>
      <c r="D5">
        <v>84</v>
      </c>
      <c r="E5">
        <v>2</v>
      </c>
      <c r="F5">
        <v>125</v>
      </c>
      <c r="G5">
        <v>94</v>
      </c>
      <c r="H5">
        <v>2</v>
      </c>
      <c r="I5">
        <v>139</v>
      </c>
      <c r="J5">
        <v>150</v>
      </c>
      <c r="K5">
        <v>2</v>
      </c>
      <c r="L5">
        <v>579</v>
      </c>
      <c r="M5">
        <v>549</v>
      </c>
      <c r="N5">
        <v>2</v>
      </c>
      <c r="O5">
        <v>514</v>
      </c>
      <c r="P5">
        <v>373</v>
      </c>
      <c r="R5" s="8">
        <v>2</v>
      </c>
      <c r="S5" t="b">
        <f>OR(Tabla19[[#This Row],[Tiempo_lineal (ns)]]&gt;$C$508,Tabla19[[#This Row],[Tiempo_lineal (ns)]]&lt;$C$509)</f>
        <v>0</v>
      </c>
      <c r="T5" t="b">
        <f>OR(Tabla19[[#This Row],[Tiempo_normal (ns)]]&gt;$D$508,Tabla19[[#This Row],[Tiempo_normal (ns)]]&lt;$D$509)</f>
        <v>0</v>
      </c>
      <c r="U5" s="8">
        <v>2</v>
      </c>
      <c r="V5" t="b">
        <f>OR(Tabla310[[#This Row],[Tiempo_lineal (ns)]]&gt;$F$508,Tabla310[[#This Row],[Tiempo_lineal (ns)]]&lt;$F$509)</f>
        <v>0</v>
      </c>
      <c r="W5" t="b">
        <f>OR(Tabla310[[#This Row],[Tiempo_normal (ns)]]&gt;$G$508,Tabla310[[#This Row],[Tiempo_normal (ns)]]&lt;$G$509)</f>
        <v>0</v>
      </c>
      <c r="X5" s="8">
        <v>2</v>
      </c>
      <c r="Y5" t="b">
        <f>OR(Tabla411[[#This Row],[Tiempo_lineal (ns)]]&gt;$I$508,Tabla411[[#This Row],[Tiempo_lineal (ns)]]&lt;$I$509)</f>
        <v>0</v>
      </c>
      <c r="Z5" t="b">
        <f>OR(Tabla411[[#This Row],[Tiempo_normal (ns)]]&gt;$J$508,Tabla411[[#This Row],[Tiempo_normal (ns)]]&lt;$J$509)</f>
        <v>0</v>
      </c>
      <c r="AA5" s="8">
        <v>2</v>
      </c>
      <c r="AB5" t="b">
        <f>OR(Tabla512[[#This Row],[Tiempo_lineal (ns)]]&gt;$L$508,Tabla512[[#This Row],[Tiempo_lineal (ns)]]&lt;$L$509)</f>
        <v>0</v>
      </c>
      <c r="AC5" t="b">
        <f>OR(Tabla512[[#This Row],[Tiempo_normal (ns)]]&gt;$M$508,Tabla512[[#This Row],[Tiempo_normal (ns)]]&lt;$M$509)</f>
        <v>0</v>
      </c>
      <c r="AD5" s="8">
        <v>2</v>
      </c>
      <c r="AE5" t="b">
        <f>OR(Tabla613[[#This Row],[Tiempo_lineal (ns)]]&gt;$O$508,Tabla613[[#This Row],[Tiempo_lineal (ns)]]&lt;$O$509)</f>
        <v>0</v>
      </c>
      <c r="AF5" s="7" t="b">
        <f>OR(Tabla613[[#This Row],[Tiempo_normal (ns)]]&gt;$P$508,Tabla613[[#This Row],[Tiempo_normal (ns)]]&lt;$P$509)</f>
        <v>0</v>
      </c>
    </row>
    <row r="6" spans="2:32" x14ac:dyDescent="0.3">
      <c r="B6">
        <v>3</v>
      </c>
      <c r="C6">
        <v>93</v>
      </c>
      <c r="D6">
        <v>57</v>
      </c>
      <c r="E6">
        <v>3</v>
      </c>
      <c r="F6">
        <v>115</v>
      </c>
      <c r="G6">
        <v>104</v>
      </c>
      <c r="H6">
        <v>3</v>
      </c>
      <c r="I6">
        <v>146</v>
      </c>
      <c r="J6">
        <v>512</v>
      </c>
      <c r="K6">
        <v>3</v>
      </c>
      <c r="L6">
        <v>900</v>
      </c>
      <c r="M6">
        <v>378</v>
      </c>
      <c r="N6">
        <v>3</v>
      </c>
      <c r="O6">
        <v>527</v>
      </c>
      <c r="P6">
        <v>628</v>
      </c>
      <c r="R6" s="6">
        <v>3</v>
      </c>
      <c r="S6" t="b">
        <f>OR(Tabla19[[#This Row],[Tiempo_lineal (ns)]]&gt;$C$508,Tabla19[[#This Row],[Tiempo_lineal (ns)]]&lt;$C$509)</f>
        <v>0</v>
      </c>
      <c r="T6" t="b">
        <f>OR(Tabla19[[#This Row],[Tiempo_normal (ns)]]&gt;$D$508,Tabla19[[#This Row],[Tiempo_normal (ns)]]&lt;$D$509)</f>
        <v>0</v>
      </c>
      <c r="U6" s="6">
        <v>3</v>
      </c>
      <c r="V6" t="b">
        <f>OR(Tabla310[[#This Row],[Tiempo_lineal (ns)]]&gt;$F$508,Tabla310[[#This Row],[Tiempo_lineal (ns)]]&lt;$F$509)</f>
        <v>0</v>
      </c>
      <c r="W6" t="b">
        <f>OR(Tabla310[[#This Row],[Tiempo_normal (ns)]]&gt;$G$508,Tabla310[[#This Row],[Tiempo_normal (ns)]]&lt;$G$509)</f>
        <v>0</v>
      </c>
      <c r="X6" s="6">
        <v>3</v>
      </c>
      <c r="Y6" t="b">
        <f>OR(Tabla411[[#This Row],[Tiempo_lineal (ns)]]&gt;$I$508,Tabla411[[#This Row],[Tiempo_lineal (ns)]]&lt;$I$509)</f>
        <v>0</v>
      </c>
      <c r="Z6" t="b">
        <f>OR(Tabla411[[#This Row],[Tiempo_normal (ns)]]&gt;$J$508,Tabla411[[#This Row],[Tiempo_normal (ns)]]&lt;$J$509)</f>
        <v>0</v>
      </c>
      <c r="AA6" s="6">
        <v>3</v>
      </c>
      <c r="AB6" t="b">
        <f>OR(Tabla512[[#This Row],[Tiempo_lineal (ns)]]&gt;$L$508,Tabla512[[#This Row],[Tiempo_lineal (ns)]]&lt;$L$509)</f>
        <v>1</v>
      </c>
      <c r="AC6" t="b">
        <f>OR(Tabla512[[#This Row],[Tiempo_normal (ns)]]&gt;$M$508,Tabla512[[#This Row],[Tiempo_normal (ns)]]&lt;$M$509)</f>
        <v>0</v>
      </c>
      <c r="AD6" s="6">
        <v>3</v>
      </c>
      <c r="AE6" t="b">
        <f>OR(Tabla613[[#This Row],[Tiempo_lineal (ns)]]&gt;$O$508,Tabla613[[#This Row],[Tiempo_lineal (ns)]]&lt;$O$509)</f>
        <v>0</v>
      </c>
      <c r="AF6" s="7" t="b">
        <f>OR(Tabla613[[#This Row],[Tiempo_normal (ns)]]&gt;$P$508,Tabla613[[#This Row],[Tiempo_normal (ns)]]&lt;$P$509)</f>
        <v>0</v>
      </c>
    </row>
    <row r="7" spans="2:32" x14ac:dyDescent="0.3">
      <c r="B7">
        <v>4</v>
      </c>
      <c r="C7">
        <v>64</v>
      </c>
      <c r="D7">
        <v>57</v>
      </c>
      <c r="E7">
        <v>4</v>
      </c>
      <c r="F7">
        <v>123</v>
      </c>
      <c r="G7">
        <v>134</v>
      </c>
      <c r="H7">
        <v>4</v>
      </c>
      <c r="I7">
        <v>110</v>
      </c>
      <c r="J7">
        <v>497</v>
      </c>
      <c r="K7">
        <v>4</v>
      </c>
      <c r="L7">
        <v>349</v>
      </c>
      <c r="M7">
        <v>329</v>
      </c>
      <c r="N7">
        <v>4</v>
      </c>
      <c r="O7">
        <v>701</v>
      </c>
      <c r="P7">
        <v>715</v>
      </c>
      <c r="R7" s="8">
        <v>4</v>
      </c>
      <c r="S7" t="b">
        <f>OR(Tabla19[[#This Row],[Tiempo_lineal (ns)]]&gt;$C$508,Tabla19[[#This Row],[Tiempo_lineal (ns)]]&lt;$C$509)</f>
        <v>0</v>
      </c>
      <c r="T7" t="b">
        <f>OR(Tabla19[[#This Row],[Tiempo_normal (ns)]]&gt;$D$508,Tabla19[[#This Row],[Tiempo_normal (ns)]]&lt;$D$509)</f>
        <v>0</v>
      </c>
      <c r="U7" s="8">
        <v>4</v>
      </c>
      <c r="V7" t="b">
        <f>OR(Tabla310[[#This Row],[Tiempo_lineal (ns)]]&gt;$F$508,Tabla310[[#This Row],[Tiempo_lineal (ns)]]&lt;$F$509)</f>
        <v>0</v>
      </c>
      <c r="W7" t="b">
        <f>OR(Tabla310[[#This Row],[Tiempo_normal (ns)]]&gt;$G$508,Tabla310[[#This Row],[Tiempo_normal (ns)]]&lt;$G$509)</f>
        <v>0</v>
      </c>
      <c r="X7" s="8">
        <v>4</v>
      </c>
      <c r="Y7" t="b">
        <f>OR(Tabla411[[#This Row],[Tiempo_lineal (ns)]]&gt;$I$508,Tabla411[[#This Row],[Tiempo_lineal (ns)]]&lt;$I$509)</f>
        <v>0</v>
      </c>
      <c r="Z7" t="b">
        <f>OR(Tabla411[[#This Row],[Tiempo_normal (ns)]]&gt;$J$508,Tabla411[[#This Row],[Tiempo_normal (ns)]]&lt;$J$509)</f>
        <v>0</v>
      </c>
      <c r="AA7" s="8">
        <v>4</v>
      </c>
      <c r="AB7" t="b">
        <f>OR(Tabla512[[#This Row],[Tiempo_lineal (ns)]]&gt;$L$508,Tabla512[[#This Row],[Tiempo_lineal (ns)]]&lt;$L$509)</f>
        <v>0</v>
      </c>
      <c r="AC7" t="b">
        <f>OR(Tabla512[[#This Row],[Tiempo_normal (ns)]]&gt;$M$508,Tabla512[[#This Row],[Tiempo_normal (ns)]]&lt;$M$509)</f>
        <v>0</v>
      </c>
      <c r="AD7" s="8">
        <v>4</v>
      </c>
      <c r="AE7" t="b">
        <f>OR(Tabla613[[#This Row],[Tiempo_lineal (ns)]]&gt;$O$508,Tabla613[[#This Row],[Tiempo_lineal (ns)]]&lt;$O$509)</f>
        <v>0</v>
      </c>
      <c r="AF7" s="7" t="b">
        <f>OR(Tabla613[[#This Row],[Tiempo_normal (ns)]]&gt;$P$508,Tabla613[[#This Row],[Tiempo_normal (ns)]]&lt;$P$509)</f>
        <v>0</v>
      </c>
    </row>
    <row r="8" spans="2:32" x14ac:dyDescent="0.3">
      <c r="B8">
        <v>5</v>
      </c>
      <c r="C8">
        <v>101</v>
      </c>
      <c r="D8">
        <v>85</v>
      </c>
      <c r="E8">
        <v>5</v>
      </c>
      <c r="F8">
        <v>87</v>
      </c>
      <c r="G8">
        <v>101</v>
      </c>
      <c r="H8">
        <v>5</v>
      </c>
      <c r="I8">
        <v>217</v>
      </c>
      <c r="J8">
        <v>312</v>
      </c>
      <c r="K8">
        <v>5</v>
      </c>
      <c r="L8">
        <v>845</v>
      </c>
      <c r="M8">
        <v>300</v>
      </c>
      <c r="N8">
        <v>5</v>
      </c>
      <c r="O8">
        <v>837</v>
      </c>
      <c r="P8">
        <v>799</v>
      </c>
      <c r="R8" s="6">
        <v>5</v>
      </c>
      <c r="S8" t="b">
        <f>OR(Tabla19[[#This Row],[Tiempo_lineal (ns)]]&gt;$C$508,Tabla19[[#This Row],[Tiempo_lineal (ns)]]&lt;$C$509)</f>
        <v>0</v>
      </c>
      <c r="T8" t="b">
        <f>OR(Tabla19[[#This Row],[Tiempo_normal (ns)]]&gt;$D$508,Tabla19[[#This Row],[Tiempo_normal (ns)]]&lt;$D$509)</f>
        <v>0</v>
      </c>
      <c r="U8" s="6">
        <v>5</v>
      </c>
      <c r="V8" t="b">
        <f>OR(Tabla310[[#This Row],[Tiempo_lineal (ns)]]&gt;$F$508,Tabla310[[#This Row],[Tiempo_lineal (ns)]]&lt;$F$509)</f>
        <v>0</v>
      </c>
      <c r="W8" t="b">
        <f>OR(Tabla310[[#This Row],[Tiempo_normal (ns)]]&gt;$G$508,Tabla310[[#This Row],[Tiempo_normal (ns)]]&lt;$G$509)</f>
        <v>0</v>
      </c>
      <c r="X8" s="6">
        <v>5</v>
      </c>
      <c r="Y8" t="b">
        <f>OR(Tabla411[[#This Row],[Tiempo_lineal (ns)]]&gt;$I$508,Tabla411[[#This Row],[Tiempo_lineal (ns)]]&lt;$I$509)</f>
        <v>0</v>
      </c>
      <c r="Z8" t="b">
        <f>OR(Tabla411[[#This Row],[Tiempo_normal (ns)]]&gt;$J$508,Tabla411[[#This Row],[Tiempo_normal (ns)]]&lt;$J$509)</f>
        <v>0</v>
      </c>
      <c r="AA8" s="6">
        <v>5</v>
      </c>
      <c r="AB8" t="b">
        <f>OR(Tabla512[[#This Row],[Tiempo_lineal (ns)]]&gt;$L$508,Tabla512[[#This Row],[Tiempo_lineal (ns)]]&lt;$L$509)</f>
        <v>1</v>
      </c>
      <c r="AC8" t="b">
        <f>OR(Tabla512[[#This Row],[Tiempo_normal (ns)]]&gt;$M$508,Tabla512[[#This Row],[Tiempo_normal (ns)]]&lt;$M$509)</f>
        <v>0</v>
      </c>
      <c r="AD8" s="6">
        <v>5</v>
      </c>
      <c r="AE8" t="b">
        <f>OR(Tabla613[[#This Row],[Tiempo_lineal (ns)]]&gt;$O$508,Tabla613[[#This Row],[Tiempo_lineal (ns)]]&lt;$O$509)</f>
        <v>0</v>
      </c>
      <c r="AF8" s="7" t="b">
        <f>OR(Tabla613[[#This Row],[Tiempo_normal (ns)]]&gt;$P$508,Tabla613[[#This Row],[Tiempo_normal (ns)]]&lt;$P$509)</f>
        <v>0</v>
      </c>
    </row>
    <row r="9" spans="2:32" x14ac:dyDescent="0.3">
      <c r="B9">
        <v>6</v>
      </c>
      <c r="C9">
        <v>79</v>
      </c>
      <c r="D9">
        <v>95</v>
      </c>
      <c r="E9">
        <v>6</v>
      </c>
      <c r="F9">
        <v>95</v>
      </c>
      <c r="G9">
        <v>185</v>
      </c>
      <c r="H9">
        <v>6</v>
      </c>
      <c r="I9">
        <v>252</v>
      </c>
      <c r="J9">
        <v>157</v>
      </c>
      <c r="K9">
        <v>6</v>
      </c>
      <c r="L9">
        <v>668</v>
      </c>
      <c r="M9">
        <v>457</v>
      </c>
      <c r="N9">
        <v>6</v>
      </c>
      <c r="O9">
        <v>675</v>
      </c>
      <c r="P9">
        <v>395</v>
      </c>
      <c r="R9" s="8">
        <v>6</v>
      </c>
      <c r="S9" t="b">
        <f>OR(Tabla19[[#This Row],[Tiempo_lineal (ns)]]&gt;$C$508,Tabla19[[#This Row],[Tiempo_lineal (ns)]]&lt;$C$509)</f>
        <v>0</v>
      </c>
      <c r="T9" t="b">
        <f>OR(Tabla19[[#This Row],[Tiempo_normal (ns)]]&gt;$D$508,Tabla19[[#This Row],[Tiempo_normal (ns)]]&lt;$D$509)</f>
        <v>0</v>
      </c>
      <c r="U9" s="8">
        <v>6</v>
      </c>
      <c r="V9" t="b">
        <f>OR(Tabla310[[#This Row],[Tiempo_lineal (ns)]]&gt;$F$508,Tabla310[[#This Row],[Tiempo_lineal (ns)]]&lt;$F$509)</f>
        <v>0</v>
      </c>
      <c r="W9" t="b">
        <f>OR(Tabla310[[#This Row],[Tiempo_normal (ns)]]&gt;$G$508,Tabla310[[#This Row],[Tiempo_normal (ns)]]&lt;$G$509)</f>
        <v>1</v>
      </c>
      <c r="X9" s="8">
        <v>6</v>
      </c>
      <c r="Y9" t="b">
        <f>OR(Tabla411[[#This Row],[Tiempo_lineal (ns)]]&gt;$I$508,Tabla411[[#This Row],[Tiempo_lineal (ns)]]&lt;$I$509)</f>
        <v>0</v>
      </c>
      <c r="Z9" t="b">
        <f>OR(Tabla411[[#This Row],[Tiempo_normal (ns)]]&gt;$J$508,Tabla411[[#This Row],[Tiempo_normal (ns)]]&lt;$J$509)</f>
        <v>0</v>
      </c>
      <c r="AA9" s="8">
        <v>6</v>
      </c>
      <c r="AB9" t="b">
        <f>OR(Tabla512[[#This Row],[Tiempo_lineal (ns)]]&gt;$L$508,Tabla512[[#This Row],[Tiempo_lineal (ns)]]&lt;$L$509)</f>
        <v>0</v>
      </c>
      <c r="AC9" t="b">
        <f>OR(Tabla512[[#This Row],[Tiempo_normal (ns)]]&gt;$M$508,Tabla512[[#This Row],[Tiempo_normal (ns)]]&lt;$M$509)</f>
        <v>0</v>
      </c>
      <c r="AD9" s="8">
        <v>6</v>
      </c>
      <c r="AE9" t="b">
        <f>OR(Tabla613[[#This Row],[Tiempo_lineal (ns)]]&gt;$O$508,Tabla613[[#This Row],[Tiempo_lineal (ns)]]&lt;$O$509)</f>
        <v>0</v>
      </c>
      <c r="AF9" s="7" t="b">
        <f>OR(Tabla613[[#This Row],[Tiempo_normal (ns)]]&gt;$P$508,Tabla613[[#This Row],[Tiempo_normal (ns)]]&lt;$P$509)</f>
        <v>0</v>
      </c>
    </row>
    <row r="10" spans="2:32" x14ac:dyDescent="0.3">
      <c r="B10">
        <v>7</v>
      </c>
      <c r="C10">
        <v>55</v>
      </c>
      <c r="D10">
        <v>68</v>
      </c>
      <c r="E10">
        <v>7</v>
      </c>
      <c r="F10">
        <v>102</v>
      </c>
      <c r="G10">
        <v>103</v>
      </c>
      <c r="H10">
        <v>7</v>
      </c>
      <c r="I10">
        <v>251</v>
      </c>
      <c r="J10">
        <v>201</v>
      </c>
      <c r="K10">
        <v>7</v>
      </c>
      <c r="L10">
        <v>710</v>
      </c>
      <c r="M10">
        <v>803</v>
      </c>
      <c r="N10">
        <v>7</v>
      </c>
      <c r="O10">
        <v>513</v>
      </c>
      <c r="P10">
        <v>374</v>
      </c>
      <c r="R10" s="6">
        <v>7</v>
      </c>
      <c r="S10" t="b">
        <f>OR(Tabla19[[#This Row],[Tiempo_lineal (ns)]]&gt;$C$508,Tabla19[[#This Row],[Tiempo_lineal (ns)]]&lt;$C$509)</f>
        <v>0</v>
      </c>
      <c r="T10" t="b">
        <f>OR(Tabla19[[#This Row],[Tiempo_normal (ns)]]&gt;$D$508,Tabla19[[#This Row],[Tiempo_normal (ns)]]&lt;$D$509)</f>
        <v>0</v>
      </c>
      <c r="U10" s="6">
        <v>7</v>
      </c>
      <c r="V10" t="b">
        <f>OR(Tabla310[[#This Row],[Tiempo_lineal (ns)]]&gt;$F$508,Tabla310[[#This Row],[Tiempo_lineal (ns)]]&lt;$F$509)</f>
        <v>0</v>
      </c>
      <c r="W10" t="b">
        <f>OR(Tabla310[[#This Row],[Tiempo_normal (ns)]]&gt;$G$508,Tabla310[[#This Row],[Tiempo_normal (ns)]]&lt;$G$509)</f>
        <v>0</v>
      </c>
      <c r="X10" s="6">
        <v>7</v>
      </c>
      <c r="Y10" t="b">
        <f>OR(Tabla411[[#This Row],[Tiempo_lineal (ns)]]&gt;$I$508,Tabla411[[#This Row],[Tiempo_lineal (ns)]]&lt;$I$509)</f>
        <v>0</v>
      </c>
      <c r="Z10" t="b">
        <f>OR(Tabla411[[#This Row],[Tiempo_normal (ns)]]&gt;$J$508,Tabla411[[#This Row],[Tiempo_normal (ns)]]&lt;$J$509)</f>
        <v>0</v>
      </c>
      <c r="AA10" s="6">
        <v>7</v>
      </c>
      <c r="AB10" t="b">
        <f>OR(Tabla512[[#This Row],[Tiempo_lineal (ns)]]&gt;$L$508,Tabla512[[#This Row],[Tiempo_lineal (ns)]]&lt;$L$509)</f>
        <v>0</v>
      </c>
      <c r="AC10" t="b">
        <f>OR(Tabla512[[#This Row],[Tiempo_normal (ns)]]&gt;$M$508,Tabla512[[#This Row],[Tiempo_normal (ns)]]&lt;$M$509)</f>
        <v>1</v>
      </c>
      <c r="AD10" s="6">
        <v>7</v>
      </c>
      <c r="AE10" t="b">
        <f>OR(Tabla613[[#This Row],[Tiempo_lineal (ns)]]&gt;$O$508,Tabla613[[#This Row],[Tiempo_lineal (ns)]]&lt;$O$509)</f>
        <v>0</v>
      </c>
      <c r="AF10" s="7" t="b">
        <f>OR(Tabla613[[#This Row],[Tiempo_normal (ns)]]&gt;$P$508,Tabla613[[#This Row],[Tiempo_normal (ns)]]&lt;$P$509)</f>
        <v>0</v>
      </c>
    </row>
    <row r="11" spans="2:32" x14ac:dyDescent="0.3">
      <c r="B11">
        <v>8</v>
      </c>
      <c r="C11">
        <v>64</v>
      </c>
      <c r="D11">
        <v>53</v>
      </c>
      <c r="E11">
        <v>8</v>
      </c>
      <c r="F11">
        <v>161</v>
      </c>
      <c r="G11">
        <v>254</v>
      </c>
      <c r="H11">
        <v>8</v>
      </c>
      <c r="I11">
        <v>325</v>
      </c>
      <c r="J11">
        <v>351</v>
      </c>
      <c r="K11">
        <v>8</v>
      </c>
      <c r="L11">
        <v>327</v>
      </c>
      <c r="M11">
        <v>279</v>
      </c>
      <c r="N11">
        <v>8</v>
      </c>
      <c r="O11">
        <v>1971</v>
      </c>
      <c r="P11">
        <v>244</v>
      </c>
      <c r="R11" s="8">
        <v>8</v>
      </c>
      <c r="S11" t="b">
        <f>OR(Tabla19[[#This Row],[Tiempo_lineal (ns)]]&gt;$C$508,Tabla19[[#This Row],[Tiempo_lineal (ns)]]&lt;$C$509)</f>
        <v>0</v>
      </c>
      <c r="T11" t="b">
        <f>OR(Tabla19[[#This Row],[Tiempo_normal (ns)]]&gt;$D$508,Tabla19[[#This Row],[Tiempo_normal (ns)]]&lt;$D$509)</f>
        <v>0</v>
      </c>
      <c r="U11" s="8">
        <v>8</v>
      </c>
      <c r="V11" t="b">
        <f>OR(Tabla310[[#This Row],[Tiempo_lineal (ns)]]&gt;$F$508,Tabla310[[#This Row],[Tiempo_lineal (ns)]]&lt;$F$509)</f>
        <v>1</v>
      </c>
      <c r="W11" t="b">
        <f>OR(Tabla310[[#This Row],[Tiempo_normal (ns)]]&gt;$G$508,Tabla310[[#This Row],[Tiempo_normal (ns)]]&lt;$G$509)</f>
        <v>1</v>
      </c>
      <c r="X11" s="8">
        <v>8</v>
      </c>
      <c r="Y11" t="b">
        <f>OR(Tabla411[[#This Row],[Tiempo_lineal (ns)]]&gt;$I$508,Tabla411[[#This Row],[Tiempo_lineal (ns)]]&lt;$I$509)</f>
        <v>0</v>
      </c>
      <c r="Z11" t="b">
        <f>OR(Tabla411[[#This Row],[Tiempo_normal (ns)]]&gt;$J$508,Tabla411[[#This Row],[Tiempo_normal (ns)]]&lt;$J$509)</f>
        <v>0</v>
      </c>
      <c r="AA11" s="8">
        <v>8</v>
      </c>
      <c r="AB11" t="b">
        <f>OR(Tabla512[[#This Row],[Tiempo_lineal (ns)]]&gt;$L$508,Tabla512[[#This Row],[Tiempo_lineal (ns)]]&lt;$L$509)</f>
        <v>0</v>
      </c>
      <c r="AC11" t="b">
        <f>OR(Tabla512[[#This Row],[Tiempo_normal (ns)]]&gt;$M$508,Tabla512[[#This Row],[Tiempo_normal (ns)]]&lt;$M$509)</f>
        <v>0</v>
      </c>
      <c r="AD11" s="8">
        <v>8</v>
      </c>
      <c r="AE11" t="b">
        <f>OR(Tabla613[[#This Row],[Tiempo_lineal (ns)]]&gt;$O$508,Tabla613[[#This Row],[Tiempo_lineal (ns)]]&lt;$O$509)</f>
        <v>1</v>
      </c>
      <c r="AF11" s="7" t="b">
        <f>OR(Tabla613[[#This Row],[Tiempo_normal (ns)]]&gt;$P$508,Tabla613[[#This Row],[Tiempo_normal (ns)]]&lt;$P$509)</f>
        <v>0</v>
      </c>
    </row>
    <row r="12" spans="2:32" x14ac:dyDescent="0.3">
      <c r="B12">
        <v>9</v>
      </c>
      <c r="C12">
        <v>35</v>
      </c>
      <c r="D12">
        <v>75</v>
      </c>
      <c r="E12">
        <v>9</v>
      </c>
      <c r="F12">
        <v>85</v>
      </c>
      <c r="G12">
        <v>261</v>
      </c>
      <c r="H12">
        <v>9</v>
      </c>
      <c r="I12">
        <v>249</v>
      </c>
      <c r="J12">
        <v>347</v>
      </c>
      <c r="K12">
        <v>9</v>
      </c>
      <c r="L12">
        <v>387</v>
      </c>
      <c r="M12">
        <v>590</v>
      </c>
      <c r="N12">
        <v>9</v>
      </c>
      <c r="O12">
        <v>640</v>
      </c>
      <c r="P12">
        <v>428</v>
      </c>
      <c r="R12" s="6">
        <v>9</v>
      </c>
      <c r="S12" t="b">
        <f>OR(Tabla19[[#This Row],[Tiempo_lineal (ns)]]&gt;$C$508,Tabla19[[#This Row],[Tiempo_lineal (ns)]]&lt;$C$509)</f>
        <v>0</v>
      </c>
      <c r="T12" t="b">
        <f>OR(Tabla19[[#This Row],[Tiempo_normal (ns)]]&gt;$D$508,Tabla19[[#This Row],[Tiempo_normal (ns)]]&lt;$D$509)</f>
        <v>0</v>
      </c>
      <c r="U12" s="6">
        <v>9</v>
      </c>
      <c r="V12" t="b">
        <f>OR(Tabla310[[#This Row],[Tiempo_lineal (ns)]]&gt;$F$508,Tabla310[[#This Row],[Tiempo_lineal (ns)]]&lt;$F$509)</f>
        <v>0</v>
      </c>
      <c r="W12" t="b">
        <f>OR(Tabla310[[#This Row],[Tiempo_normal (ns)]]&gt;$G$508,Tabla310[[#This Row],[Tiempo_normal (ns)]]&lt;$G$509)</f>
        <v>1</v>
      </c>
      <c r="X12" s="6">
        <v>9</v>
      </c>
      <c r="Y12" t="b">
        <f>OR(Tabla411[[#This Row],[Tiempo_lineal (ns)]]&gt;$I$508,Tabla411[[#This Row],[Tiempo_lineal (ns)]]&lt;$I$509)</f>
        <v>0</v>
      </c>
      <c r="Z12" t="b">
        <f>OR(Tabla411[[#This Row],[Tiempo_normal (ns)]]&gt;$J$508,Tabla411[[#This Row],[Tiempo_normal (ns)]]&lt;$J$509)</f>
        <v>0</v>
      </c>
      <c r="AA12" s="6">
        <v>9</v>
      </c>
      <c r="AB12" t="b">
        <f>OR(Tabla512[[#This Row],[Tiempo_lineal (ns)]]&gt;$L$508,Tabla512[[#This Row],[Tiempo_lineal (ns)]]&lt;$L$509)</f>
        <v>0</v>
      </c>
      <c r="AC12" t="b">
        <f>OR(Tabla512[[#This Row],[Tiempo_normal (ns)]]&gt;$M$508,Tabla512[[#This Row],[Tiempo_normal (ns)]]&lt;$M$509)</f>
        <v>0</v>
      </c>
      <c r="AD12" s="6">
        <v>9</v>
      </c>
      <c r="AE12" t="b">
        <f>OR(Tabla613[[#This Row],[Tiempo_lineal (ns)]]&gt;$O$508,Tabla613[[#This Row],[Tiempo_lineal (ns)]]&lt;$O$509)</f>
        <v>0</v>
      </c>
      <c r="AF12" s="7" t="b">
        <f>OR(Tabla613[[#This Row],[Tiempo_normal (ns)]]&gt;$P$508,Tabla613[[#This Row],[Tiempo_normal (ns)]]&lt;$P$509)</f>
        <v>0</v>
      </c>
    </row>
    <row r="13" spans="2:32" x14ac:dyDescent="0.3">
      <c r="B13">
        <v>10</v>
      </c>
      <c r="C13">
        <v>60</v>
      </c>
      <c r="D13">
        <v>79</v>
      </c>
      <c r="E13">
        <v>10</v>
      </c>
      <c r="F13">
        <v>182</v>
      </c>
      <c r="G13">
        <v>91</v>
      </c>
      <c r="H13">
        <v>10</v>
      </c>
      <c r="I13">
        <v>594</v>
      </c>
      <c r="J13">
        <v>256</v>
      </c>
      <c r="K13">
        <v>10</v>
      </c>
      <c r="L13">
        <v>372</v>
      </c>
      <c r="M13">
        <v>792</v>
      </c>
      <c r="N13">
        <v>10</v>
      </c>
      <c r="O13">
        <v>577</v>
      </c>
      <c r="P13">
        <v>785</v>
      </c>
      <c r="R13" s="8">
        <v>10</v>
      </c>
      <c r="S13" t="b">
        <f>OR(Tabla19[[#This Row],[Tiempo_lineal (ns)]]&gt;$C$508,Tabla19[[#This Row],[Tiempo_lineal (ns)]]&lt;$C$509)</f>
        <v>0</v>
      </c>
      <c r="T13" t="b">
        <f>OR(Tabla19[[#This Row],[Tiempo_normal (ns)]]&gt;$D$508,Tabla19[[#This Row],[Tiempo_normal (ns)]]&lt;$D$509)</f>
        <v>0</v>
      </c>
      <c r="U13" s="8">
        <v>10</v>
      </c>
      <c r="V13" t="b">
        <f>OR(Tabla310[[#This Row],[Tiempo_lineal (ns)]]&gt;$F$508,Tabla310[[#This Row],[Tiempo_lineal (ns)]]&lt;$F$509)</f>
        <v>1</v>
      </c>
      <c r="W13" t="b">
        <f>OR(Tabla310[[#This Row],[Tiempo_normal (ns)]]&gt;$G$508,Tabla310[[#This Row],[Tiempo_normal (ns)]]&lt;$G$509)</f>
        <v>0</v>
      </c>
      <c r="X13" s="8">
        <v>10</v>
      </c>
      <c r="Y13" t="b">
        <f>OR(Tabla411[[#This Row],[Tiempo_lineal (ns)]]&gt;$I$508,Tabla411[[#This Row],[Tiempo_lineal (ns)]]&lt;$I$509)</f>
        <v>1</v>
      </c>
      <c r="Z13" t="b">
        <f>OR(Tabla411[[#This Row],[Tiempo_normal (ns)]]&gt;$J$508,Tabla411[[#This Row],[Tiempo_normal (ns)]]&lt;$J$509)</f>
        <v>0</v>
      </c>
      <c r="AA13" s="8">
        <v>10</v>
      </c>
      <c r="AB13" t="b">
        <f>OR(Tabla512[[#This Row],[Tiempo_lineal (ns)]]&gt;$L$508,Tabla512[[#This Row],[Tiempo_lineal (ns)]]&lt;$L$509)</f>
        <v>0</v>
      </c>
      <c r="AC13" t="b">
        <f>OR(Tabla512[[#This Row],[Tiempo_normal (ns)]]&gt;$M$508,Tabla512[[#This Row],[Tiempo_normal (ns)]]&lt;$M$509)</f>
        <v>1</v>
      </c>
      <c r="AD13" s="8">
        <v>10</v>
      </c>
      <c r="AE13" t="b">
        <f>OR(Tabla613[[#This Row],[Tiempo_lineal (ns)]]&gt;$O$508,Tabla613[[#This Row],[Tiempo_lineal (ns)]]&lt;$O$509)</f>
        <v>0</v>
      </c>
      <c r="AF13" s="7" t="b">
        <f>OR(Tabla613[[#This Row],[Tiempo_normal (ns)]]&gt;$P$508,Tabla613[[#This Row],[Tiempo_normal (ns)]]&lt;$P$509)</f>
        <v>0</v>
      </c>
    </row>
    <row r="14" spans="2:32" x14ac:dyDescent="0.3">
      <c r="B14">
        <v>11</v>
      </c>
      <c r="C14">
        <v>82</v>
      </c>
      <c r="D14">
        <v>40</v>
      </c>
      <c r="E14">
        <v>11</v>
      </c>
      <c r="F14">
        <v>98</v>
      </c>
      <c r="G14">
        <v>69</v>
      </c>
      <c r="H14">
        <v>11</v>
      </c>
      <c r="I14">
        <v>281</v>
      </c>
      <c r="J14">
        <v>261</v>
      </c>
      <c r="K14">
        <v>11</v>
      </c>
      <c r="L14">
        <v>371</v>
      </c>
      <c r="M14">
        <v>530</v>
      </c>
      <c r="N14">
        <v>11</v>
      </c>
      <c r="O14">
        <v>704</v>
      </c>
      <c r="P14">
        <v>655</v>
      </c>
      <c r="R14" s="6">
        <v>11</v>
      </c>
      <c r="S14" t="b">
        <f>OR(Tabla19[[#This Row],[Tiempo_lineal (ns)]]&gt;$C$508,Tabla19[[#This Row],[Tiempo_lineal (ns)]]&lt;$C$509)</f>
        <v>0</v>
      </c>
      <c r="T14" t="b">
        <f>OR(Tabla19[[#This Row],[Tiempo_normal (ns)]]&gt;$D$508,Tabla19[[#This Row],[Tiempo_normal (ns)]]&lt;$D$509)</f>
        <v>0</v>
      </c>
      <c r="U14" s="6">
        <v>11</v>
      </c>
      <c r="V14" t="b">
        <f>OR(Tabla310[[#This Row],[Tiempo_lineal (ns)]]&gt;$F$508,Tabla310[[#This Row],[Tiempo_lineal (ns)]]&lt;$F$509)</f>
        <v>0</v>
      </c>
      <c r="W14" t="b">
        <f>OR(Tabla310[[#This Row],[Tiempo_normal (ns)]]&gt;$G$508,Tabla310[[#This Row],[Tiempo_normal (ns)]]&lt;$G$509)</f>
        <v>0</v>
      </c>
      <c r="X14" s="6">
        <v>11</v>
      </c>
      <c r="Y14" t="b">
        <f>OR(Tabla411[[#This Row],[Tiempo_lineal (ns)]]&gt;$I$508,Tabla411[[#This Row],[Tiempo_lineal (ns)]]&lt;$I$509)</f>
        <v>0</v>
      </c>
      <c r="Z14" t="b">
        <f>OR(Tabla411[[#This Row],[Tiempo_normal (ns)]]&gt;$J$508,Tabla411[[#This Row],[Tiempo_normal (ns)]]&lt;$J$509)</f>
        <v>0</v>
      </c>
      <c r="AA14" s="6">
        <v>11</v>
      </c>
      <c r="AB14" t="b">
        <f>OR(Tabla512[[#This Row],[Tiempo_lineal (ns)]]&gt;$L$508,Tabla512[[#This Row],[Tiempo_lineal (ns)]]&lt;$L$509)</f>
        <v>0</v>
      </c>
      <c r="AC14" t="b">
        <f>OR(Tabla512[[#This Row],[Tiempo_normal (ns)]]&gt;$M$508,Tabla512[[#This Row],[Tiempo_normal (ns)]]&lt;$M$509)</f>
        <v>0</v>
      </c>
      <c r="AD14" s="6">
        <v>11</v>
      </c>
      <c r="AE14" t="b">
        <f>OR(Tabla613[[#This Row],[Tiempo_lineal (ns)]]&gt;$O$508,Tabla613[[#This Row],[Tiempo_lineal (ns)]]&lt;$O$509)</f>
        <v>0</v>
      </c>
      <c r="AF14" s="7" t="b">
        <f>OR(Tabla613[[#This Row],[Tiempo_normal (ns)]]&gt;$P$508,Tabla613[[#This Row],[Tiempo_normal (ns)]]&lt;$P$509)</f>
        <v>0</v>
      </c>
    </row>
    <row r="15" spans="2:32" x14ac:dyDescent="0.3">
      <c r="B15">
        <v>12</v>
      </c>
      <c r="C15">
        <v>87</v>
      </c>
      <c r="D15">
        <v>74</v>
      </c>
      <c r="E15">
        <v>12</v>
      </c>
      <c r="F15">
        <v>101</v>
      </c>
      <c r="G15">
        <v>54</v>
      </c>
      <c r="H15">
        <v>12</v>
      </c>
      <c r="I15">
        <v>441</v>
      </c>
      <c r="J15">
        <v>591</v>
      </c>
      <c r="K15">
        <v>12</v>
      </c>
      <c r="L15">
        <v>525</v>
      </c>
      <c r="M15">
        <v>357</v>
      </c>
      <c r="N15">
        <v>12</v>
      </c>
      <c r="O15">
        <v>559</v>
      </c>
      <c r="P15">
        <v>391</v>
      </c>
      <c r="R15" s="8">
        <v>12</v>
      </c>
      <c r="S15" t="b">
        <f>OR(Tabla19[[#This Row],[Tiempo_lineal (ns)]]&gt;$C$508,Tabla19[[#This Row],[Tiempo_lineal (ns)]]&lt;$C$509)</f>
        <v>0</v>
      </c>
      <c r="T15" t="b">
        <f>OR(Tabla19[[#This Row],[Tiempo_normal (ns)]]&gt;$D$508,Tabla19[[#This Row],[Tiempo_normal (ns)]]&lt;$D$509)</f>
        <v>0</v>
      </c>
      <c r="U15" s="8">
        <v>12</v>
      </c>
      <c r="V15" t="b">
        <f>OR(Tabla310[[#This Row],[Tiempo_lineal (ns)]]&gt;$F$508,Tabla310[[#This Row],[Tiempo_lineal (ns)]]&lt;$F$509)</f>
        <v>0</v>
      </c>
      <c r="W15" t="b">
        <f>OR(Tabla310[[#This Row],[Tiempo_normal (ns)]]&gt;$G$508,Tabla310[[#This Row],[Tiempo_normal (ns)]]&lt;$G$509)</f>
        <v>0</v>
      </c>
      <c r="X15" s="8">
        <v>12</v>
      </c>
      <c r="Y15" t="b">
        <f>OR(Tabla411[[#This Row],[Tiempo_lineal (ns)]]&gt;$I$508,Tabla411[[#This Row],[Tiempo_lineal (ns)]]&lt;$I$509)</f>
        <v>0</v>
      </c>
      <c r="Z15" t="b">
        <f>OR(Tabla411[[#This Row],[Tiempo_normal (ns)]]&gt;$J$508,Tabla411[[#This Row],[Tiempo_normal (ns)]]&lt;$J$509)</f>
        <v>0</v>
      </c>
      <c r="AA15" s="8">
        <v>12</v>
      </c>
      <c r="AB15" t="b">
        <f>OR(Tabla512[[#This Row],[Tiempo_lineal (ns)]]&gt;$L$508,Tabla512[[#This Row],[Tiempo_lineal (ns)]]&lt;$L$509)</f>
        <v>0</v>
      </c>
      <c r="AC15" t="b">
        <f>OR(Tabla512[[#This Row],[Tiempo_normal (ns)]]&gt;$M$508,Tabla512[[#This Row],[Tiempo_normal (ns)]]&lt;$M$509)</f>
        <v>0</v>
      </c>
      <c r="AD15" s="8">
        <v>12</v>
      </c>
      <c r="AE15" t="b">
        <f>OR(Tabla613[[#This Row],[Tiempo_lineal (ns)]]&gt;$O$508,Tabla613[[#This Row],[Tiempo_lineal (ns)]]&lt;$O$509)</f>
        <v>0</v>
      </c>
      <c r="AF15" s="7" t="b">
        <f>OR(Tabla613[[#This Row],[Tiempo_normal (ns)]]&gt;$P$508,Tabla613[[#This Row],[Tiempo_normal (ns)]]&lt;$P$509)</f>
        <v>0</v>
      </c>
    </row>
    <row r="16" spans="2:32" x14ac:dyDescent="0.3">
      <c r="B16">
        <v>13</v>
      </c>
      <c r="C16">
        <v>69</v>
      </c>
      <c r="D16">
        <v>65</v>
      </c>
      <c r="E16">
        <v>13</v>
      </c>
      <c r="F16">
        <v>121</v>
      </c>
      <c r="G16">
        <v>194</v>
      </c>
      <c r="H16">
        <v>13</v>
      </c>
      <c r="I16">
        <v>130</v>
      </c>
      <c r="J16">
        <v>543</v>
      </c>
      <c r="K16">
        <v>13</v>
      </c>
      <c r="L16">
        <v>395</v>
      </c>
      <c r="M16">
        <v>555</v>
      </c>
      <c r="N16">
        <v>13</v>
      </c>
      <c r="O16">
        <v>483</v>
      </c>
      <c r="P16">
        <v>645</v>
      </c>
      <c r="R16" s="6">
        <v>13</v>
      </c>
      <c r="S16" t="b">
        <f>OR(Tabla19[[#This Row],[Tiempo_lineal (ns)]]&gt;$C$508,Tabla19[[#This Row],[Tiempo_lineal (ns)]]&lt;$C$509)</f>
        <v>0</v>
      </c>
      <c r="T16" t="b">
        <f>OR(Tabla19[[#This Row],[Tiempo_normal (ns)]]&gt;$D$508,Tabla19[[#This Row],[Tiempo_normal (ns)]]&lt;$D$509)</f>
        <v>0</v>
      </c>
      <c r="U16" s="6">
        <v>13</v>
      </c>
      <c r="V16" t="b">
        <f>OR(Tabla310[[#This Row],[Tiempo_lineal (ns)]]&gt;$F$508,Tabla310[[#This Row],[Tiempo_lineal (ns)]]&lt;$F$509)</f>
        <v>0</v>
      </c>
      <c r="W16" t="b">
        <f>OR(Tabla310[[#This Row],[Tiempo_normal (ns)]]&gt;$G$508,Tabla310[[#This Row],[Tiempo_normal (ns)]]&lt;$G$509)</f>
        <v>1</v>
      </c>
      <c r="X16" s="6">
        <v>13</v>
      </c>
      <c r="Y16" t="b">
        <f>OR(Tabla411[[#This Row],[Tiempo_lineal (ns)]]&gt;$I$508,Tabla411[[#This Row],[Tiempo_lineal (ns)]]&lt;$I$509)</f>
        <v>0</v>
      </c>
      <c r="Z16" t="b">
        <f>OR(Tabla411[[#This Row],[Tiempo_normal (ns)]]&gt;$J$508,Tabla411[[#This Row],[Tiempo_normal (ns)]]&lt;$J$509)</f>
        <v>0</v>
      </c>
      <c r="AA16" s="6">
        <v>13</v>
      </c>
      <c r="AB16" t="b">
        <f>OR(Tabla512[[#This Row],[Tiempo_lineal (ns)]]&gt;$L$508,Tabla512[[#This Row],[Tiempo_lineal (ns)]]&lt;$L$509)</f>
        <v>0</v>
      </c>
      <c r="AC16" t="b">
        <f>OR(Tabla512[[#This Row],[Tiempo_normal (ns)]]&gt;$M$508,Tabla512[[#This Row],[Tiempo_normal (ns)]]&lt;$M$509)</f>
        <v>0</v>
      </c>
      <c r="AD16" s="6">
        <v>13</v>
      </c>
      <c r="AE16" t="b">
        <f>OR(Tabla613[[#This Row],[Tiempo_lineal (ns)]]&gt;$O$508,Tabla613[[#This Row],[Tiempo_lineal (ns)]]&lt;$O$509)</f>
        <v>0</v>
      </c>
      <c r="AF16" s="7" t="b">
        <f>OR(Tabla613[[#This Row],[Tiempo_normal (ns)]]&gt;$P$508,Tabla613[[#This Row],[Tiempo_normal (ns)]]&lt;$P$509)</f>
        <v>0</v>
      </c>
    </row>
    <row r="17" spans="2:32" x14ac:dyDescent="0.3">
      <c r="B17">
        <v>14</v>
      </c>
      <c r="C17">
        <v>54</v>
      </c>
      <c r="D17">
        <v>79</v>
      </c>
      <c r="E17">
        <v>14</v>
      </c>
      <c r="F17">
        <v>175</v>
      </c>
      <c r="G17">
        <v>73</v>
      </c>
      <c r="H17">
        <v>14</v>
      </c>
      <c r="I17">
        <v>146</v>
      </c>
      <c r="J17">
        <v>324</v>
      </c>
      <c r="K17">
        <v>14</v>
      </c>
      <c r="L17">
        <v>384</v>
      </c>
      <c r="M17">
        <v>314</v>
      </c>
      <c r="N17">
        <v>14</v>
      </c>
      <c r="O17">
        <v>1046</v>
      </c>
      <c r="P17">
        <v>797</v>
      </c>
      <c r="R17" s="8">
        <v>14</v>
      </c>
      <c r="S17" t="b">
        <f>OR(Tabla19[[#This Row],[Tiempo_lineal (ns)]]&gt;$C$508,Tabla19[[#This Row],[Tiempo_lineal (ns)]]&lt;$C$509)</f>
        <v>0</v>
      </c>
      <c r="T17" t="b">
        <f>OR(Tabla19[[#This Row],[Tiempo_normal (ns)]]&gt;$D$508,Tabla19[[#This Row],[Tiempo_normal (ns)]]&lt;$D$509)</f>
        <v>0</v>
      </c>
      <c r="U17" s="8">
        <v>14</v>
      </c>
      <c r="V17" t="b">
        <f>OR(Tabla310[[#This Row],[Tiempo_lineal (ns)]]&gt;$F$508,Tabla310[[#This Row],[Tiempo_lineal (ns)]]&lt;$F$509)</f>
        <v>1</v>
      </c>
      <c r="W17" t="b">
        <f>OR(Tabla310[[#This Row],[Tiempo_normal (ns)]]&gt;$G$508,Tabla310[[#This Row],[Tiempo_normal (ns)]]&lt;$G$509)</f>
        <v>0</v>
      </c>
      <c r="X17" s="8">
        <v>14</v>
      </c>
      <c r="Y17" t="b">
        <f>OR(Tabla411[[#This Row],[Tiempo_lineal (ns)]]&gt;$I$508,Tabla411[[#This Row],[Tiempo_lineal (ns)]]&lt;$I$509)</f>
        <v>0</v>
      </c>
      <c r="Z17" t="b">
        <f>OR(Tabla411[[#This Row],[Tiempo_normal (ns)]]&gt;$J$508,Tabla411[[#This Row],[Tiempo_normal (ns)]]&lt;$J$509)</f>
        <v>0</v>
      </c>
      <c r="AA17" s="8">
        <v>14</v>
      </c>
      <c r="AB17" t="b">
        <f>OR(Tabla512[[#This Row],[Tiempo_lineal (ns)]]&gt;$L$508,Tabla512[[#This Row],[Tiempo_lineal (ns)]]&lt;$L$509)</f>
        <v>0</v>
      </c>
      <c r="AC17" t="b">
        <f>OR(Tabla512[[#This Row],[Tiempo_normal (ns)]]&gt;$M$508,Tabla512[[#This Row],[Tiempo_normal (ns)]]&lt;$M$509)</f>
        <v>0</v>
      </c>
      <c r="AD17" s="8">
        <v>14</v>
      </c>
      <c r="AE17" t="b">
        <f>OR(Tabla613[[#This Row],[Tiempo_lineal (ns)]]&gt;$O$508,Tabla613[[#This Row],[Tiempo_lineal (ns)]]&lt;$O$509)</f>
        <v>0</v>
      </c>
      <c r="AF17" s="7" t="b">
        <f>OR(Tabla613[[#This Row],[Tiempo_normal (ns)]]&gt;$P$508,Tabla613[[#This Row],[Tiempo_normal (ns)]]&lt;$P$509)</f>
        <v>0</v>
      </c>
    </row>
    <row r="18" spans="2:32" x14ac:dyDescent="0.3">
      <c r="B18">
        <v>15</v>
      </c>
      <c r="C18">
        <v>63</v>
      </c>
      <c r="D18">
        <v>54</v>
      </c>
      <c r="E18">
        <v>15</v>
      </c>
      <c r="F18">
        <v>78</v>
      </c>
      <c r="G18">
        <v>43</v>
      </c>
      <c r="H18">
        <v>15</v>
      </c>
      <c r="I18">
        <v>122</v>
      </c>
      <c r="J18">
        <v>295</v>
      </c>
      <c r="K18">
        <v>15</v>
      </c>
      <c r="L18">
        <v>310</v>
      </c>
      <c r="M18">
        <v>462</v>
      </c>
      <c r="N18">
        <v>15</v>
      </c>
      <c r="O18">
        <v>659</v>
      </c>
      <c r="P18">
        <v>462</v>
      </c>
      <c r="R18" s="6">
        <v>15</v>
      </c>
      <c r="S18" t="b">
        <f>OR(Tabla19[[#This Row],[Tiempo_lineal (ns)]]&gt;$C$508,Tabla19[[#This Row],[Tiempo_lineal (ns)]]&lt;$C$509)</f>
        <v>0</v>
      </c>
      <c r="T18" t="b">
        <f>OR(Tabla19[[#This Row],[Tiempo_normal (ns)]]&gt;$D$508,Tabla19[[#This Row],[Tiempo_normal (ns)]]&lt;$D$509)</f>
        <v>0</v>
      </c>
      <c r="U18" s="6">
        <v>15</v>
      </c>
      <c r="V18" t="b">
        <f>OR(Tabla310[[#This Row],[Tiempo_lineal (ns)]]&gt;$F$508,Tabla310[[#This Row],[Tiempo_lineal (ns)]]&lt;$F$509)</f>
        <v>0</v>
      </c>
      <c r="W18" t="b">
        <f>OR(Tabla310[[#This Row],[Tiempo_normal (ns)]]&gt;$G$508,Tabla310[[#This Row],[Tiempo_normal (ns)]]&lt;$G$509)</f>
        <v>0</v>
      </c>
      <c r="X18" s="6">
        <v>15</v>
      </c>
      <c r="Y18" t="b">
        <f>OR(Tabla411[[#This Row],[Tiempo_lineal (ns)]]&gt;$I$508,Tabla411[[#This Row],[Tiempo_lineal (ns)]]&lt;$I$509)</f>
        <v>0</v>
      </c>
      <c r="Z18" t="b">
        <f>OR(Tabla411[[#This Row],[Tiempo_normal (ns)]]&gt;$J$508,Tabla411[[#This Row],[Tiempo_normal (ns)]]&lt;$J$509)</f>
        <v>0</v>
      </c>
      <c r="AA18" s="6">
        <v>15</v>
      </c>
      <c r="AB18" t="b">
        <f>OR(Tabla512[[#This Row],[Tiempo_lineal (ns)]]&gt;$L$508,Tabla512[[#This Row],[Tiempo_lineal (ns)]]&lt;$L$509)</f>
        <v>0</v>
      </c>
      <c r="AC18" t="b">
        <f>OR(Tabla512[[#This Row],[Tiempo_normal (ns)]]&gt;$M$508,Tabla512[[#This Row],[Tiempo_normal (ns)]]&lt;$M$509)</f>
        <v>0</v>
      </c>
      <c r="AD18" s="6">
        <v>15</v>
      </c>
      <c r="AE18" t="b">
        <f>OR(Tabla613[[#This Row],[Tiempo_lineal (ns)]]&gt;$O$508,Tabla613[[#This Row],[Tiempo_lineal (ns)]]&lt;$O$509)</f>
        <v>0</v>
      </c>
      <c r="AF18" s="7" t="b">
        <f>OR(Tabla613[[#This Row],[Tiempo_normal (ns)]]&gt;$P$508,Tabla613[[#This Row],[Tiempo_normal (ns)]]&lt;$P$509)</f>
        <v>0</v>
      </c>
    </row>
    <row r="19" spans="2:32" x14ac:dyDescent="0.3">
      <c r="B19">
        <v>16</v>
      </c>
      <c r="C19">
        <v>81</v>
      </c>
      <c r="D19">
        <v>43</v>
      </c>
      <c r="E19">
        <v>16</v>
      </c>
      <c r="F19">
        <v>93</v>
      </c>
      <c r="G19">
        <v>93</v>
      </c>
      <c r="H19">
        <v>16</v>
      </c>
      <c r="I19">
        <v>117</v>
      </c>
      <c r="J19">
        <v>96</v>
      </c>
      <c r="K19">
        <v>16</v>
      </c>
      <c r="L19">
        <v>195</v>
      </c>
      <c r="M19">
        <v>389</v>
      </c>
      <c r="N19">
        <v>16</v>
      </c>
      <c r="O19">
        <v>271</v>
      </c>
      <c r="P19">
        <v>457</v>
      </c>
      <c r="R19" s="8">
        <v>16</v>
      </c>
      <c r="S19" t="b">
        <f>OR(Tabla19[[#This Row],[Tiempo_lineal (ns)]]&gt;$C$508,Tabla19[[#This Row],[Tiempo_lineal (ns)]]&lt;$C$509)</f>
        <v>0</v>
      </c>
      <c r="T19" t="b">
        <f>OR(Tabla19[[#This Row],[Tiempo_normal (ns)]]&gt;$D$508,Tabla19[[#This Row],[Tiempo_normal (ns)]]&lt;$D$509)</f>
        <v>0</v>
      </c>
      <c r="U19" s="8">
        <v>16</v>
      </c>
      <c r="V19" t="b">
        <f>OR(Tabla310[[#This Row],[Tiempo_lineal (ns)]]&gt;$F$508,Tabla310[[#This Row],[Tiempo_lineal (ns)]]&lt;$F$509)</f>
        <v>0</v>
      </c>
      <c r="W19" t="b">
        <f>OR(Tabla310[[#This Row],[Tiempo_normal (ns)]]&gt;$G$508,Tabla310[[#This Row],[Tiempo_normal (ns)]]&lt;$G$509)</f>
        <v>0</v>
      </c>
      <c r="X19" s="8">
        <v>16</v>
      </c>
      <c r="Y19" t="b">
        <f>OR(Tabla411[[#This Row],[Tiempo_lineal (ns)]]&gt;$I$508,Tabla411[[#This Row],[Tiempo_lineal (ns)]]&lt;$I$509)</f>
        <v>0</v>
      </c>
      <c r="Z19" t="b">
        <f>OR(Tabla411[[#This Row],[Tiempo_normal (ns)]]&gt;$J$508,Tabla411[[#This Row],[Tiempo_normal (ns)]]&lt;$J$509)</f>
        <v>0</v>
      </c>
      <c r="AA19" s="8">
        <v>16</v>
      </c>
      <c r="AB19" t="b">
        <f>OR(Tabla512[[#This Row],[Tiempo_lineal (ns)]]&gt;$L$508,Tabla512[[#This Row],[Tiempo_lineal (ns)]]&lt;$L$509)</f>
        <v>0</v>
      </c>
      <c r="AC19" t="b">
        <f>OR(Tabla512[[#This Row],[Tiempo_normal (ns)]]&gt;$M$508,Tabla512[[#This Row],[Tiempo_normal (ns)]]&lt;$M$509)</f>
        <v>0</v>
      </c>
      <c r="AD19" s="8">
        <v>16</v>
      </c>
      <c r="AE19" t="b">
        <f>OR(Tabla613[[#This Row],[Tiempo_lineal (ns)]]&gt;$O$508,Tabla613[[#This Row],[Tiempo_lineal (ns)]]&lt;$O$509)</f>
        <v>0</v>
      </c>
      <c r="AF19" s="7" t="b">
        <f>OR(Tabla613[[#This Row],[Tiempo_normal (ns)]]&gt;$P$508,Tabla613[[#This Row],[Tiempo_normal (ns)]]&lt;$P$509)</f>
        <v>0</v>
      </c>
    </row>
    <row r="20" spans="2:32" x14ac:dyDescent="0.3">
      <c r="B20">
        <v>17</v>
      </c>
      <c r="C20">
        <v>80</v>
      </c>
      <c r="D20">
        <v>65</v>
      </c>
      <c r="E20">
        <v>17</v>
      </c>
      <c r="F20">
        <v>97</v>
      </c>
      <c r="G20">
        <v>590</v>
      </c>
      <c r="H20">
        <v>17</v>
      </c>
      <c r="I20">
        <v>131</v>
      </c>
      <c r="J20">
        <v>109</v>
      </c>
      <c r="K20">
        <v>17</v>
      </c>
      <c r="L20">
        <v>552</v>
      </c>
      <c r="M20">
        <v>626</v>
      </c>
      <c r="N20">
        <v>17</v>
      </c>
      <c r="O20">
        <v>574</v>
      </c>
      <c r="P20">
        <v>621</v>
      </c>
      <c r="R20" s="6">
        <v>17</v>
      </c>
      <c r="S20" t="b">
        <f>OR(Tabla19[[#This Row],[Tiempo_lineal (ns)]]&gt;$C$508,Tabla19[[#This Row],[Tiempo_lineal (ns)]]&lt;$C$509)</f>
        <v>0</v>
      </c>
      <c r="T20" t="b">
        <f>OR(Tabla19[[#This Row],[Tiempo_normal (ns)]]&gt;$D$508,Tabla19[[#This Row],[Tiempo_normal (ns)]]&lt;$D$509)</f>
        <v>0</v>
      </c>
      <c r="U20" s="6">
        <v>17</v>
      </c>
      <c r="V20" t="b">
        <f>OR(Tabla310[[#This Row],[Tiempo_lineal (ns)]]&gt;$F$508,Tabla310[[#This Row],[Tiempo_lineal (ns)]]&lt;$F$509)</f>
        <v>0</v>
      </c>
      <c r="W20" t="b">
        <f>OR(Tabla310[[#This Row],[Tiempo_normal (ns)]]&gt;$G$508,Tabla310[[#This Row],[Tiempo_normal (ns)]]&lt;$G$509)</f>
        <v>1</v>
      </c>
      <c r="X20" s="6">
        <v>17</v>
      </c>
      <c r="Y20" t="b">
        <f>OR(Tabla411[[#This Row],[Tiempo_lineal (ns)]]&gt;$I$508,Tabla411[[#This Row],[Tiempo_lineal (ns)]]&lt;$I$509)</f>
        <v>0</v>
      </c>
      <c r="Z20" t="b">
        <f>OR(Tabla411[[#This Row],[Tiempo_normal (ns)]]&gt;$J$508,Tabla411[[#This Row],[Tiempo_normal (ns)]]&lt;$J$509)</f>
        <v>0</v>
      </c>
      <c r="AA20" s="6">
        <v>17</v>
      </c>
      <c r="AB20" t="b">
        <f>OR(Tabla512[[#This Row],[Tiempo_lineal (ns)]]&gt;$L$508,Tabla512[[#This Row],[Tiempo_lineal (ns)]]&lt;$L$509)</f>
        <v>0</v>
      </c>
      <c r="AC20" t="b">
        <f>OR(Tabla512[[#This Row],[Tiempo_normal (ns)]]&gt;$M$508,Tabla512[[#This Row],[Tiempo_normal (ns)]]&lt;$M$509)</f>
        <v>1</v>
      </c>
      <c r="AD20" s="6">
        <v>17</v>
      </c>
      <c r="AE20" t="b">
        <f>OR(Tabla613[[#This Row],[Tiempo_lineal (ns)]]&gt;$O$508,Tabla613[[#This Row],[Tiempo_lineal (ns)]]&lt;$O$509)</f>
        <v>0</v>
      </c>
      <c r="AF20" s="7" t="b">
        <f>OR(Tabla613[[#This Row],[Tiempo_normal (ns)]]&gt;$P$508,Tabla613[[#This Row],[Tiempo_normal (ns)]]&lt;$P$509)</f>
        <v>0</v>
      </c>
    </row>
    <row r="21" spans="2:32" x14ac:dyDescent="0.3">
      <c r="B21">
        <v>18</v>
      </c>
      <c r="C21">
        <v>61</v>
      </c>
      <c r="D21">
        <v>64</v>
      </c>
      <c r="E21">
        <v>18</v>
      </c>
      <c r="F21">
        <v>91</v>
      </c>
      <c r="G21">
        <v>61</v>
      </c>
      <c r="H21">
        <v>18</v>
      </c>
      <c r="I21">
        <v>148</v>
      </c>
      <c r="J21">
        <v>467</v>
      </c>
      <c r="K21">
        <v>18</v>
      </c>
      <c r="L21">
        <v>402</v>
      </c>
      <c r="M21">
        <v>172</v>
      </c>
      <c r="N21">
        <v>18</v>
      </c>
      <c r="O21">
        <v>732</v>
      </c>
      <c r="P21">
        <v>733</v>
      </c>
      <c r="R21" s="8">
        <v>18</v>
      </c>
      <c r="S21" t="b">
        <f>OR(Tabla19[[#This Row],[Tiempo_lineal (ns)]]&gt;$C$508,Tabla19[[#This Row],[Tiempo_lineal (ns)]]&lt;$C$509)</f>
        <v>0</v>
      </c>
      <c r="T21" t="b">
        <f>OR(Tabla19[[#This Row],[Tiempo_normal (ns)]]&gt;$D$508,Tabla19[[#This Row],[Tiempo_normal (ns)]]&lt;$D$509)</f>
        <v>0</v>
      </c>
      <c r="U21" s="8">
        <v>18</v>
      </c>
      <c r="V21" t="b">
        <f>OR(Tabla310[[#This Row],[Tiempo_lineal (ns)]]&gt;$F$508,Tabla310[[#This Row],[Tiempo_lineal (ns)]]&lt;$F$509)</f>
        <v>0</v>
      </c>
      <c r="W21" t="b">
        <f>OR(Tabla310[[#This Row],[Tiempo_normal (ns)]]&gt;$G$508,Tabla310[[#This Row],[Tiempo_normal (ns)]]&lt;$G$509)</f>
        <v>0</v>
      </c>
      <c r="X21" s="8">
        <v>18</v>
      </c>
      <c r="Y21" t="b">
        <f>OR(Tabla411[[#This Row],[Tiempo_lineal (ns)]]&gt;$I$508,Tabla411[[#This Row],[Tiempo_lineal (ns)]]&lt;$I$509)</f>
        <v>0</v>
      </c>
      <c r="Z21" t="b">
        <f>OR(Tabla411[[#This Row],[Tiempo_normal (ns)]]&gt;$J$508,Tabla411[[#This Row],[Tiempo_normal (ns)]]&lt;$J$509)</f>
        <v>0</v>
      </c>
      <c r="AA21" s="8">
        <v>18</v>
      </c>
      <c r="AB21" t="b">
        <f>OR(Tabla512[[#This Row],[Tiempo_lineal (ns)]]&gt;$L$508,Tabla512[[#This Row],[Tiempo_lineal (ns)]]&lt;$L$509)</f>
        <v>0</v>
      </c>
      <c r="AC21" t="b">
        <f>OR(Tabla512[[#This Row],[Tiempo_normal (ns)]]&gt;$M$508,Tabla512[[#This Row],[Tiempo_normal (ns)]]&lt;$M$509)</f>
        <v>0</v>
      </c>
      <c r="AD21" s="8">
        <v>18</v>
      </c>
      <c r="AE21" t="b">
        <f>OR(Tabla613[[#This Row],[Tiempo_lineal (ns)]]&gt;$O$508,Tabla613[[#This Row],[Tiempo_lineal (ns)]]&lt;$O$509)</f>
        <v>0</v>
      </c>
      <c r="AF21" s="7" t="b">
        <f>OR(Tabla613[[#This Row],[Tiempo_normal (ns)]]&gt;$P$508,Tabla613[[#This Row],[Tiempo_normal (ns)]]&lt;$P$509)</f>
        <v>0</v>
      </c>
    </row>
    <row r="22" spans="2:32" x14ac:dyDescent="0.3">
      <c r="B22">
        <v>19</v>
      </c>
      <c r="C22">
        <v>76</v>
      </c>
      <c r="D22">
        <v>53</v>
      </c>
      <c r="E22">
        <v>19</v>
      </c>
      <c r="F22">
        <v>112</v>
      </c>
      <c r="G22">
        <v>62</v>
      </c>
      <c r="H22">
        <v>19</v>
      </c>
      <c r="I22">
        <v>144</v>
      </c>
      <c r="J22">
        <v>132</v>
      </c>
      <c r="K22">
        <v>19</v>
      </c>
      <c r="L22">
        <v>507</v>
      </c>
      <c r="M22">
        <v>418</v>
      </c>
      <c r="N22">
        <v>19</v>
      </c>
      <c r="O22">
        <v>827</v>
      </c>
      <c r="P22">
        <v>424</v>
      </c>
      <c r="R22" s="6">
        <v>19</v>
      </c>
      <c r="S22" t="b">
        <f>OR(Tabla19[[#This Row],[Tiempo_lineal (ns)]]&gt;$C$508,Tabla19[[#This Row],[Tiempo_lineal (ns)]]&lt;$C$509)</f>
        <v>0</v>
      </c>
      <c r="T22" t="b">
        <f>OR(Tabla19[[#This Row],[Tiempo_normal (ns)]]&gt;$D$508,Tabla19[[#This Row],[Tiempo_normal (ns)]]&lt;$D$509)</f>
        <v>0</v>
      </c>
      <c r="U22" s="6">
        <v>19</v>
      </c>
      <c r="V22" t="b">
        <f>OR(Tabla310[[#This Row],[Tiempo_lineal (ns)]]&gt;$F$508,Tabla310[[#This Row],[Tiempo_lineal (ns)]]&lt;$F$509)</f>
        <v>0</v>
      </c>
      <c r="W22" t="b">
        <f>OR(Tabla310[[#This Row],[Tiempo_normal (ns)]]&gt;$G$508,Tabla310[[#This Row],[Tiempo_normal (ns)]]&lt;$G$509)</f>
        <v>0</v>
      </c>
      <c r="X22" s="6">
        <v>19</v>
      </c>
      <c r="Y22" t="b">
        <f>OR(Tabla411[[#This Row],[Tiempo_lineal (ns)]]&gt;$I$508,Tabla411[[#This Row],[Tiempo_lineal (ns)]]&lt;$I$509)</f>
        <v>0</v>
      </c>
      <c r="Z22" t="b">
        <f>OR(Tabla411[[#This Row],[Tiempo_normal (ns)]]&gt;$J$508,Tabla411[[#This Row],[Tiempo_normal (ns)]]&lt;$J$509)</f>
        <v>0</v>
      </c>
      <c r="AA22" s="6">
        <v>19</v>
      </c>
      <c r="AB22" t="b">
        <f>OR(Tabla512[[#This Row],[Tiempo_lineal (ns)]]&gt;$L$508,Tabla512[[#This Row],[Tiempo_lineal (ns)]]&lt;$L$509)</f>
        <v>0</v>
      </c>
      <c r="AC22" t="b">
        <f>OR(Tabla512[[#This Row],[Tiempo_normal (ns)]]&gt;$M$508,Tabla512[[#This Row],[Tiempo_normal (ns)]]&lt;$M$509)</f>
        <v>0</v>
      </c>
      <c r="AD22" s="6">
        <v>19</v>
      </c>
      <c r="AE22" t="b">
        <f>OR(Tabla613[[#This Row],[Tiempo_lineal (ns)]]&gt;$O$508,Tabla613[[#This Row],[Tiempo_lineal (ns)]]&lt;$O$509)</f>
        <v>0</v>
      </c>
      <c r="AF22" s="7" t="b">
        <f>OR(Tabla613[[#This Row],[Tiempo_normal (ns)]]&gt;$P$508,Tabla613[[#This Row],[Tiempo_normal (ns)]]&lt;$P$509)</f>
        <v>0</v>
      </c>
    </row>
    <row r="23" spans="2:32" x14ac:dyDescent="0.3">
      <c r="B23">
        <v>20</v>
      </c>
      <c r="C23">
        <v>82</v>
      </c>
      <c r="D23">
        <v>81</v>
      </c>
      <c r="E23">
        <v>20</v>
      </c>
      <c r="F23">
        <v>355</v>
      </c>
      <c r="G23">
        <v>97</v>
      </c>
      <c r="H23">
        <v>20</v>
      </c>
      <c r="I23">
        <v>130</v>
      </c>
      <c r="J23">
        <v>329</v>
      </c>
      <c r="K23">
        <v>20</v>
      </c>
      <c r="L23">
        <v>372</v>
      </c>
      <c r="M23">
        <v>190</v>
      </c>
      <c r="N23">
        <v>20</v>
      </c>
      <c r="O23">
        <v>626</v>
      </c>
      <c r="P23">
        <v>450</v>
      </c>
      <c r="R23" s="8">
        <v>20</v>
      </c>
      <c r="S23" t="b">
        <f>OR(Tabla19[[#This Row],[Tiempo_lineal (ns)]]&gt;$C$508,Tabla19[[#This Row],[Tiempo_lineal (ns)]]&lt;$C$509)</f>
        <v>0</v>
      </c>
      <c r="T23" t="b">
        <f>OR(Tabla19[[#This Row],[Tiempo_normal (ns)]]&gt;$D$508,Tabla19[[#This Row],[Tiempo_normal (ns)]]&lt;$D$509)</f>
        <v>0</v>
      </c>
      <c r="U23" s="8">
        <v>20</v>
      </c>
      <c r="V23" t="b">
        <f>OR(Tabla310[[#This Row],[Tiempo_lineal (ns)]]&gt;$F$508,Tabla310[[#This Row],[Tiempo_lineal (ns)]]&lt;$F$509)</f>
        <v>1</v>
      </c>
      <c r="W23" t="b">
        <f>OR(Tabla310[[#This Row],[Tiempo_normal (ns)]]&gt;$G$508,Tabla310[[#This Row],[Tiempo_normal (ns)]]&lt;$G$509)</f>
        <v>0</v>
      </c>
      <c r="X23" s="8">
        <v>20</v>
      </c>
      <c r="Y23" t="b">
        <f>OR(Tabla411[[#This Row],[Tiempo_lineal (ns)]]&gt;$I$508,Tabla411[[#This Row],[Tiempo_lineal (ns)]]&lt;$I$509)</f>
        <v>0</v>
      </c>
      <c r="Z23" t="b">
        <f>OR(Tabla411[[#This Row],[Tiempo_normal (ns)]]&gt;$J$508,Tabla411[[#This Row],[Tiempo_normal (ns)]]&lt;$J$509)</f>
        <v>0</v>
      </c>
      <c r="AA23" s="8">
        <v>20</v>
      </c>
      <c r="AB23" t="b">
        <f>OR(Tabla512[[#This Row],[Tiempo_lineal (ns)]]&gt;$L$508,Tabla512[[#This Row],[Tiempo_lineal (ns)]]&lt;$L$509)</f>
        <v>0</v>
      </c>
      <c r="AC23" t="b">
        <f>OR(Tabla512[[#This Row],[Tiempo_normal (ns)]]&gt;$M$508,Tabla512[[#This Row],[Tiempo_normal (ns)]]&lt;$M$509)</f>
        <v>0</v>
      </c>
      <c r="AD23" s="8">
        <v>20</v>
      </c>
      <c r="AE23" t="b">
        <f>OR(Tabla613[[#This Row],[Tiempo_lineal (ns)]]&gt;$O$508,Tabla613[[#This Row],[Tiempo_lineal (ns)]]&lt;$O$509)</f>
        <v>0</v>
      </c>
      <c r="AF23" s="7" t="b">
        <f>OR(Tabla613[[#This Row],[Tiempo_normal (ns)]]&gt;$P$508,Tabla613[[#This Row],[Tiempo_normal (ns)]]&lt;$P$509)</f>
        <v>0</v>
      </c>
    </row>
    <row r="24" spans="2:32" x14ac:dyDescent="0.3">
      <c r="B24">
        <v>21</v>
      </c>
      <c r="C24">
        <v>86</v>
      </c>
      <c r="D24">
        <v>68</v>
      </c>
      <c r="E24">
        <v>21</v>
      </c>
      <c r="F24">
        <v>140</v>
      </c>
      <c r="G24">
        <v>317</v>
      </c>
      <c r="H24">
        <v>21</v>
      </c>
      <c r="I24">
        <v>137</v>
      </c>
      <c r="J24">
        <v>326</v>
      </c>
      <c r="K24">
        <v>21</v>
      </c>
      <c r="L24">
        <v>248</v>
      </c>
      <c r="M24">
        <v>374</v>
      </c>
      <c r="N24">
        <v>21</v>
      </c>
      <c r="O24">
        <v>535</v>
      </c>
      <c r="P24">
        <v>977</v>
      </c>
      <c r="R24" s="6">
        <v>21</v>
      </c>
      <c r="S24" t="b">
        <f>OR(Tabla19[[#This Row],[Tiempo_lineal (ns)]]&gt;$C$508,Tabla19[[#This Row],[Tiempo_lineal (ns)]]&lt;$C$509)</f>
        <v>0</v>
      </c>
      <c r="T24" t="b">
        <f>OR(Tabla19[[#This Row],[Tiempo_normal (ns)]]&gt;$D$508,Tabla19[[#This Row],[Tiempo_normal (ns)]]&lt;$D$509)</f>
        <v>0</v>
      </c>
      <c r="U24" s="6">
        <v>21</v>
      </c>
      <c r="V24" t="b">
        <f>OR(Tabla310[[#This Row],[Tiempo_lineal (ns)]]&gt;$F$508,Tabla310[[#This Row],[Tiempo_lineal (ns)]]&lt;$F$509)</f>
        <v>0</v>
      </c>
      <c r="W24" t="b">
        <f>OR(Tabla310[[#This Row],[Tiempo_normal (ns)]]&gt;$G$508,Tabla310[[#This Row],[Tiempo_normal (ns)]]&lt;$G$509)</f>
        <v>1</v>
      </c>
      <c r="X24" s="6">
        <v>21</v>
      </c>
      <c r="Y24" t="b">
        <f>OR(Tabla411[[#This Row],[Tiempo_lineal (ns)]]&gt;$I$508,Tabla411[[#This Row],[Tiempo_lineal (ns)]]&lt;$I$509)</f>
        <v>0</v>
      </c>
      <c r="Z24" t="b">
        <f>OR(Tabla411[[#This Row],[Tiempo_normal (ns)]]&gt;$J$508,Tabla411[[#This Row],[Tiempo_normal (ns)]]&lt;$J$509)</f>
        <v>0</v>
      </c>
      <c r="AA24" s="6">
        <v>21</v>
      </c>
      <c r="AB24" t="b">
        <f>OR(Tabla512[[#This Row],[Tiempo_lineal (ns)]]&gt;$L$508,Tabla512[[#This Row],[Tiempo_lineal (ns)]]&lt;$L$509)</f>
        <v>0</v>
      </c>
      <c r="AC24" t="b">
        <f>OR(Tabla512[[#This Row],[Tiempo_normal (ns)]]&gt;$M$508,Tabla512[[#This Row],[Tiempo_normal (ns)]]&lt;$M$509)</f>
        <v>0</v>
      </c>
      <c r="AD24" s="6">
        <v>21</v>
      </c>
      <c r="AE24" t="b">
        <f>OR(Tabla613[[#This Row],[Tiempo_lineal (ns)]]&gt;$O$508,Tabla613[[#This Row],[Tiempo_lineal (ns)]]&lt;$O$509)</f>
        <v>0</v>
      </c>
      <c r="AF24" s="7" t="b">
        <f>OR(Tabla613[[#This Row],[Tiempo_normal (ns)]]&gt;$P$508,Tabla613[[#This Row],[Tiempo_normal (ns)]]&lt;$P$509)</f>
        <v>0</v>
      </c>
    </row>
    <row r="25" spans="2:32" x14ac:dyDescent="0.3">
      <c r="B25">
        <v>22</v>
      </c>
      <c r="C25">
        <v>75</v>
      </c>
      <c r="D25">
        <v>64</v>
      </c>
      <c r="E25">
        <v>22</v>
      </c>
      <c r="F25">
        <v>102</v>
      </c>
      <c r="G25">
        <v>83</v>
      </c>
      <c r="H25">
        <v>22</v>
      </c>
      <c r="I25">
        <v>260</v>
      </c>
      <c r="J25">
        <v>290</v>
      </c>
      <c r="K25">
        <v>22</v>
      </c>
      <c r="L25">
        <v>374</v>
      </c>
      <c r="M25">
        <v>341</v>
      </c>
      <c r="N25">
        <v>22</v>
      </c>
      <c r="O25">
        <v>815</v>
      </c>
      <c r="P25">
        <v>426</v>
      </c>
      <c r="R25" s="8">
        <v>22</v>
      </c>
      <c r="S25" t="b">
        <f>OR(Tabla19[[#This Row],[Tiempo_lineal (ns)]]&gt;$C$508,Tabla19[[#This Row],[Tiempo_lineal (ns)]]&lt;$C$509)</f>
        <v>0</v>
      </c>
      <c r="T25" t="b">
        <f>OR(Tabla19[[#This Row],[Tiempo_normal (ns)]]&gt;$D$508,Tabla19[[#This Row],[Tiempo_normal (ns)]]&lt;$D$509)</f>
        <v>0</v>
      </c>
      <c r="U25" s="8">
        <v>22</v>
      </c>
      <c r="V25" t="b">
        <f>OR(Tabla310[[#This Row],[Tiempo_lineal (ns)]]&gt;$F$508,Tabla310[[#This Row],[Tiempo_lineal (ns)]]&lt;$F$509)</f>
        <v>0</v>
      </c>
      <c r="W25" t="b">
        <f>OR(Tabla310[[#This Row],[Tiempo_normal (ns)]]&gt;$G$508,Tabla310[[#This Row],[Tiempo_normal (ns)]]&lt;$G$509)</f>
        <v>0</v>
      </c>
      <c r="X25" s="8">
        <v>22</v>
      </c>
      <c r="Y25" t="b">
        <f>OR(Tabla411[[#This Row],[Tiempo_lineal (ns)]]&gt;$I$508,Tabla411[[#This Row],[Tiempo_lineal (ns)]]&lt;$I$509)</f>
        <v>0</v>
      </c>
      <c r="Z25" t="b">
        <f>OR(Tabla411[[#This Row],[Tiempo_normal (ns)]]&gt;$J$508,Tabla411[[#This Row],[Tiempo_normal (ns)]]&lt;$J$509)</f>
        <v>0</v>
      </c>
      <c r="AA25" s="8">
        <v>22</v>
      </c>
      <c r="AB25" t="b">
        <f>OR(Tabla512[[#This Row],[Tiempo_lineal (ns)]]&gt;$L$508,Tabla512[[#This Row],[Tiempo_lineal (ns)]]&lt;$L$509)</f>
        <v>0</v>
      </c>
      <c r="AC25" t="b">
        <f>OR(Tabla512[[#This Row],[Tiempo_normal (ns)]]&gt;$M$508,Tabla512[[#This Row],[Tiempo_normal (ns)]]&lt;$M$509)</f>
        <v>0</v>
      </c>
      <c r="AD25" s="8">
        <v>22</v>
      </c>
      <c r="AE25" t="b">
        <f>OR(Tabla613[[#This Row],[Tiempo_lineal (ns)]]&gt;$O$508,Tabla613[[#This Row],[Tiempo_lineal (ns)]]&lt;$O$509)</f>
        <v>0</v>
      </c>
      <c r="AF25" s="7" t="b">
        <f>OR(Tabla613[[#This Row],[Tiempo_normal (ns)]]&gt;$P$508,Tabla613[[#This Row],[Tiempo_normal (ns)]]&lt;$P$509)</f>
        <v>0</v>
      </c>
    </row>
    <row r="26" spans="2:32" x14ac:dyDescent="0.3">
      <c r="B26">
        <v>23</v>
      </c>
      <c r="C26">
        <v>82</v>
      </c>
      <c r="D26">
        <v>77</v>
      </c>
      <c r="E26">
        <v>23</v>
      </c>
      <c r="F26">
        <v>135</v>
      </c>
      <c r="G26">
        <v>457</v>
      </c>
      <c r="H26">
        <v>23</v>
      </c>
      <c r="I26">
        <v>124</v>
      </c>
      <c r="J26">
        <v>252</v>
      </c>
      <c r="K26">
        <v>23</v>
      </c>
      <c r="L26">
        <v>414</v>
      </c>
      <c r="M26">
        <v>320</v>
      </c>
      <c r="N26">
        <v>23</v>
      </c>
      <c r="O26">
        <v>739</v>
      </c>
      <c r="P26">
        <v>427</v>
      </c>
      <c r="R26" s="6">
        <v>23</v>
      </c>
      <c r="S26" t="b">
        <f>OR(Tabla19[[#This Row],[Tiempo_lineal (ns)]]&gt;$C$508,Tabla19[[#This Row],[Tiempo_lineal (ns)]]&lt;$C$509)</f>
        <v>0</v>
      </c>
      <c r="T26" t="b">
        <f>OR(Tabla19[[#This Row],[Tiempo_normal (ns)]]&gt;$D$508,Tabla19[[#This Row],[Tiempo_normal (ns)]]&lt;$D$509)</f>
        <v>0</v>
      </c>
      <c r="U26" s="6">
        <v>23</v>
      </c>
      <c r="V26" t="b">
        <f>OR(Tabla310[[#This Row],[Tiempo_lineal (ns)]]&gt;$F$508,Tabla310[[#This Row],[Tiempo_lineal (ns)]]&lt;$F$509)</f>
        <v>0</v>
      </c>
      <c r="W26" t="b">
        <f>OR(Tabla310[[#This Row],[Tiempo_normal (ns)]]&gt;$G$508,Tabla310[[#This Row],[Tiempo_normal (ns)]]&lt;$G$509)</f>
        <v>1</v>
      </c>
      <c r="X26" s="6">
        <v>23</v>
      </c>
      <c r="Y26" t="b">
        <f>OR(Tabla411[[#This Row],[Tiempo_lineal (ns)]]&gt;$I$508,Tabla411[[#This Row],[Tiempo_lineal (ns)]]&lt;$I$509)</f>
        <v>0</v>
      </c>
      <c r="Z26" t="b">
        <f>OR(Tabla411[[#This Row],[Tiempo_normal (ns)]]&gt;$J$508,Tabla411[[#This Row],[Tiempo_normal (ns)]]&lt;$J$509)</f>
        <v>0</v>
      </c>
      <c r="AA26" s="6">
        <v>23</v>
      </c>
      <c r="AB26" t="b">
        <f>OR(Tabla512[[#This Row],[Tiempo_lineal (ns)]]&gt;$L$508,Tabla512[[#This Row],[Tiempo_lineal (ns)]]&lt;$L$509)</f>
        <v>0</v>
      </c>
      <c r="AC26" t="b">
        <f>OR(Tabla512[[#This Row],[Tiempo_normal (ns)]]&gt;$M$508,Tabla512[[#This Row],[Tiempo_normal (ns)]]&lt;$M$509)</f>
        <v>0</v>
      </c>
      <c r="AD26" s="6">
        <v>23</v>
      </c>
      <c r="AE26" t="b">
        <f>OR(Tabla613[[#This Row],[Tiempo_lineal (ns)]]&gt;$O$508,Tabla613[[#This Row],[Tiempo_lineal (ns)]]&lt;$O$509)</f>
        <v>0</v>
      </c>
      <c r="AF26" s="7" t="b">
        <f>OR(Tabla613[[#This Row],[Tiempo_normal (ns)]]&gt;$P$508,Tabla613[[#This Row],[Tiempo_normal (ns)]]&lt;$P$509)</f>
        <v>0</v>
      </c>
    </row>
    <row r="27" spans="2:32" x14ac:dyDescent="0.3">
      <c r="B27">
        <v>24</v>
      </c>
      <c r="C27">
        <v>107</v>
      </c>
      <c r="D27">
        <v>59</v>
      </c>
      <c r="E27">
        <v>24</v>
      </c>
      <c r="F27">
        <v>85</v>
      </c>
      <c r="G27">
        <v>90</v>
      </c>
      <c r="H27">
        <v>24</v>
      </c>
      <c r="I27">
        <v>138</v>
      </c>
      <c r="J27">
        <v>519</v>
      </c>
      <c r="K27">
        <v>24</v>
      </c>
      <c r="L27">
        <v>366</v>
      </c>
      <c r="M27">
        <v>70</v>
      </c>
      <c r="N27">
        <v>24</v>
      </c>
      <c r="O27">
        <v>391</v>
      </c>
      <c r="P27">
        <v>435</v>
      </c>
      <c r="R27" s="8">
        <v>24</v>
      </c>
      <c r="S27" t="b">
        <f>OR(Tabla19[[#This Row],[Tiempo_lineal (ns)]]&gt;$C$508,Tabla19[[#This Row],[Tiempo_lineal (ns)]]&lt;$C$509)</f>
        <v>0</v>
      </c>
      <c r="T27" t="b">
        <f>OR(Tabla19[[#This Row],[Tiempo_normal (ns)]]&gt;$D$508,Tabla19[[#This Row],[Tiempo_normal (ns)]]&lt;$D$509)</f>
        <v>0</v>
      </c>
      <c r="U27" s="8">
        <v>24</v>
      </c>
      <c r="V27" t="b">
        <f>OR(Tabla310[[#This Row],[Tiempo_lineal (ns)]]&gt;$F$508,Tabla310[[#This Row],[Tiempo_lineal (ns)]]&lt;$F$509)</f>
        <v>0</v>
      </c>
      <c r="W27" t="b">
        <f>OR(Tabla310[[#This Row],[Tiempo_normal (ns)]]&gt;$G$508,Tabla310[[#This Row],[Tiempo_normal (ns)]]&lt;$G$509)</f>
        <v>0</v>
      </c>
      <c r="X27" s="8">
        <v>24</v>
      </c>
      <c r="Y27" t="b">
        <f>OR(Tabla411[[#This Row],[Tiempo_lineal (ns)]]&gt;$I$508,Tabla411[[#This Row],[Tiempo_lineal (ns)]]&lt;$I$509)</f>
        <v>0</v>
      </c>
      <c r="Z27" t="b">
        <f>OR(Tabla411[[#This Row],[Tiempo_normal (ns)]]&gt;$J$508,Tabla411[[#This Row],[Tiempo_normal (ns)]]&lt;$J$509)</f>
        <v>0</v>
      </c>
      <c r="AA27" s="8">
        <v>24</v>
      </c>
      <c r="AB27" t="b">
        <f>OR(Tabla512[[#This Row],[Tiempo_lineal (ns)]]&gt;$L$508,Tabla512[[#This Row],[Tiempo_lineal (ns)]]&lt;$L$509)</f>
        <v>0</v>
      </c>
      <c r="AC27" t="b">
        <f>OR(Tabla512[[#This Row],[Tiempo_normal (ns)]]&gt;$M$508,Tabla512[[#This Row],[Tiempo_normal (ns)]]&lt;$M$509)</f>
        <v>0</v>
      </c>
      <c r="AD27" s="8">
        <v>24</v>
      </c>
      <c r="AE27" t="b">
        <f>OR(Tabla613[[#This Row],[Tiempo_lineal (ns)]]&gt;$O$508,Tabla613[[#This Row],[Tiempo_lineal (ns)]]&lt;$O$509)</f>
        <v>0</v>
      </c>
      <c r="AF27" s="7" t="b">
        <f>OR(Tabla613[[#This Row],[Tiempo_normal (ns)]]&gt;$P$508,Tabla613[[#This Row],[Tiempo_normal (ns)]]&lt;$P$509)</f>
        <v>0</v>
      </c>
    </row>
    <row r="28" spans="2:32" x14ac:dyDescent="0.3">
      <c r="B28">
        <v>25</v>
      </c>
      <c r="C28">
        <v>100</v>
      </c>
      <c r="D28">
        <v>119</v>
      </c>
      <c r="E28">
        <v>25</v>
      </c>
      <c r="F28">
        <v>94</v>
      </c>
      <c r="G28">
        <v>300</v>
      </c>
      <c r="H28">
        <v>25</v>
      </c>
      <c r="I28">
        <v>98</v>
      </c>
      <c r="J28">
        <v>80</v>
      </c>
      <c r="K28">
        <v>25</v>
      </c>
      <c r="L28">
        <v>419</v>
      </c>
      <c r="M28">
        <v>446</v>
      </c>
      <c r="N28">
        <v>25</v>
      </c>
      <c r="O28">
        <v>336</v>
      </c>
      <c r="P28">
        <v>410</v>
      </c>
      <c r="R28" s="6">
        <v>25</v>
      </c>
      <c r="S28" t="b">
        <f>OR(Tabla19[[#This Row],[Tiempo_lineal (ns)]]&gt;$C$508,Tabla19[[#This Row],[Tiempo_lineal (ns)]]&lt;$C$509)</f>
        <v>0</v>
      </c>
      <c r="T28" t="b">
        <f>OR(Tabla19[[#This Row],[Tiempo_normal (ns)]]&gt;$D$508,Tabla19[[#This Row],[Tiempo_normal (ns)]]&lt;$D$509)</f>
        <v>1</v>
      </c>
      <c r="U28" s="6">
        <v>25</v>
      </c>
      <c r="V28" t="b">
        <f>OR(Tabla310[[#This Row],[Tiempo_lineal (ns)]]&gt;$F$508,Tabla310[[#This Row],[Tiempo_lineal (ns)]]&lt;$F$509)</f>
        <v>0</v>
      </c>
      <c r="W28" t="b">
        <f>OR(Tabla310[[#This Row],[Tiempo_normal (ns)]]&gt;$G$508,Tabla310[[#This Row],[Tiempo_normal (ns)]]&lt;$G$509)</f>
        <v>1</v>
      </c>
      <c r="X28" s="6">
        <v>25</v>
      </c>
      <c r="Y28" t="b">
        <f>OR(Tabla411[[#This Row],[Tiempo_lineal (ns)]]&gt;$I$508,Tabla411[[#This Row],[Tiempo_lineal (ns)]]&lt;$I$509)</f>
        <v>0</v>
      </c>
      <c r="Z28" t="b">
        <f>OR(Tabla411[[#This Row],[Tiempo_normal (ns)]]&gt;$J$508,Tabla411[[#This Row],[Tiempo_normal (ns)]]&lt;$J$509)</f>
        <v>0</v>
      </c>
      <c r="AA28" s="6">
        <v>25</v>
      </c>
      <c r="AB28" t="b">
        <f>OR(Tabla512[[#This Row],[Tiempo_lineal (ns)]]&gt;$L$508,Tabla512[[#This Row],[Tiempo_lineal (ns)]]&lt;$L$509)</f>
        <v>0</v>
      </c>
      <c r="AC28" t="b">
        <f>OR(Tabla512[[#This Row],[Tiempo_normal (ns)]]&gt;$M$508,Tabla512[[#This Row],[Tiempo_normal (ns)]]&lt;$M$509)</f>
        <v>0</v>
      </c>
      <c r="AD28" s="6">
        <v>25</v>
      </c>
      <c r="AE28" t="b">
        <f>OR(Tabla613[[#This Row],[Tiempo_lineal (ns)]]&gt;$O$508,Tabla613[[#This Row],[Tiempo_lineal (ns)]]&lt;$O$509)</f>
        <v>0</v>
      </c>
      <c r="AF28" s="7" t="b">
        <f>OR(Tabla613[[#This Row],[Tiempo_normal (ns)]]&gt;$P$508,Tabla613[[#This Row],[Tiempo_normal (ns)]]&lt;$P$509)</f>
        <v>0</v>
      </c>
    </row>
    <row r="29" spans="2:32" x14ac:dyDescent="0.3">
      <c r="B29">
        <v>26</v>
      </c>
      <c r="C29">
        <v>122</v>
      </c>
      <c r="D29">
        <v>3732</v>
      </c>
      <c r="E29">
        <v>26</v>
      </c>
      <c r="F29">
        <v>74</v>
      </c>
      <c r="G29">
        <v>37</v>
      </c>
      <c r="H29">
        <v>26</v>
      </c>
      <c r="I29">
        <v>206</v>
      </c>
      <c r="J29">
        <v>163</v>
      </c>
      <c r="K29">
        <v>26</v>
      </c>
      <c r="L29">
        <v>735</v>
      </c>
      <c r="M29">
        <v>359</v>
      </c>
      <c r="N29">
        <v>26</v>
      </c>
      <c r="O29">
        <v>366</v>
      </c>
      <c r="P29">
        <v>621</v>
      </c>
      <c r="R29" s="8">
        <v>26</v>
      </c>
      <c r="S29" t="b">
        <f>OR(Tabla19[[#This Row],[Tiempo_lineal (ns)]]&gt;$C$508,Tabla19[[#This Row],[Tiempo_lineal (ns)]]&lt;$C$509)</f>
        <v>0</v>
      </c>
      <c r="T29" t="b">
        <f>OR(Tabla19[[#This Row],[Tiempo_normal (ns)]]&gt;$D$508,Tabla19[[#This Row],[Tiempo_normal (ns)]]&lt;$D$509)</f>
        <v>1</v>
      </c>
      <c r="U29" s="8">
        <v>26</v>
      </c>
      <c r="V29" t="b">
        <f>OR(Tabla310[[#This Row],[Tiempo_lineal (ns)]]&gt;$F$508,Tabla310[[#This Row],[Tiempo_lineal (ns)]]&lt;$F$509)</f>
        <v>0</v>
      </c>
      <c r="W29" t="b">
        <f>OR(Tabla310[[#This Row],[Tiempo_normal (ns)]]&gt;$G$508,Tabla310[[#This Row],[Tiempo_normal (ns)]]&lt;$G$509)</f>
        <v>0</v>
      </c>
      <c r="X29" s="8">
        <v>26</v>
      </c>
      <c r="Y29" t="b">
        <f>OR(Tabla411[[#This Row],[Tiempo_lineal (ns)]]&gt;$I$508,Tabla411[[#This Row],[Tiempo_lineal (ns)]]&lt;$I$509)</f>
        <v>0</v>
      </c>
      <c r="Z29" t="b">
        <f>OR(Tabla411[[#This Row],[Tiempo_normal (ns)]]&gt;$J$508,Tabla411[[#This Row],[Tiempo_normal (ns)]]&lt;$J$509)</f>
        <v>0</v>
      </c>
      <c r="AA29" s="8">
        <v>26</v>
      </c>
      <c r="AB29" t="b">
        <f>OR(Tabla512[[#This Row],[Tiempo_lineal (ns)]]&gt;$L$508,Tabla512[[#This Row],[Tiempo_lineal (ns)]]&lt;$L$509)</f>
        <v>1</v>
      </c>
      <c r="AC29" t="b">
        <f>OR(Tabla512[[#This Row],[Tiempo_normal (ns)]]&gt;$M$508,Tabla512[[#This Row],[Tiempo_normal (ns)]]&lt;$M$509)</f>
        <v>0</v>
      </c>
      <c r="AD29" s="8">
        <v>26</v>
      </c>
      <c r="AE29" t="b">
        <f>OR(Tabla613[[#This Row],[Tiempo_lineal (ns)]]&gt;$O$508,Tabla613[[#This Row],[Tiempo_lineal (ns)]]&lt;$O$509)</f>
        <v>0</v>
      </c>
      <c r="AF29" s="7" t="b">
        <f>OR(Tabla613[[#This Row],[Tiempo_normal (ns)]]&gt;$P$508,Tabla613[[#This Row],[Tiempo_normal (ns)]]&lt;$P$509)</f>
        <v>0</v>
      </c>
    </row>
    <row r="30" spans="2:32" x14ac:dyDescent="0.3">
      <c r="B30">
        <v>27</v>
      </c>
      <c r="C30">
        <v>87</v>
      </c>
      <c r="D30">
        <v>112</v>
      </c>
      <c r="E30">
        <v>27</v>
      </c>
      <c r="F30">
        <v>87</v>
      </c>
      <c r="G30">
        <v>125</v>
      </c>
      <c r="H30">
        <v>27</v>
      </c>
      <c r="I30">
        <v>124</v>
      </c>
      <c r="J30">
        <v>149</v>
      </c>
      <c r="K30">
        <v>27</v>
      </c>
      <c r="L30">
        <v>390</v>
      </c>
      <c r="M30">
        <v>36</v>
      </c>
      <c r="N30">
        <v>27</v>
      </c>
      <c r="O30">
        <v>1170</v>
      </c>
      <c r="P30">
        <v>534</v>
      </c>
      <c r="R30" s="6">
        <v>27</v>
      </c>
      <c r="S30" t="b">
        <f>OR(Tabla19[[#This Row],[Tiempo_lineal (ns)]]&gt;$C$508,Tabla19[[#This Row],[Tiempo_lineal (ns)]]&lt;$C$509)</f>
        <v>0</v>
      </c>
      <c r="T30" t="b">
        <f>OR(Tabla19[[#This Row],[Tiempo_normal (ns)]]&gt;$D$508,Tabla19[[#This Row],[Tiempo_normal (ns)]]&lt;$D$509)</f>
        <v>0</v>
      </c>
      <c r="U30" s="6">
        <v>27</v>
      </c>
      <c r="V30" t="b">
        <f>OR(Tabla310[[#This Row],[Tiempo_lineal (ns)]]&gt;$F$508,Tabla310[[#This Row],[Tiempo_lineal (ns)]]&lt;$F$509)</f>
        <v>0</v>
      </c>
      <c r="W30" t="b">
        <f>OR(Tabla310[[#This Row],[Tiempo_normal (ns)]]&gt;$G$508,Tabla310[[#This Row],[Tiempo_normal (ns)]]&lt;$G$509)</f>
        <v>0</v>
      </c>
      <c r="X30" s="6">
        <v>27</v>
      </c>
      <c r="Y30" t="b">
        <f>OR(Tabla411[[#This Row],[Tiempo_lineal (ns)]]&gt;$I$508,Tabla411[[#This Row],[Tiempo_lineal (ns)]]&lt;$I$509)</f>
        <v>0</v>
      </c>
      <c r="Z30" t="b">
        <f>OR(Tabla411[[#This Row],[Tiempo_normal (ns)]]&gt;$J$508,Tabla411[[#This Row],[Tiempo_normal (ns)]]&lt;$J$509)</f>
        <v>0</v>
      </c>
      <c r="AA30" s="6">
        <v>27</v>
      </c>
      <c r="AB30" t="b">
        <f>OR(Tabla512[[#This Row],[Tiempo_lineal (ns)]]&gt;$L$508,Tabla512[[#This Row],[Tiempo_lineal (ns)]]&lt;$L$509)</f>
        <v>0</v>
      </c>
      <c r="AC30" t="b">
        <f>OR(Tabla512[[#This Row],[Tiempo_normal (ns)]]&gt;$M$508,Tabla512[[#This Row],[Tiempo_normal (ns)]]&lt;$M$509)</f>
        <v>1</v>
      </c>
      <c r="AD30" s="6">
        <v>27</v>
      </c>
      <c r="AE30" t="b">
        <f>OR(Tabla613[[#This Row],[Tiempo_lineal (ns)]]&gt;$O$508,Tabla613[[#This Row],[Tiempo_lineal (ns)]]&lt;$O$509)</f>
        <v>0</v>
      </c>
      <c r="AF30" s="7" t="b">
        <f>OR(Tabla613[[#This Row],[Tiempo_normal (ns)]]&gt;$P$508,Tabla613[[#This Row],[Tiempo_normal (ns)]]&lt;$P$509)</f>
        <v>0</v>
      </c>
    </row>
    <row r="31" spans="2:32" x14ac:dyDescent="0.3">
      <c r="B31">
        <v>28</v>
      </c>
      <c r="C31">
        <v>92</v>
      </c>
      <c r="D31">
        <v>110</v>
      </c>
      <c r="E31">
        <v>28</v>
      </c>
      <c r="F31">
        <v>145</v>
      </c>
      <c r="G31">
        <v>76</v>
      </c>
      <c r="H31">
        <v>28</v>
      </c>
      <c r="I31">
        <v>120</v>
      </c>
      <c r="J31">
        <v>92</v>
      </c>
      <c r="K31">
        <v>28</v>
      </c>
      <c r="L31">
        <v>499</v>
      </c>
      <c r="M31">
        <v>473</v>
      </c>
      <c r="N31">
        <v>28</v>
      </c>
      <c r="O31">
        <v>571</v>
      </c>
      <c r="P31">
        <v>442</v>
      </c>
      <c r="R31" s="8">
        <v>28</v>
      </c>
      <c r="S31" t="b">
        <f>OR(Tabla19[[#This Row],[Tiempo_lineal (ns)]]&gt;$C$508,Tabla19[[#This Row],[Tiempo_lineal (ns)]]&lt;$C$509)</f>
        <v>0</v>
      </c>
      <c r="T31" t="b">
        <f>OR(Tabla19[[#This Row],[Tiempo_normal (ns)]]&gt;$D$508,Tabla19[[#This Row],[Tiempo_normal (ns)]]&lt;$D$509)</f>
        <v>0</v>
      </c>
      <c r="U31" s="8">
        <v>28</v>
      </c>
      <c r="V31" t="b">
        <f>OR(Tabla310[[#This Row],[Tiempo_lineal (ns)]]&gt;$F$508,Tabla310[[#This Row],[Tiempo_lineal (ns)]]&lt;$F$509)</f>
        <v>0</v>
      </c>
      <c r="W31" t="b">
        <f>OR(Tabla310[[#This Row],[Tiempo_normal (ns)]]&gt;$G$508,Tabla310[[#This Row],[Tiempo_normal (ns)]]&lt;$G$509)</f>
        <v>0</v>
      </c>
      <c r="X31" s="8">
        <v>28</v>
      </c>
      <c r="Y31" t="b">
        <f>OR(Tabla411[[#This Row],[Tiempo_lineal (ns)]]&gt;$I$508,Tabla411[[#This Row],[Tiempo_lineal (ns)]]&lt;$I$509)</f>
        <v>0</v>
      </c>
      <c r="Z31" t="b">
        <f>OR(Tabla411[[#This Row],[Tiempo_normal (ns)]]&gt;$J$508,Tabla411[[#This Row],[Tiempo_normal (ns)]]&lt;$J$509)</f>
        <v>0</v>
      </c>
      <c r="AA31" s="8">
        <v>28</v>
      </c>
      <c r="AB31" t="b">
        <f>OR(Tabla512[[#This Row],[Tiempo_lineal (ns)]]&gt;$L$508,Tabla512[[#This Row],[Tiempo_lineal (ns)]]&lt;$L$509)</f>
        <v>0</v>
      </c>
      <c r="AC31" t="b">
        <f>OR(Tabla512[[#This Row],[Tiempo_normal (ns)]]&gt;$M$508,Tabla512[[#This Row],[Tiempo_normal (ns)]]&lt;$M$509)</f>
        <v>0</v>
      </c>
      <c r="AD31" s="8">
        <v>28</v>
      </c>
      <c r="AE31" t="b">
        <f>OR(Tabla613[[#This Row],[Tiempo_lineal (ns)]]&gt;$O$508,Tabla613[[#This Row],[Tiempo_lineal (ns)]]&lt;$O$509)</f>
        <v>0</v>
      </c>
      <c r="AF31" s="7" t="b">
        <f>OR(Tabla613[[#This Row],[Tiempo_normal (ns)]]&gt;$P$508,Tabla613[[#This Row],[Tiempo_normal (ns)]]&lt;$P$509)</f>
        <v>0</v>
      </c>
    </row>
    <row r="32" spans="2:32" x14ac:dyDescent="0.3">
      <c r="B32">
        <v>29</v>
      </c>
      <c r="C32">
        <v>96</v>
      </c>
      <c r="D32">
        <v>264</v>
      </c>
      <c r="E32">
        <v>29</v>
      </c>
      <c r="F32">
        <v>64</v>
      </c>
      <c r="G32">
        <v>73</v>
      </c>
      <c r="H32">
        <v>29</v>
      </c>
      <c r="I32">
        <v>105</v>
      </c>
      <c r="J32">
        <v>272</v>
      </c>
      <c r="K32">
        <v>29</v>
      </c>
      <c r="L32">
        <v>516</v>
      </c>
      <c r="M32">
        <v>213</v>
      </c>
      <c r="N32">
        <v>29</v>
      </c>
      <c r="O32">
        <v>1027</v>
      </c>
      <c r="P32">
        <v>294</v>
      </c>
      <c r="R32" s="6">
        <v>29</v>
      </c>
      <c r="S32" t="b">
        <f>OR(Tabla19[[#This Row],[Tiempo_lineal (ns)]]&gt;$C$508,Tabla19[[#This Row],[Tiempo_lineal (ns)]]&lt;$C$509)</f>
        <v>0</v>
      </c>
      <c r="T32" t="b">
        <f>OR(Tabla19[[#This Row],[Tiempo_normal (ns)]]&gt;$D$508,Tabla19[[#This Row],[Tiempo_normal (ns)]]&lt;$D$509)</f>
        <v>1</v>
      </c>
      <c r="U32" s="6">
        <v>29</v>
      </c>
      <c r="V32" t="b">
        <f>OR(Tabla310[[#This Row],[Tiempo_lineal (ns)]]&gt;$F$508,Tabla310[[#This Row],[Tiempo_lineal (ns)]]&lt;$F$509)</f>
        <v>0</v>
      </c>
      <c r="W32" t="b">
        <f>OR(Tabla310[[#This Row],[Tiempo_normal (ns)]]&gt;$G$508,Tabla310[[#This Row],[Tiempo_normal (ns)]]&lt;$G$509)</f>
        <v>0</v>
      </c>
      <c r="X32" s="6">
        <v>29</v>
      </c>
      <c r="Y32" t="b">
        <f>OR(Tabla411[[#This Row],[Tiempo_lineal (ns)]]&gt;$I$508,Tabla411[[#This Row],[Tiempo_lineal (ns)]]&lt;$I$509)</f>
        <v>0</v>
      </c>
      <c r="Z32" t="b">
        <f>OR(Tabla411[[#This Row],[Tiempo_normal (ns)]]&gt;$J$508,Tabla411[[#This Row],[Tiempo_normal (ns)]]&lt;$J$509)</f>
        <v>0</v>
      </c>
      <c r="AA32" s="6">
        <v>29</v>
      </c>
      <c r="AB32" t="b">
        <f>OR(Tabla512[[#This Row],[Tiempo_lineal (ns)]]&gt;$L$508,Tabla512[[#This Row],[Tiempo_lineal (ns)]]&lt;$L$509)</f>
        <v>0</v>
      </c>
      <c r="AC32" t="b">
        <f>OR(Tabla512[[#This Row],[Tiempo_normal (ns)]]&gt;$M$508,Tabla512[[#This Row],[Tiempo_normal (ns)]]&lt;$M$509)</f>
        <v>0</v>
      </c>
      <c r="AD32" s="6">
        <v>29</v>
      </c>
      <c r="AE32" t="b">
        <f>OR(Tabla613[[#This Row],[Tiempo_lineal (ns)]]&gt;$O$508,Tabla613[[#This Row],[Tiempo_lineal (ns)]]&lt;$O$509)</f>
        <v>0</v>
      </c>
      <c r="AF32" s="7" t="b">
        <f>OR(Tabla613[[#This Row],[Tiempo_normal (ns)]]&gt;$P$508,Tabla613[[#This Row],[Tiempo_normal (ns)]]&lt;$P$509)</f>
        <v>0</v>
      </c>
    </row>
    <row r="33" spans="2:32" x14ac:dyDescent="0.3">
      <c r="B33">
        <v>30</v>
      </c>
      <c r="C33">
        <v>115</v>
      </c>
      <c r="D33">
        <v>60</v>
      </c>
      <c r="E33">
        <v>30</v>
      </c>
      <c r="F33">
        <v>138</v>
      </c>
      <c r="G33">
        <v>88</v>
      </c>
      <c r="H33">
        <v>30</v>
      </c>
      <c r="I33">
        <v>135</v>
      </c>
      <c r="J33">
        <v>60</v>
      </c>
      <c r="K33">
        <v>30</v>
      </c>
      <c r="L33">
        <v>706</v>
      </c>
      <c r="M33">
        <v>734</v>
      </c>
      <c r="N33">
        <v>30</v>
      </c>
      <c r="O33">
        <v>354</v>
      </c>
      <c r="P33">
        <v>531</v>
      </c>
      <c r="R33" s="8">
        <v>30</v>
      </c>
      <c r="S33" t="b">
        <f>OR(Tabla19[[#This Row],[Tiempo_lineal (ns)]]&gt;$C$508,Tabla19[[#This Row],[Tiempo_lineal (ns)]]&lt;$C$509)</f>
        <v>0</v>
      </c>
      <c r="T33" t="b">
        <f>OR(Tabla19[[#This Row],[Tiempo_normal (ns)]]&gt;$D$508,Tabla19[[#This Row],[Tiempo_normal (ns)]]&lt;$D$509)</f>
        <v>0</v>
      </c>
      <c r="U33" s="8">
        <v>30</v>
      </c>
      <c r="V33" t="b">
        <f>OR(Tabla310[[#This Row],[Tiempo_lineal (ns)]]&gt;$F$508,Tabla310[[#This Row],[Tiempo_lineal (ns)]]&lt;$F$509)</f>
        <v>0</v>
      </c>
      <c r="W33" t="b">
        <f>OR(Tabla310[[#This Row],[Tiempo_normal (ns)]]&gt;$G$508,Tabla310[[#This Row],[Tiempo_normal (ns)]]&lt;$G$509)</f>
        <v>0</v>
      </c>
      <c r="X33" s="8">
        <v>30</v>
      </c>
      <c r="Y33" t="b">
        <f>OR(Tabla411[[#This Row],[Tiempo_lineal (ns)]]&gt;$I$508,Tabla411[[#This Row],[Tiempo_lineal (ns)]]&lt;$I$509)</f>
        <v>0</v>
      </c>
      <c r="Z33" t="b">
        <f>OR(Tabla411[[#This Row],[Tiempo_normal (ns)]]&gt;$J$508,Tabla411[[#This Row],[Tiempo_normal (ns)]]&lt;$J$509)</f>
        <v>0</v>
      </c>
      <c r="AA33" s="8">
        <v>30</v>
      </c>
      <c r="AB33" t="b">
        <f>OR(Tabla512[[#This Row],[Tiempo_lineal (ns)]]&gt;$L$508,Tabla512[[#This Row],[Tiempo_lineal (ns)]]&lt;$L$509)</f>
        <v>0</v>
      </c>
      <c r="AC33" t="b">
        <f>OR(Tabla512[[#This Row],[Tiempo_normal (ns)]]&gt;$M$508,Tabla512[[#This Row],[Tiempo_normal (ns)]]&lt;$M$509)</f>
        <v>1</v>
      </c>
      <c r="AD33" s="8">
        <v>30</v>
      </c>
      <c r="AE33" t="b">
        <f>OR(Tabla613[[#This Row],[Tiempo_lineal (ns)]]&gt;$O$508,Tabla613[[#This Row],[Tiempo_lineal (ns)]]&lt;$O$509)</f>
        <v>0</v>
      </c>
      <c r="AF33" s="7" t="b">
        <f>OR(Tabla613[[#This Row],[Tiempo_normal (ns)]]&gt;$P$508,Tabla613[[#This Row],[Tiempo_normal (ns)]]&lt;$P$509)</f>
        <v>0</v>
      </c>
    </row>
    <row r="34" spans="2:32" x14ac:dyDescent="0.3">
      <c r="B34">
        <v>31</v>
      </c>
      <c r="C34">
        <v>124</v>
      </c>
      <c r="D34">
        <v>111</v>
      </c>
      <c r="E34">
        <v>31</v>
      </c>
      <c r="F34">
        <v>161</v>
      </c>
      <c r="G34">
        <v>55</v>
      </c>
      <c r="H34">
        <v>31</v>
      </c>
      <c r="I34">
        <v>365</v>
      </c>
      <c r="J34">
        <v>487</v>
      </c>
      <c r="K34">
        <v>31</v>
      </c>
      <c r="L34">
        <v>418</v>
      </c>
      <c r="M34">
        <v>535</v>
      </c>
      <c r="N34">
        <v>31</v>
      </c>
      <c r="O34">
        <v>513</v>
      </c>
      <c r="P34">
        <v>783</v>
      </c>
      <c r="R34" s="6">
        <v>31</v>
      </c>
      <c r="S34" t="b">
        <f>OR(Tabla19[[#This Row],[Tiempo_lineal (ns)]]&gt;$C$508,Tabla19[[#This Row],[Tiempo_lineal (ns)]]&lt;$C$509)</f>
        <v>0</v>
      </c>
      <c r="T34" t="b">
        <f>OR(Tabla19[[#This Row],[Tiempo_normal (ns)]]&gt;$D$508,Tabla19[[#This Row],[Tiempo_normal (ns)]]&lt;$D$509)</f>
        <v>0</v>
      </c>
      <c r="U34" s="6">
        <v>31</v>
      </c>
      <c r="V34" t="b">
        <f>OR(Tabla310[[#This Row],[Tiempo_lineal (ns)]]&gt;$F$508,Tabla310[[#This Row],[Tiempo_lineal (ns)]]&lt;$F$509)</f>
        <v>1</v>
      </c>
      <c r="W34" t="b">
        <f>OR(Tabla310[[#This Row],[Tiempo_normal (ns)]]&gt;$G$508,Tabla310[[#This Row],[Tiempo_normal (ns)]]&lt;$G$509)</f>
        <v>0</v>
      </c>
      <c r="X34" s="6">
        <v>31</v>
      </c>
      <c r="Y34" t="b">
        <f>OR(Tabla411[[#This Row],[Tiempo_lineal (ns)]]&gt;$I$508,Tabla411[[#This Row],[Tiempo_lineal (ns)]]&lt;$I$509)</f>
        <v>0</v>
      </c>
      <c r="Z34" t="b">
        <f>OR(Tabla411[[#This Row],[Tiempo_normal (ns)]]&gt;$J$508,Tabla411[[#This Row],[Tiempo_normal (ns)]]&lt;$J$509)</f>
        <v>0</v>
      </c>
      <c r="AA34" s="6">
        <v>31</v>
      </c>
      <c r="AB34" t="b">
        <f>OR(Tabla512[[#This Row],[Tiempo_lineal (ns)]]&gt;$L$508,Tabla512[[#This Row],[Tiempo_lineal (ns)]]&lt;$L$509)</f>
        <v>0</v>
      </c>
      <c r="AC34" t="b">
        <f>OR(Tabla512[[#This Row],[Tiempo_normal (ns)]]&gt;$M$508,Tabla512[[#This Row],[Tiempo_normal (ns)]]&lt;$M$509)</f>
        <v>0</v>
      </c>
      <c r="AD34" s="6">
        <v>31</v>
      </c>
      <c r="AE34" t="b">
        <f>OR(Tabla613[[#This Row],[Tiempo_lineal (ns)]]&gt;$O$508,Tabla613[[#This Row],[Tiempo_lineal (ns)]]&lt;$O$509)</f>
        <v>0</v>
      </c>
      <c r="AF34" s="7" t="b">
        <f>OR(Tabla613[[#This Row],[Tiempo_normal (ns)]]&gt;$P$508,Tabla613[[#This Row],[Tiempo_normal (ns)]]&lt;$P$509)</f>
        <v>0</v>
      </c>
    </row>
    <row r="35" spans="2:32" x14ac:dyDescent="0.3">
      <c r="B35">
        <v>32</v>
      </c>
      <c r="C35">
        <v>110</v>
      </c>
      <c r="D35">
        <v>110</v>
      </c>
      <c r="E35">
        <v>32</v>
      </c>
      <c r="F35">
        <v>166</v>
      </c>
      <c r="G35">
        <v>433</v>
      </c>
      <c r="H35">
        <v>32</v>
      </c>
      <c r="I35">
        <v>160</v>
      </c>
      <c r="J35">
        <v>514</v>
      </c>
      <c r="K35">
        <v>32</v>
      </c>
      <c r="L35">
        <v>287</v>
      </c>
      <c r="M35">
        <v>501</v>
      </c>
      <c r="N35">
        <v>32</v>
      </c>
      <c r="O35">
        <v>912</v>
      </c>
      <c r="P35">
        <v>994</v>
      </c>
      <c r="R35" s="8">
        <v>32</v>
      </c>
      <c r="S35" t="b">
        <f>OR(Tabla19[[#This Row],[Tiempo_lineal (ns)]]&gt;$C$508,Tabla19[[#This Row],[Tiempo_lineal (ns)]]&lt;$C$509)</f>
        <v>0</v>
      </c>
      <c r="T35" t="b">
        <f>OR(Tabla19[[#This Row],[Tiempo_normal (ns)]]&gt;$D$508,Tabla19[[#This Row],[Tiempo_normal (ns)]]&lt;$D$509)</f>
        <v>0</v>
      </c>
      <c r="U35" s="8">
        <v>32</v>
      </c>
      <c r="V35" t="b">
        <f>OR(Tabla310[[#This Row],[Tiempo_lineal (ns)]]&gt;$F$508,Tabla310[[#This Row],[Tiempo_lineal (ns)]]&lt;$F$509)</f>
        <v>1</v>
      </c>
      <c r="W35" t="b">
        <f>OR(Tabla310[[#This Row],[Tiempo_normal (ns)]]&gt;$G$508,Tabla310[[#This Row],[Tiempo_normal (ns)]]&lt;$G$509)</f>
        <v>1</v>
      </c>
      <c r="X35" s="8">
        <v>32</v>
      </c>
      <c r="Y35" t="b">
        <f>OR(Tabla411[[#This Row],[Tiempo_lineal (ns)]]&gt;$I$508,Tabla411[[#This Row],[Tiempo_lineal (ns)]]&lt;$I$509)</f>
        <v>0</v>
      </c>
      <c r="Z35" t="b">
        <f>OR(Tabla411[[#This Row],[Tiempo_normal (ns)]]&gt;$J$508,Tabla411[[#This Row],[Tiempo_normal (ns)]]&lt;$J$509)</f>
        <v>0</v>
      </c>
      <c r="AA35" s="8">
        <v>32</v>
      </c>
      <c r="AB35" t="b">
        <f>OR(Tabla512[[#This Row],[Tiempo_lineal (ns)]]&gt;$L$508,Tabla512[[#This Row],[Tiempo_lineal (ns)]]&lt;$L$509)</f>
        <v>0</v>
      </c>
      <c r="AC35" t="b">
        <f>OR(Tabla512[[#This Row],[Tiempo_normal (ns)]]&gt;$M$508,Tabla512[[#This Row],[Tiempo_normal (ns)]]&lt;$M$509)</f>
        <v>0</v>
      </c>
      <c r="AD35" s="8">
        <v>32</v>
      </c>
      <c r="AE35" t="b">
        <f>OR(Tabla613[[#This Row],[Tiempo_lineal (ns)]]&gt;$O$508,Tabla613[[#This Row],[Tiempo_lineal (ns)]]&lt;$O$509)</f>
        <v>0</v>
      </c>
      <c r="AF35" s="7" t="b">
        <f>OR(Tabla613[[#This Row],[Tiempo_normal (ns)]]&gt;$P$508,Tabla613[[#This Row],[Tiempo_normal (ns)]]&lt;$P$509)</f>
        <v>0</v>
      </c>
    </row>
    <row r="36" spans="2:32" x14ac:dyDescent="0.3">
      <c r="B36">
        <v>33</v>
      </c>
      <c r="C36">
        <v>135</v>
      </c>
      <c r="D36">
        <v>77</v>
      </c>
      <c r="E36">
        <v>33</v>
      </c>
      <c r="F36">
        <v>108</v>
      </c>
      <c r="G36">
        <v>74</v>
      </c>
      <c r="H36">
        <v>33</v>
      </c>
      <c r="I36">
        <v>254</v>
      </c>
      <c r="J36">
        <v>49</v>
      </c>
      <c r="K36">
        <v>33</v>
      </c>
      <c r="L36">
        <v>629</v>
      </c>
      <c r="M36">
        <v>252</v>
      </c>
      <c r="N36">
        <v>33</v>
      </c>
      <c r="O36">
        <v>416</v>
      </c>
      <c r="P36">
        <v>1008</v>
      </c>
      <c r="R36" s="6">
        <v>33</v>
      </c>
      <c r="S36" t="b">
        <f>OR(Tabla19[[#This Row],[Tiempo_lineal (ns)]]&gt;$C$508,Tabla19[[#This Row],[Tiempo_lineal (ns)]]&lt;$C$509)</f>
        <v>1</v>
      </c>
      <c r="T36" t="b">
        <f>OR(Tabla19[[#This Row],[Tiempo_normal (ns)]]&gt;$D$508,Tabla19[[#This Row],[Tiempo_normal (ns)]]&lt;$D$509)</f>
        <v>0</v>
      </c>
      <c r="U36" s="6">
        <v>33</v>
      </c>
      <c r="V36" t="b">
        <f>OR(Tabla310[[#This Row],[Tiempo_lineal (ns)]]&gt;$F$508,Tabla310[[#This Row],[Tiempo_lineal (ns)]]&lt;$F$509)</f>
        <v>0</v>
      </c>
      <c r="W36" t="b">
        <f>OR(Tabla310[[#This Row],[Tiempo_normal (ns)]]&gt;$G$508,Tabla310[[#This Row],[Tiempo_normal (ns)]]&lt;$G$509)</f>
        <v>0</v>
      </c>
      <c r="X36" s="6">
        <v>33</v>
      </c>
      <c r="Y36" t="b">
        <f>OR(Tabla411[[#This Row],[Tiempo_lineal (ns)]]&gt;$I$508,Tabla411[[#This Row],[Tiempo_lineal (ns)]]&lt;$I$509)</f>
        <v>0</v>
      </c>
      <c r="Z36" t="b">
        <f>OR(Tabla411[[#This Row],[Tiempo_normal (ns)]]&gt;$J$508,Tabla411[[#This Row],[Tiempo_normal (ns)]]&lt;$J$509)</f>
        <v>0</v>
      </c>
      <c r="AA36" s="6">
        <v>33</v>
      </c>
      <c r="AB36" t="b">
        <f>OR(Tabla512[[#This Row],[Tiempo_lineal (ns)]]&gt;$L$508,Tabla512[[#This Row],[Tiempo_lineal (ns)]]&lt;$L$509)</f>
        <v>0</v>
      </c>
      <c r="AC36" t="b">
        <f>OR(Tabla512[[#This Row],[Tiempo_normal (ns)]]&gt;$M$508,Tabla512[[#This Row],[Tiempo_normal (ns)]]&lt;$M$509)</f>
        <v>0</v>
      </c>
      <c r="AD36" s="6">
        <v>33</v>
      </c>
      <c r="AE36" t="b">
        <f>OR(Tabla613[[#This Row],[Tiempo_lineal (ns)]]&gt;$O$508,Tabla613[[#This Row],[Tiempo_lineal (ns)]]&lt;$O$509)</f>
        <v>0</v>
      </c>
      <c r="AF36" s="7" t="b">
        <f>OR(Tabla613[[#This Row],[Tiempo_normal (ns)]]&gt;$P$508,Tabla613[[#This Row],[Tiempo_normal (ns)]]&lt;$P$509)</f>
        <v>0</v>
      </c>
    </row>
    <row r="37" spans="2:32" x14ac:dyDescent="0.3">
      <c r="B37">
        <v>34</v>
      </c>
      <c r="C37">
        <v>56</v>
      </c>
      <c r="D37">
        <v>105</v>
      </c>
      <c r="E37">
        <v>34</v>
      </c>
      <c r="F37">
        <v>91</v>
      </c>
      <c r="G37">
        <v>84</v>
      </c>
      <c r="H37">
        <v>34</v>
      </c>
      <c r="I37">
        <v>92</v>
      </c>
      <c r="J37">
        <v>59</v>
      </c>
      <c r="K37">
        <v>34</v>
      </c>
      <c r="L37">
        <v>464</v>
      </c>
      <c r="M37">
        <v>286</v>
      </c>
      <c r="N37">
        <v>34</v>
      </c>
      <c r="O37">
        <v>375</v>
      </c>
      <c r="P37">
        <v>423</v>
      </c>
      <c r="R37" s="8">
        <v>34</v>
      </c>
      <c r="S37" t="b">
        <f>OR(Tabla19[[#This Row],[Tiempo_lineal (ns)]]&gt;$C$508,Tabla19[[#This Row],[Tiempo_lineal (ns)]]&lt;$C$509)</f>
        <v>0</v>
      </c>
      <c r="T37" t="b">
        <f>OR(Tabla19[[#This Row],[Tiempo_normal (ns)]]&gt;$D$508,Tabla19[[#This Row],[Tiempo_normal (ns)]]&lt;$D$509)</f>
        <v>0</v>
      </c>
      <c r="U37" s="8">
        <v>34</v>
      </c>
      <c r="V37" t="b">
        <f>OR(Tabla310[[#This Row],[Tiempo_lineal (ns)]]&gt;$F$508,Tabla310[[#This Row],[Tiempo_lineal (ns)]]&lt;$F$509)</f>
        <v>0</v>
      </c>
      <c r="W37" t="b">
        <f>OR(Tabla310[[#This Row],[Tiempo_normal (ns)]]&gt;$G$508,Tabla310[[#This Row],[Tiempo_normal (ns)]]&lt;$G$509)</f>
        <v>0</v>
      </c>
      <c r="X37" s="8">
        <v>34</v>
      </c>
      <c r="Y37" t="b">
        <f>OR(Tabla411[[#This Row],[Tiempo_lineal (ns)]]&gt;$I$508,Tabla411[[#This Row],[Tiempo_lineal (ns)]]&lt;$I$509)</f>
        <v>0</v>
      </c>
      <c r="Z37" t="b">
        <f>OR(Tabla411[[#This Row],[Tiempo_normal (ns)]]&gt;$J$508,Tabla411[[#This Row],[Tiempo_normal (ns)]]&lt;$J$509)</f>
        <v>0</v>
      </c>
      <c r="AA37" s="8">
        <v>34</v>
      </c>
      <c r="AB37" t="b">
        <f>OR(Tabla512[[#This Row],[Tiempo_lineal (ns)]]&gt;$L$508,Tabla512[[#This Row],[Tiempo_lineal (ns)]]&lt;$L$509)</f>
        <v>0</v>
      </c>
      <c r="AC37" t="b">
        <f>OR(Tabla512[[#This Row],[Tiempo_normal (ns)]]&gt;$M$508,Tabla512[[#This Row],[Tiempo_normal (ns)]]&lt;$M$509)</f>
        <v>0</v>
      </c>
      <c r="AD37" s="8">
        <v>34</v>
      </c>
      <c r="AE37" t="b">
        <f>OR(Tabla613[[#This Row],[Tiempo_lineal (ns)]]&gt;$O$508,Tabla613[[#This Row],[Tiempo_lineal (ns)]]&lt;$O$509)</f>
        <v>0</v>
      </c>
      <c r="AF37" s="7" t="b">
        <f>OR(Tabla613[[#This Row],[Tiempo_normal (ns)]]&gt;$P$508,Tabla613[[#This Row],[Tiempo_normal (ns)]]&lt;$P$509)</f>
        <v>0</v>
      </c>
    </row>
    <row r="38" spans="2:32" x14ac:dyDescent="0.3">
      <c r="B38">
        <v>35</v>
      </c>
      <c r="C38">
        <v>109</v>
      </c>
      <c r="D38">
        <v>231</v>
      </c>
      <c r="E38">
        <v>35</v>
      </c>
      <c r="F38">
        <v>73</v>
      </c>
      <c r="G38">
        <v>213</v>
      </c>
      <c r="H38">
        <v>35</v>
      </c>
      <c r="I38">
        <v>117</v>
      </c>
      <c r="J38">
        <v>76</v>
      </c>
      <c r="K38">
        <v>35</v>
      </c>
      <c r="L38">
        <v>236</v>
      </c>
      <c r="M38">
        <v>401</v>
      </c>
      <c r="N38">
        <v>35</v>
      </c>
      <c r="O38">
        <v>1335</v>
      </c>
      <c r="P38">
        <v>343</v>
      </c>
      <c r="R38" s="6">
        <v>35</v>
      </c>
      <c r="S38" t="b">
        <f>OR(Tabla19[[#This Row],[Tiempo_lineal (ns)]]&gt;$C$508,Tabla19[[#This Row],[Tiempo_lineal (ns)]]&lt;$C$509)</f>
        <v>0</v>
      </c>
      <c r="T38" t="b">
        <f>OR(Tabla19[[#This Row],[Tiempo_normal (ns)]]&gt;$D$508,Tabla19[[#This Row],[Tiempo_normal (ns)]]&lt;$D$509)</f>
        <v>1</v>
      </c>
      <c r="U38" s="6">
        <v>35</v>
      </c>
      <c r="V38" t="b">
        <f>OR(Tabla310[[#This Row],[Tiempo_lineal (ns)]]&gt;$F$508,Tabla310[[#This Row],[Tiempo_lineal (ns)]]&lt;$F$509)</f>
        <v>0</v>
      </c>
      <c r="W38" t="b">
        <f>OR(Tabla310[[#This Row],[Tiempo_normal (ns)]]&gt;$G$508,Tabla310[[#This Row],[Tiempo_normal (ns)]]&lt;$G$509)</f>
        <v>1</v>
      </c>
      <c r="X38" s="6">
        <v>35</v>
      </c>
      <c r="Y38" t="b">
        <f>OR(Tabla411[[#This Row],[Tiempo_lineal (ns)]]&gt;$I$508,Tabla411[[#This Row],[Tiempo_lineal (ns)]]&lt;$I$509)</f>
        <v>0</v>
      </c>
      <c r="Z38" t="b">
        <f>OR(Tabla411[[#This Row],[Tiempo_normal (ns)]]&gt;$J$508,Tabla411[[#This Row],[Tiempo_normal (ns)]]&lt;$J$509)</f>
        <v>0</v>
      </c>
      <c r="AA38" s="6">
        <v>35</v>
      </c>
      <c r="AB38" t="b">
        <f>OR(Tabla512[[#This Row],[Tiempo_lineal (ns)]]&gt;$L$508,Tabla512[[#This Row],[Tiempo_lineal (ns)]]&lt;$L$509)</f>
        <v>0</v>
      </c>
      <c r="AC38" t="b">
        <f>OR(Tabla512[[#This Row],[Tiempo_normal (ns)]]&gt;$M$508,Tabla512[[#This Row],[Tiempo_normal (ns)]]&lt;$M$509)</f>
        <v>0</v>
      </c>
      <c r="AD38" s="6">
        <v>35</v>
      </c>
      <c r="AE38" t="b">
        <f>OR(Tabla613[[#This Row],[Tiempo_lineal (ns)]]&gt;$O$508,Tabla613[[#This Row],[Tiempo_lineal (ns)]]&lt;$O$509)</f>
        <v>0</v>
      </c>
      <c r="AF38" s="7" t="b">
        <f>OR(Tabla613[[#This Row],[Tiempo_normal (ns)]]&gt;$P$508,Tabla613[[#This Row],[Tiempo_normal (ns)]]&lt;$P$509)</f>
        <v>0</v>
      </c>
    </row>
    <row r="39" spans="2:32" x14ac:dyDescent="0.3">
      <c r="B39">
        <v>36</v>
      </c>
      <c r="C39">
        <v>112</v>
      </c>
      <c r="D39">
        <v>113</v>
      </c>
      <c r="E39">
        <v>36</v>
      </c>
      <c r="F39">
        <v>93</v>
      </c>
      <c r="G39">
        <v>114</v>
      </c>
      <c r="H39">
        <v>36</v>
      </c>
      <c r="I39">
        <v>120</v>
      </c>
      <c r="J39">
        <v>366</v>
      </c>
      <c r="K39">
        <v>36</v>
      </c>
      <c r="L39">
        <v>735</v>
      </c>
      <c r="M39">
        <v>370</v>
      </c>
      <c r="N39">
        <v>36</v>
      </c>
      <c r="O39">
        <v>906</v>
      </c>
      <c r="P39">
        <v>543</v>
      </c>
      <c r="R39" s="8">
        <v>36</v>
      </c>
      <c r="S39" t="b">
        <f>OR(Tabla19[[#This Row],[Tiempo_lineal (ns)]]&gt;$C$508,Tabla19[[#This Row],[Tiempo_lineal (ns)]]&lt;$C$509)</f>
        <v>0</v>
      </c>
      <c r="T39" t="b">
        <f>OR(Tabla19[[#This Row],[Tiempo_normal (ns)]]&gt;$D$508,Tabla19[[#This Row],[Tiempo_normal (ns)]]&lt;$D$509)</f>
        <v>0</v>
      </c>
      <c r="U39" s="8">
        <v>36</v>
      </c>
      <c r="V39" t="b">
        <f>OR(Tabla310[[#This Row],[Tiempo_lineal (ns)]]&gt;$F$508,Tabla310[[#This Row],[Tiempo_lineal (ns)]]&lt;$F$509)</f>
        <v>0</v>
      </c>
      <c r="W39" t="b">
        <f>OR(Tabla310[[#This Row],[Tiempo_normal (ns)]]&gt;$G$508,Tabla310[[#This Row],[Tiempo_normal (ns)]]&lt;$G$509)</f>
        <v>0</v>
      </c>
      <c r="X39" s="8">
        <v>36</v>
      </c>
      <c r="Y39" t="b">
        <f>OR(Tabla411[[#This Row],[Tiempo_lineal (ns)]]&gt;$I$508,Tabla411[[#This Row],[Tiempo_lineal (ns)]]&lt;$I$509)</f>
        <v>0</v>
      </c>
      <c r="Z39" t="b">
        <f>OR(Tabla411[[#This Row],[Tiempo_normal (ns)]]&gt;$J$508,Tabla411[[#This Row],[Tiempo_normal (ns)]]&lt;$J$509)</f>
        <v>0</v>
      </c>
      <c r="AA39" s="8">
        <v>36</v>
      </c>
      <c r="AB39" t="b">
        <f>OR(Tabla512[[#This Row],[Tiempo_lineal (ns)]]&gt;$L$508,Tabla512[[#This Row],[Tiempo_lineal (ns)]]&lt;$L$509)</f>
        <v>1</v>
      </c>
      <c r="AC39" t="b">
        <f>OR(Tabla512[[#This Row],[Tiempo_normal (ns)]]&gt;$M$508,Tabla512[[#This Row],[Tiempo_normal (ns)]]&lt;$M$509)</f>
        <v>0</v>
      </c>
      <c r="AD39" s="8">
        <v>36</v>
      </c>
      <c r="AE39" t="b">
        <f>OR(Tabla613[[#This Row],[Tiempo_lineal (ns)]]&gt;$O$508,Tabla613[[#This Row],[Tiempo_lineal (ns)]]&lt;$O$509)</f>
        <v>0</v>
      </c>
      <c r="AF39" s="7" t="b">
        <f>OR(Tabla613[[#This Row],[Tiempo_normal (ns)]]&gt;$P$508,Tabla613[[#This Row],[Tiempo_normal (ns)]]&lt;$P$509)</f>
        <v>0</v>
      </c>
    </row>
    <row r="40" spans="2:32" x14ac:dyDescent="0.3">
      <c r="B40">
        <v>37</v>
      </c>
      <c r="C40">
        <v>105</v>
      </c>
      <c r="D40">
        <v>96</v>
      </c>
      <c r="E40">
        <v>37</v>
      </c>
      <c r="F40">
        <v>94</v>
      </c>
      <c r="G40">
        <v>443</v>
      </c>
      <c r="H40">
        <v>37</v>
      </c>
      <c r="I40">
        <v>134</v>
      </c>
      <c r="J40">
        <v>322</v>
      </c>
      <c r="K40">
        <v>37</v>
      </c>
      <c r="L40">
        <v>262</v>
      </c>
      <c r="M40">
        <v>347</v>
      </c>
      <c r="N40">
        <v>37</v>
      </c>
      <c r="O40">
        <v>995</v>
      </c>
      <c r="P40">
        <v>759</v>
      </c>
      <c r="R40" s="6">
        <v>37</v>
      </c>
      <c r="S40" t="b">
        <f>OR(Tabla19[[#This Row],[Tiempo_lineal (ns)]]&gt;$C$508,Tabla19[[#This Row],[Tiempo_lineal (ns)]]&lt;$C$509)</f>
        <v>0</v>
      </c>
      <c r="T40" t="b">
        <f>OR(Tabla19[[#This Row],[Tiempo_normal (ns)]]&gt;$D$508,Tabla19[[#This Row],[Tiempo_normal (ns)]]&lt;$D$509)</f>
        <v>0</v>
      </c>
      <c r="U40" s="6">
        <v>37</v>
      </c>
      <c r="V40" t="b">
        <f>OR(Tabla310[[#This Row],[Tiempo_lineal (ns)]]&gt;$F$508,Tabla310[[#This Row],[Tiempo_lineal (ns)]]&lt;$F$509)</f>
        <v>0</v>
      </c>
      <c r="W40" t="b">
        <f>OR(Tabla310[[#This Row],[Tiempo_normal (ns)]]&gt;$G$508,Tabla310[[#This Row],[Tiempo_normal (ns)]]&lt;$G$509)</f>
        <v>1</v>
      </c>
      <c r="X40" s="6">
        <v>37</v>
      </c>
      <c r="Y40" t="b">
        <f>OR(Tabla411[[#This Row],[Tiempo_lineal (ns)]]&gt;$I$508,Tabla411[[#This Row],[Tiempo_lineal (ns)]]&lt;$I$509)</f>
        <v>0</v>
      </c>
      <c r="Z40" t="b">
        <f>OR(Tabla411[[#This Row],[Tiempo_normal (ns)]]&gt;$J$508,Tabla411[[#This Row],[Tiempo_normal (ns)]]&lt;$J$509)</f>
        <v>0</v>
      </c>
      <c r="AA40" s="6">
        <v>37</v>
      </c>
      <c r="AB40" t="b">
        <f>OR(Tabla512[[#This Row],[Tiempo_lineal (ns)]]&gt;$L$508,Tabla512[[#This Row],[Tiempo_lineal (ns)]]&lt;$L$509)</f>
        <v>0</v>
      </c>
      <c r="AC40" t="b">
        <f>OR(Tabla512[[#This Row],[Tiempo_normal (ns)]]&gt;$M$508,Tabla512[[#This Row],[Tiempo_normal (ns)]]&lt;$M$509)</f>
        <v>0</v>
      </c>
      <c r="AD40" s="6">
        <v>37</v>
      </c>
      <c r="AE40" t="b">
        <f>OR(Tabla613[[#This Row],[Tiempo_lineal (ns)]]&gt;$O$508,Tabla613[[#This Row],[Tiempo_lineal (ns)]]&lt;$O$509)</f>
        <v>0</v>
      </c>
      <c r="AF40" s="7" t="b">
        <f>OR(Tabla613[[#This Row],[Tiempo_normal (ns)]]&gt;$P$508,Tabla613[[#This Row],[Tiempo_normal (ns)]]&lt;$P$509)</f>
        <v>0</v>
      </c>
    </row>
    <row r="41" spans="2:32" x14ac:dyDescent="0.3">
      <c r="B41">
        <v>38</v>
      </c>
      <c r="C41">
        <v>128</v>
      </c>
      <c r="D41">
        <v>54</v>
      </c>
      <c r="E41">
        <v>38</v>
      </c>
      <c r="F41">
        <v>89</v>
      </c>
      <c r="G41">
        <v>46</v>
      </c>
      <c r="H41">
        <v>38</v>
      </c>
      <c r="I41">
        <v>101</v>
      </c>
      <c r="J41">
        <v>323</v>
      </c>
      <c r="K41">
        <v>38</v>
      </c>
      <c r="L41">
        <v>415</v>
      </c>
      <c r="M41">
        <v>335</v>
      </c>
      <c r="N41">
        <v>38</v>
      </c>
      <c r="O41">
        <v>640</v>
      </c>
      <c r="P41">
        <v>1044</v>
      </c>
      <c r="R41" s="8">
        <v>38</v>
      </c>
      <c r="S41" t="b">
        <f>OR(Tabla19[[#This Row],[Tiempo_lineal (ns)]]&gt;$C$508,Tabla19[[#This Row],[Tiempo_lineal (ns)]]&lt;$C$509)</f>
        <v>0</v>
      </c>
      <c r="T41" t="b">
        <f>OR(Tabla19[[#This Row],[Tiempo_normal (ns)]]&gt;$D$508,Tabla19[[#This Row],[Tiempo_normal (ns)]]&lt;$D$509)</f>
        <v>0</v>
      </c>
      <c r="U41" s="8">
        <v>38</v>
      </c>
      <c r="V41" t="b">
        <f>OR(Tabla310[[#This Row],[Tiempo_lineal (ns)]]&gt;$F$508,Tabla310[[#This Row],[Tiempo_lineal (ns)]]&lt;$F$509)</f>
        <v>0</v>
      </c>
      <c r="W41" t="b">
        <f>OR(Tabla310[[#This Row],[Tiempo_normal (ns)]]&gt;$G$508,Tabla310[[#This Row],[Tiempo_normal (ns)]]&lt;$G$509)</f>
        <v>0</v>
      </c>
      <c r="X41" s="8">
        <v>38</v>
      </c>
      <c r="Y41" t="b">
        <f>OR(Tabla411[[#This Row],[Tiempo_lineal (ns)]]&gt;$I$508,Tabla411[[#This Row],[Tiempo_lineal (ns)]]&lt;$I$509)</f>
        <v>0</v>
      </c>
      <c r="Z41" t="b">
        <f>OR(Tabla411[[#This Row],[Tiempo_normal (ns)]]&gt;$J$508,Tabla411[[#This Row],[Tiempo_normal (ns)]]&lt;$J$509)</f>
        <v>0</v>
      </c>
      <c r="AA41" s="8">
        <v>38</v>
      </c>
      <c r="AB41" t="b">
        <f>OR(Tabla512[[#This Row],[Tiempo_lineal (ns)]]&gt;$L$508,Tabla512[[#This Row],[Tiempo_lineal (ns)]]&lt;$L$509)</f>
        <v>0</v>
      </c>
      <c r="AC41" t="b">
        <f>OR(Tabla512[[#This Row],[Tiempo_normal (ns)]]&gt;$M$508,Tabla512[[#This Row],[Tiempo_normal (ns)]]&lt;$M$509)</f>
        <v>0</v>
      </c>
      <c r="AD41" s="8">
        <v>38</v>
      </c>
      <c r="AE41" t="b">
        <f>OR(Tabla613[[#This Row],[Tiempo_lineal (ns)]]&gt;$O$508,Tabla613[[#This Row],[Tiempo_lineal (ns)]]&lt;$O$509)</f>
        <v>0</v>
      </c>
      <c r="AF41" s="7" t="b">
        <f>OR(Tabla613[[#This Row],[Tiempo_normal (ns)]]&gt;$P$508,Tabla613[[#This Row],[Tiempo_normal (ns)]]&lt;$P$509)</f>
        <v>0</v>
      </c>
    </row>
    <row r="42" spans="2:32" x14ac:dyDescent="0.3">
      <c r="B42">
        <v>39</v>
      </c>
      <c r="C42">
        <v>56</v>
      </c>
      <c r="D42">
        <v>115</v>
      </c>
      <c r="E42">
        <v>39</v>
      </c>
      <c r="F42">
        <v>84</v>
      </c>
      <c r="G42">
        <v>82</v>
      </c>
      <c r="H42">
        <v>39</v>
      </c>
      <c r="I42">
        <v>136</v>
      </c>
      <c r="J42">
        <v>303</v>
      </c>
      <c r="K42">
        <v>39</v>
      </c>
      <c r="L42">
        <v>303</v>
      </c>
      <c r="M42">
        <v>420</v>
      </c>
      <c r="N42">
        <v>39</v>
      </c>
      <c r="O42">
        <v>545</v>
      </c>
      <c r="P42">
        <v>666</v>
      </c>
      <c r="R42" s="6">
        <v>39</v>
      </c>
      <c r="S42" t="b">
        <f>OR(Tabla19[[#This Row],[Tiempo_lineal (ns)]]&gt;$C$508,Tabla19[[#This Row],[Tiempo_lineal (ns)]]&lt;$C$509)</f>
        <v>0</v>
      </c>
      <c r="T42" t="b">
        <f>OR(Tabla19[[#This Row],[Tiempo_normal (ns)]]&gt;$D$508,Tabla19[[#This Row],[Tiempo_normal (ns)]]&lt;$D$509)</f>
        <v>0</v>
      </c>
      <c r="U42" s="6">
        <v>39</v>
      </c>
      <c r="V42" t="b">
        <f>OR(Tabla310[[#This Row],[Tiempo_lineal (ns)]]&gt;$F$508,Tabla310[[#This Row],[Tiempo_lineal (ns)]]&lt;$F$509)</f>
        <v>0</v>
      </c>
      <c r="W42" t="b">
        <f>OR(Tabla310[[#This Row],[Tiempo_normal (ns)]]&gt;$G$508,Tabla310[[#This Row],[Tiempo_normal (ns)]]&lt;$G$509)</f>
        <v>0</v>
      </c>
      <c r="X42" s="6">
        <v>39</v>
      </c>
      <c r="Y42" t="b">
        <f>OR(Tabla411[[#This Row],[Tiempo_lineal (ns)]]&gt;$I$508,Tabla411[[#This Row],[Tiempo_lineal (ns)]]&lt;$I$509)</f>
        <v>0</v>
      </c>
      <c r="Z42" t="b">
        <f>OR(Tabla411[[#This Row],[Tiempo_normal (ns)]]&gt;$J$508,Tabla411[[#This Row],[Tiempo_normal (ns)]]&lt;$J$509)</f>
        <v>0</v>
      </c>
      <c r="AA42" s="6">
        <v>39</v>
      </c>
      <c r="AB42" t="b">
        <f>OR(Tabla512[[#This Row],[Tiempo_lineal (ns)]]&gt;$L$508,Tabla512[[#This Row],[Tiempo_lineal (ns)]]&lt;$L$509)</f>
        <v>0</v>
      </c>
      <c r="AC42" t="b">
        <f>OR(Tabla512[[#This Row],[Tiempo_normal (ns)]]&gt;$M$508,Tabla512[[#This Row],[Tiempo_normal (ns)]]&lt;$M$509)</f>
        <v>0</v>
      </c>
      <c r="AD42" s="6">
        <v>39</v>
      </c>
      <c r="AE42" t="b">
        <f>OR(Tabla613[[#This Row],[Tiempo_lineal (ns)]]&gt;$O$508,Tabla613[[#This Row],[Tiempo_lineal (ns)]]&lt;$O$509)</f>
        <v>0</v>
      </c>
      <c r="AF42" s="7" t="b">
        <f>OR(Tabla613[[#This Row],[Tiempo_normal (ns)]]&gt;$P$508,Tabla613[[#This Row],[Tiempo_normal (ns)]]&lt;$P$509)</f>
        <v>0</v>
      </c>
    </row>
    <row r="43" spans="2:32" x14ac:dyDescent="0.3">
      <c r="B43">
        <v>40</v>
      </c>
      <c r="C43">
        <v>121</v>
      </c>
      <c r="D43">
        <v>97</v>
      </c>
      <c r="E43">
        <v>40</v>
      </c>
      <c r="F43">
        <v>104</v>
      </c>
      <c r="G43">
        <v>126</v>
      </c>
      <c r="H43">
        <v>40</v>
      </c>
      <c r="I43">
        <v>161</v>
      </c>
      <c r="J43">
        <v>85</v>
      </c>
      <c r="K43">
        <v>40</v>
      </c>
      <c r="L43">
        <v>822</v>
      </c>
      <c r="M43">
        <v>418</v>
      </c>
      <c r="N43">
        <v>40</v>
      </c>
      <c r="O43">
        <v>312</v>
      </c>
      <c r="P43">
        <v>292</v>
      </c>
      <c r="R43" s="8">
        <v>40</v>
      </c>
      <c r="S43" t="b">
        <f>OR(Tabla19[[#This Row],[Tiempo_lineal (ns)]]&gt;$C$508,Tabla19[[#This Row],[Tiempo_lineal (ns)]]&lt;$C$509)</f>
        <v>0</v>
      </c>
      <c r="T43" t="b">
        <f>OR(Tabla19[[#This Row],[Tiempo_normal (ns)]]&gt;$D$508,Tabla19[[#This Row],[Tiempo_normal (ns)]]&lt;$D$509)</f>
        <v>0</v>
      </c>
      <c r="U43" s="8">
        <v>40</v>
      </c>
      <c r="V43" t="b">
        <f>OR(Tabla310[[#This Row],[Tiempo_lineal (ns)]]&gt;$F$508,Tabla310[[#This Row],[Tiempo_lineal (ns)]]&lt;$F$509)</f>
        <v>0</v>
      </c>
      <c r="W43" t="b">
        <f>OR(Tabla310[[#This Row],[Tiempo_normal (ns)]]&gt;$G$508,Tabla310[[#This Row],[Tiempo_normal (ns)]]&lt;$G$509)</f>
        <v>0</v>
      </c>
      <c r="X43" s="8">
        <v>40</v>
      </c>
      <c r="Y43" t="b">
        <f>OR(Tabla411[[#This Row],[Tiempo_lineal (ns)]]&gt;$I$508,Tabla411[[#This Row],[Tiempo_lineal (ns)]]&lt;$I$509)</f>
        <v>0</v>
      </c>
      <c r="Z43" t="b">
        <f>OR(Tabla411[[#This Row],[Tiempo_normal (ns)]]&gt;$J$508,Tabla411[[#This Row],[Tiempo_normal (ns)]]&lt;$J$509)</f>
        <v>0</v>
      </c>
      <c r="AA43" s="8">
        <v>40</v>
      </c>
      <c r="AB43" t="b">
        <f>OR(Tabla512[[#This Row],[Tiempo_lineal (ns)]]&gt;$L$508,Tabla512[[#This Row],[Tiempo_lineal (ns)]]&lt;$L$509)</f>
        <v>1</v>
      </c>
      <c r="AC43" t="b">
        <f>OR(Tabla512[[#This Row],[Tiempo_normal (ns)]]&gt;$M$508,Tabla512[[#This Row],[Tiempo_normal (ns)]]&lt;$M$509)</f>
        <v>0</v>
      </c>
      <c r="AD43" s="8">
        <v>40</v>
      </c>
      <c r="AE43" t="b">
        <f>OR(Tabla613[[#This Row],[Tiempo_lineal (ns)]]&gt;$O$508,Tabla613[[#This Row],[Tiempo_lineal (ns)]]&lt;$O$509)</f>
        <v>0</v>
      </c>
      <c r="AF43" s="7" t="b">
        <f>OR(Tabla613[[#This Row],[Tiempo_normal (ns)]]&gt;$P$508,Tabla613[[#This Row],[Tiempo_normal (ns)]]&lt;$P$509)</f>
        <v>0</v>
      </c>
    </row>
    <row r="44" spans="2:32" x14ac:dyDescent="0.3">
      <c r="B44">
        <v>41</v>
      </c>
      <c r="C44">
        <v>101</v>
      </c>
      <c r="D44">
        <v>64</v>
      </c>
      <c r="E44">
        <v>41</v>
      </c>
      <c r="F44">
        <v>100</v>
      </c>
      <c r="G44">
        <v>57</v>
      </c>
      <c r="H44">
        <v>41</v>
      </c>
      <c r="I44">
        <v>230</v>
      </c>
      <c r="J44">
        <v>191</v>
      </c>
      <c r="K44">
        <v>41</v>
      </c>
      <c r="L44">
        <v>597</v>
      </c>
      <c r="M44">
        <v>56</v>
      </c>
      <c r="N44">
        <v>41</v>
      </c>
      <c r="O44">
        <v>886</v>
      </c>
      <c r="P44">
        <v>621</v>
      </c>
      <c r="R44" s="6">
        <v>41</v>
      </c>
      <c r="S44" t="b">
        <f>OR(Tabla19[[#This Row],[Tiempo_lineal (ns)]]&gt;$C$508,Tabla19[[#This Row],[Tiempo_lineal (ns)]]&lt;$C$509)</f>
        <v>0</v>
      </c>
      <c r="T44" t="b">
        <f>OR(Tabla19[[#This Row],[Tiempo_normal (ns)]]&gt;$D$508,Tabla19[[#This Row],[Tiempo_normal (ns)]]&lt;$D$509)</f>
        <v>0</v>
      </c>
      <c r="U44" s="6">
        <v>41</v>
      </c>
      <c r="V44" t="b">
        <f>OR(Tabla310[[#This Row],[Tiempo_lineal (ns)]]&gt;$F$508,Tabla310[[#This Row],[Tiempo_lineal (ns)]]&lt;$F$509)</f>
        <v>0</v>
      </c>
      <c r="W44" t="b">
        <f>OR(Tabla310[[#This Row],[Tiempo_normal (ns)]]&gt;$G$508,Tabla310[[#This Row],[Tiempo_normal (ns)]]&lt;$G$509)</f>
        <v>0</v>
      </c>
      <c r="X44" s="6">
        <v>41</v>
      </c>
      <c r="Y44" t="b">
        <f>OR(Tabla411[[#This Row],[Tiempo_lineal (ns)]]&gt;$I$508,Tabla411[[#This Row],[Tiempo_lineal (ns)]]&lt;$I$509)</f>
        <v>0</v>
      </c>
      <c r="Z44" t="b">
        <f>OR(Tabla411[[#This Row],[Tiempo_normal (ns)]]&gt;$J$508,Tabla411[[#This Row],[Tiempo_normal (ns)]]&lt;$J$509)</f>
        <v>0</v>
      </c>
      <c r="AA44" s="6">
        <v>41</v>
      </c>
      <c r="AB44" t="b">
        <f>OR(Tabla512[[#This Row],[Tiempo_lineal (ns)]]&gt;$L$508,Tabla512[[#This Row],[Tiempo_lineal (ns)]]&lt;$L$509)</f>
        <v>0</v>
      </c>
      <c r="AC44" t="b">
        <f>OR(Tabla512[[#This Row],[Tiempo_normal (ns)]]&gt;$M$508,Tabla512[[#This Row],[Tiempo_normal (ns)]]&lt;$M$509)</f>
        <v>1</v>
      </c>
      <c r="AD44" s="6">
        <v>41</v>
      </c>
      <c r="AE44" t="b">
        <f>OR(Tabla613[[#This Row],[Tiempo_lineal (ns)]]&gt;$O$508,Tabla613[[#This Row],[Tiempo_lineal (ns)]]&lt;$O$509)</f>
        <v>0</v>
      </c>
      <c r="AF44" s="7" t="b">
        <f>OR(Tabla613[[#This Row],[Tiempo_normal (ns)]]&gt;$P$508,Tabla613[[#This Row],[Tiempo_normal (ns)]]&lt;$P$509)</f>
        <v>0</v>
      </c>
    </row>
    <row r="45" spans="2:32" x14ac:dyDescent="0.3">
      <c r="B45">
        <v>42</v>
      </c>
      <c r="C45">
        <v>116</v>
      </c>
      <c r="D45">
        <v>88</v>
      </c>
      <c r="E45">
        <v>42</v>
      </c>
      <c r="F45">
        <v>67</v>
      </c>
      <c r="G45">
        <v>199</v>
      </c>
      <c r="H45">
        <v>42</v>
      </c>
      <c r="I45">
        <v>109</v>
      </c>
      <c r="J45">
        <v>345</v>
      </c>
      <c r="K45">
        <v>42</v>
      </c>
      <c r="L45">
        <v>516</v>
      </c>
      <c r="M45">
        <v>474</v>
      </c>
      <c r="N45">
        <v>42</v>
      </c>
      <c r="O45">
        <v>513</v>
      </c>
      <c r="P45">
        <v>424</v>
      </c>
      <c r="R45" s="8">
        <v>42</v>
      </c>
      <c r="S45" t="b">
        <f>OR(Tabla19[[#This Row],[Tiempo_lineal (ns)]]&gt;$C$508,Tabla19[[#This Row],[Tiempo_lineal (ns)]]&lt;$C$509)</f>
        <v>0</v>
      </c>
      <c r="T45" t="b">
        <f>OR(Tabla19[[#This Row],[Tiempo_normal (ns)]]&gt;$D$508,Tabla19[[#This Row],[Tiempo_normal (ns)]]&lt;$D$509)</f>
        <v>0</v>
      </c>
      <c r="U45" s="8">
        <v>42</v>
      </c>
      <c r="V45" t="b">
        <f>OR(Tabla310[[#This Row],[Tiempo_lineal (ns)]]&gt;$F$508,Tabla310[[#This Row],[Tiempo_lineal (ns)]]&lt;$F$509)</f>
        <v>0</v>
      </c>
      <c r="W45" t="b">
        <f>OR(Tabla310[[#This Row],[Tiempo_normal (ns)]]&gt;$G$508,Tabla310[[#This Row],[Tiempo_normal (ns)]]&lt;$G$509)</f>
        <v>1</v>
      </c>
      <c r="X45" s="8">
        <v>42</v>
      </c>
      <c r="Y45" t="b">
        <f>OR(Tabla411[[#This Row],[Tiempo_lineal (ns)]]&gt;$I$508,Tabla411[[#This Row],[Tiempo_lineal (ns)]]&lt;$I$509)</f>
        <v>0</v>
      </c>
      <c r="Z45" t="b">
        <f>OR(Tabla411[[#This Row],[Tiempo_normal (ns)]]&gt;$J$508,Tabla411[[#This Row],[Tiempo_normal (ns)]]&lt;$J$509)</f>
        <v>0</v>
      </c>
      <c r="AA45" s="8">
        <v>42</v>
      </c>
      <c r="AB45" t="b">
        <f>OR(Tabla512[[#This Row],[Tiempo_lineal (ns)]]&gt;$L$508,Tabla512[[#This Row],[Tiempo_lineal (ns)]]&lt;$L$509)</f>
        <v>0</v>
      </c>
      <c r="AC45" t="b">
        <f>OR(Tabla512[[#This Row],[Tiempo_normal (ns)]]&gt;$M$508,Tabla512[[#This Row],[Tiempo_normal (ns)]]&lt;$M$509)</f>
        <v>0</v>
      </c>
      <c r="AD45" s="8">
        <v>42</v>
      </c>
      <c r="AE45" t="b">
        <f>OR(Tabla613[[#This Row],[Tiempo_lineal (ns)]]&gt;$O$508,Tabla613[[#This Row],[Tiempo_lineal (ns)]]&lt;$O$509)</f>
        <v>0</v>
      </c>
      <c r="AF45" s="7" t="b">
        <f>OR(Tabla613[[#This Row],[Tiempo_normal (ns)]]&gt;$P$508,Tabla613[[#This Row],[Tiempo_normal (ns)]]&lt;$P$509)</f>
        <v>0</v>
      </c>
    </row>
    <row r="46" spans="2:32" x14ac:dyDescent="0.3">
      <c r="B46">
        <v>43</v>
      </c>
      <c r="C46">
        <v>90</v>
      </c>
      <c r="D46">
        <v>226</v>
      </c>
      <c r="E46">
        <v>43</v>
      </c>
      <c r="F46">
        <v>158</v>
      </c>
      <c r="G46">
        <v>128</v>
      </c>
      <c r="H46">
        <v>43</v>
      </c>
      <c r="I46">
        <v>95</v>
      </c>
      <c r="J46">
        <v>170</v>
      </c>
      <c r="K46">
        <v>43</v>
      </c>
      <c r="L46">
        <v>409</v>
      </c>
      <c r="M46">
        <v>464</v>
      </c>
      <c r="N46">
        <v>43</v>
      </c>
      <c r="O46">
        <v>1059</v>
      </c>
      <c r="P46">
        <v>559</v>
      </c>
      <c r="R46" s="6">
        <v>43</v>
      </c>
      <c r="S46" t="b">
        <f>OR(Tabla19[[#This Row],[Tiempo_lineal (ns)]]&gt;$C$508,Tabla19[[#This Row],[Tiempo_lineal (ns)]]&lt;$C$509)</f>
        <v>0</v>
      </c>
      <c r="T46" t="b">
        <f>OR(Tabla19[[#This Row],[Tiempo_normal (ns)]]&gt;$D$508,Tabla19[[#This Row],[Tiempo_normal (ns)]]&lt;$D$509)</f>
        <v>1</v>
      </c>
      <c r="U46" s="6">
        <v>43</v>
      </c>
      <c r="V46" t="b">
        <f>OR(Tabla310[[#This Row],[Tiempo_lineal (ns)]]&gt;$F$508,Tabla310[[#This Row],[Tiempo_lineal (ns)]]&lt;$F$509)</f>
        <v>0</v>
      </c>
      <c r="W46" t="b">
        <f>OR(Tabla310[[#This Row],[Tiempo_normal (ns)]]&gt;$G$508,Tabla310[[#This Row],[Tiempo_normal (ns)]]&lt;$G$509)</f>
        <v>0</v>
      </c>
      <c r="X46" s="6">
        <v>43</v>
      </c>
      <c r="Y46" t="b">
        <f>OR(Tabla411[[#This Row],[Tiempo_lineal (ns)]]&gt;$I$508,Tabla411[[#This Row],[Tiempo_lineal (ns)]]&lt;$I$509)</f>
        <v>0</v>
      </c>
      <c r="Z46" t="b">
        <f>OR(Tabla411[[#This Row],[Tiempo_normal (ns)]]&gt;$J$508,Tabla411[[#This Row],[Tiempo_normal (ns)]]&lt;$J$509)</f>
        <v>0</v>
      </c>
      <c r="AA46" s="6">
        <v>43</v>
      </c>
      <c r="AB46" t="b">
        <f>OR(Tabla512[[#This Row],[Tiempo_lineal (ns)]]&gt;$L$508,Tabla512[[#This Row],[Tiempo_lineal (ns)]]&lt;$L$509)</f>
        <v>0</v>
      </c>
      <c r="AC46" t="b">
        <f>OR(Tabla512[[#This Row],[Tiempo_normal (ns)]]&gt;$M$508,Tabla512[[#This Row],[Tiempo_normal (ns)]]&lt;$M$509)</f>
        <v>0</v>
      </c>
      <c r="AD46" s="6">
        <v>43</v>
      </c>
      <c r="AE46" t="b">
        <f>OR(Tabla613[[#This Row],[Tiempo_lineal (ns)]]&gt;$O$508,Tabla613[[#This Row],[Tiempo_lineal (ns)]]&lt;$O$509)</f>
        <v>0</v>
      </c>
      <c r="AF46" s="7" t="b">
        <f>OR(Tabla613[[#This Row],[Tiempo_normal (ns)]]&gt;$P$508,Tabla613[[#This Row],[Tiempo_normal (ns)]]&lt;$P$509)</f>
        <v>0</v>
      </c>
    </row>
    <row r="47" spans="2:32" x14ac:dyDescent="0.3">
      <c r="B47">
        <v>44</v>
      </c>
      <c r="C47">
        <v>97</v>
      </c>
      <c r="D47">
        <v>80</v>
      </c>
      <c r="E47">
        <v>44</v>
      </c>
      <c r="F47">
        <v>165</v>
      </c>
      <c r="G47">
        <v>70</v>
      </c>
      <c r="H47">
        <v>44</v>
      </c>
      <c r="I47">
        <v>101</v>
      </c>
      <c r="J47">
        <v>86</v>
      </c>
      <c r="K47">
        <v>44</v>
      </c>
      <c r="L47">
        <v>290</v>
      </c>
      <c r="M47">
        <v>694</v>
      </c>
      <c r="N47">
        <v>44</v>
      </c>
      <c r="O47">
        <v>378</v>
      </c>
      <c r="P47">
        <v>694</v>
      </c>
      <c r="R47" s="8">
        <v>44</v>
      </c>
      <c r="S47" t="b">
        <f>OR(Tabla19[[#This Row],[Tiempo_lineal (ns)]]&gt;$C$508,Tabla19[[#This Row],[Tiempo_lineal (ns)]]&lt;$C$509)</f>
        <v>0</v>
      </c>
      <c r="T47" t="b">
        <f>OR(Tabla19[[#This Row],[Tiempo_normal (ns)]]&gt;$D$508,Tabla19[[#This Row],[Tiempo_normal (ns)]]&lt;$D$509)</f>
        <v>0</v>
      </c>
      <c r="U47" s="8">
        <v>44</v>
      </c>
      <c r="V47" t="b">
        <f>OR(Tabla310[[#This Row],[Tiempo_lineal (ns)]]&gt;$F$508,Tabla310[[#This Row],[Tiempo_lineal (ns)]]&lt;$F$509)</f>
        <v>1</v>
      </c>
      <c r="W47" t="b">
        <f>OR(Tabla310[[#This Row],[Tiempo_normal (ns)]]&gt;$G$508,Tabla310[[#This Row],[Tiempo_normal (ns)]]&lt;$G$509)</f>
        <v>0</v>
      </c>
      <c r="X47" s="8">
        <v>44</v>
      </c>
      <c r="Y47" t="b">
        <f>OR(Tabla411[[#This Row],[Tiempo_lineal (ns)]]&gt;$I$508,Tabla411[[#This Row],[Tiempo_lineal (ns)]]&lt;$I$509)</f>
        <v>0</v>
      </c>
      <c r="Z47" t="b">
        <f>OR(Tabla411[[#This Row],[Tiempo_normal (ns)]]&gt;$J$508,Tabla411[[#This Row],[Tiempo_normal (ns)]]&lt;$J$509)</f>
        <v>0</v>
      </c>
      <c r="AA47" s="8">
        <v>44</v>
      </c>
      <c r="AB47" t="b">
        <f>OR(Tabla512[[#This Row],[Tiempo_lineal (ns)]]&gt;$L$508,Tabla512[[#This Row],[Tiempo_lineal (ns)]]&lt;$L$509)</f>
        <v>0</v>
      </c>
      <c r="AC47" t="b">
        <f>OR(Tabla512[[#This Row],[Tiempo_normal (ns)]]&gt;$M$508,Tabla512[[#This Row],[Tiempo_normal (ns)]]&lt;$M$509)</f>
        <v>1</v>
      </c>
      <c r="AD47" s="8">
        <v>44</v>
      </c>
      <c r="AE47" t="b">
        <f>OR(Tabla613[[#This Row],[Tiempo_lineal (ns)]]&gt;$O$508,Tabla613[[#This Row],[Tiempo_lineal (ns)]]&lt;$O$509)</f>
        <v>0</v>
      </c>
      <c r="AF47" s="7" t="b">
        <f>OR(Tabla613[[#This Row],[Tiempo_normal (ns)]]&gt;$P$508,Tabla613[[#This Row],[Tiempo_normal (ns)]]&lt;$P$509)</f>
        <v>0</v>
      </c>
    </row>
    <row r="48" spans="2:32" x14ac:dyDescent="0.3">
      <c r="B48">
        <v>45</v>
      </c>
      <c r="C48">
        <v>73</v>
      </c>
      <c r="D48">
        <v>79</v>
      </c>
      <c r="E48">
        <v>45</v>
      </c>
      <c r="F48">
        <v>63</v>
      </c>
      <c r="G48">
        <v>37</v>
      </c>
      <c r="H48">
        <v>45</v>
      </c>
      <c r="I48">
        <v>141</v>
      </c>
      <c r="J48">
        <v>98</v>
      </c>
      <c r="K48">
        <v>45</v>
      </c>
      <c r="L48">
        <v>227</v>
      </c>
      <c r="M48">
        <v>552</v>
      </c>
      <c r="N48">
        <v>45</v>
      </c>
      <c r="O48">
        <v>578</v>
      </c>
      <c r="P48">
        <v>449</v>
      </c>
      <c r="R48" s="6">
        <v>45</v>
      </c>
      <c r="S48" t="b">
        <f>OR(Tabla19[[#This Row],[Tiempo_lineal (ns)]]&gt;$C$508,Tabla19[[#This Row],[Tiempo_lineal (ns)]]&lt;$C$509)</f>
        <v>0</v>
      </c>
      <c r="T48" t="b">
        <f>OR(Tabla19[[#This Row],[Tiempo_normal (ns)]]&gt;$D$508,Tabla19[[#This Row],[Tiempo_normal (ns)]]&lt;$D$509)</f>
        <v>0</v>
      </c>
      <c r="U48" s="6">
        <v>45</v>
      </c>
      <c r="V48" t="b">
        <f>OR(Tabla310[[#This Row],[Tiempo_lineal (ns)]]&gt;$F$508,Tabla310[[#This Row],[Tiempo_lineal (ns)]]&lt;$F$509)</f>
        <v>0</v>
      </c>
      <c r="W48" t="b">
        <f>OR(Tabla310[[#This Row],[Tiempo_normal (ns)]]&gt;$G$508,Tabla310[[#This Row],[Tiempo_normal (ns)]]&lt;$G$509)</f>
        <v>0</v>
      </c>
      <c r="X48" s="6">
        <v>45</v>
      </c>
      <c r="Y48" t="b">
        <f>OR(Tabla411[[#This Row],[Tiempo_lineal (ns)]]&gt;$I$508,Tabla411[[#This Row],[Tiempo_lineal (ns)]]&lt;$I$509)</f>
        <v>0</v>
      </c>
      <c r="Z48" t="b">
        <f>OR(Tabla411[[#This Row],[Tiempo_normal (ns)]]&gt;$J$508,Tabla411[[#This Row],[Tiempo_normal (ns)]]&lt;$J$509)</f>
        <v>0</v>
      </c>
      <c r="AA48" s="6">
        <v>45</v>
      </c>
      <c r="AB48" t="b">
        <f>OR(Tabla512[[#This Row],[Tiempo_lineal (ns)]]&gt;$L$508,Tabla512[[#This Row],[Tiempo_lineal (ns)]]&lt;$L$509)</f>
        <v>0</v>
      </c>
      <c r="AC48" t="b">
        <f>OR(Tabla512[[#This Row],[Tiempo_normal (ns)]]&gt;$M$508,Tabla512[[#This Row],[Tiempo_normal (ns)]]&lt;$M$509)</f>
        <v>0</v>
      </c>
      <c r="AD48" s="6">
        <v>45</v>
      </c>
      <c r="AE48" t="b">
        <f>OR(Tabla613[[#This Row],[Tiempo_lineal (ns)]]&gt;$O$508,Tabla613[[#This Row],[Tiempo_lineal (ns)]]&lt;$O$509)</f>
        <v>0</v>
      </c>
      <c r="AF48" s="7" t="b">
        <f>OR(Tabla613[[#This Row],[Tiempo_normal (ns)]]&gt;$P$508,Tabla613[[#This Row],[Tiempo_normal (ns)]]&lt;$P$509)</f>
        <v>0</v>
      </c>
    </row>
    <row r="49" spans="2:32" x14ac:dyDescent="0.3">
      <c r="B49">
        <v>46</v>
      </c>
      <c r="C49">
        <v>137</v>
      </c>
      <c r="D49">
        <v>174</v>
      </c>
      <c r="E49">
        <v>46</v>
      </c>
      <c r="F49">
        <v>77</v>
      </c>
      <c r="G49">
        <v>58</v>
      </c>
      <c r="H49">
        <v>46</v>
      </c>
      <c r="I49">
        <v>472</v>
      </c>
      <c r="J49">
        <v>305</v>
      </c>
      <c r="K49">
        <v>46</v>
      </c>
      <c r="L49">
        <v>529</v>
      </c>
      <c r="M49">
        <v>250</v>
      </c>
      <c r="N49">
        <v>46</v>
      </c>
      <c r="O49">
        <v>558</v>
      </c>
      <c r="P49">
        <v>395</v>
      </c>
      <c r="R49" s="8">
        <v>46</v>
      </c>
      <c r="S49" t="b">
        <f>OR(Tabla19[[#This Row],[Tiempo_lineal (ns)]]&gt;$C$508,Tabla19[[#This Row],[Tiempo_lineal (ns)]]&lt;$C$509)</f>
        <v>1</v>
      </c>
      <c r="T49" t="b">
        <f>OR(Tabla19[[#This Row],[Tiempo_normal (ns)]]&gt;$D$508,Tabla19[[#This Row],[Tiempo_normal (ns)]]&lt;$D$509)</f>
        <v>1</v>
      </c>
      <c r="U49" s="8">
        <v>46</v>
      </c>
      <c r="V49" t="b">
        <f>OR(Tabla310[[#This Row],[Tiempo_lineal (ns)]]&gt;$F$508,Tabla310[[#This Row],[Tiempo_lineal (ns)]]&lt;$F$509)</f>
        <v>0</v>
      </c>
      <c r="W49" t="b">
        <f>OR(Tabla310[[#This Row],[Tiempo_normal (ns)]]&gt;$G$508,Tabla310[[#This Row],[Tiempo_normal (ns)]]&lt;$G$509)</f>
        <v>0</v>
      </c>
      <c r="X49" s="8">
        <v>46</v>
      </c>
      <c r="Y49" t="b">
        <f>OR(Tabla411[[#This Row],[Tiempo_lineal (ns)]]&gt;$I$508,Tabla411[[#This Row],[Tiempo_lineal (ns)]]&lt;$I$509)</f>
        <v>0</v>
      </c>
      <c r="Z49" t="b">
        <f>OR(Tabla411[[#This Row],[Tiempo_normal (ns)]]&gt;$J$508,Tabla411[[#This Row],[Tiempo_normal (ns)]]&lt;$J$509)</f>
        <v>0</v>
      </c>
      <c r="AA49" s="8">
        <v>46</v>
      </c>
      <c r="AB49" t="b">
        <f>OR(Tabla512[[#This Row],[Tiempo_lineal (ns)]]&gt;$L$508,Tabla512[[#This Row],[Tiempo_lineal (ns)]]&lt;$L$509)</f>
        <v>0</v>
      </c>
      <c r="AC49" t="b">
        <f>OR(Tabla512[[#This Row],[Tiempo_normal (ns)]]&gt;$M$508,Tabla512[[#This Row],[Tiempo_normal (ns)]]&lt;$M$509)</f>
        <v>0</v>
      </c>
      <c r="AD49" s="8">
        <v>46</v>
      </c>
      <c r="AE49" t="b">
        <f>OR(Tabla613[[#This Row],[Tiempo_lineal (ns)]]&gt;$O$508,Tabla613[[#This Row],[Tiempo_lineal (ns)]]&lt;$O$509)</f>
        <v>0</v>
      </c>
      <c r="AF49" s="7" t="b">
        <f>OR(Tabla613[[#This Row],[Tiempo_normal (ns)]]&gt;$P$508,Tabla613[[#This Row],[Tiempo_normal (ns)]]&lt;$P$509)</f>
        <v>0</v>
      </c>
    </row>
    <row r="50" spans="2:32" x14ac:dyDescent="0.3">
      <c r="B50">
        <v>47</v>
      </c>
      <c r="C50">
        <v>60</v>
      </c>
      <c r="D50">
        <v>96</v>
      </c>
      <c r="E50">
        <v>47</v>
      </c>
      <c r="F50">
        <v>87</v>
      </c>
      <c r="G50">
        <v>56</v>
      </c>
      <c r="H50">
        <v>47</v>
      </c>
      <c r="I50">
        <v>235</v>
      </c>
      <c r="J50">
        <v>499</v>
      </c>
      <c r="K50">
        <v>47</v>
      </c>
      <c r="L50">
        <v>310</v>
      </c>
      <c r="M50">
        <v>186</v>
      </c>
      <c r="N50">
        <v>47</v>
      </c>
      <c r="O50">
        <v>649</v>
      </c>
      <c r="P50">
        <v>870</v>
      </c>
      <c r="R50" s="6">
        <v>47</v>
      </c>
      <c r="S50" t="b">
        <f>OR(Tabla19[[#This Row],[Tiempo_lineal (ns)]]&gt;$C$508,Tabla19[[#This Row],[Tiempo_lineal (ns)]]&lt;$C$509)</f>
        <v>0</v>
      </c>
      <c r="T50" t="b">
        <f>OR(Tabla19[[#This Row],[Tiempo_normal (ns)]]&gt;$D$508,Tabla19[[#This Row],[Tiempo_normal (ns)]]&lt;$D$509)</f>
        <v>0</v>
      </c>
      <c r="U50" s="6">
        <v>47</v>
      </c>
      <c r="V50" t="b">
        <f>OR(Tabla310[[#This Row],[Tiempo_lineal (ns)]]&gt;$F$508,Tabla310[[#This Row],[Tiempo_lineal (ns)]]&lt;$F$509)</f>
        <v>0</v>
      </c>
      <c r="W50" t="b">
        <f>OR(Tabla310[[#This Row],[Tiempo_normal (ns)]]&gt;$G$508,Tabla310[[#This Row],[Tiempo_normal (ns)]]&lt;$G$509)</f>
        <v>0</v>
      </c>
      <c r="X50" s="6">
        <v>47</v>
      </c>
      <c r="Y50" t="b">
        <f>OR(Tabla411[[#This Row],[Tiempo_lineal (ns)]]&gt;$I$508,Tabla411[[#This Row],[Tiempo_lineal (ns)]]&lt;$I$509)</f>
        <v>0</v>
      </c>
      <c r="Z50" t="b">
        <f>OR(Tabla411[[#This Row],[Tiempo_normal (ns)]]&gt;$J$508,Tabla411[[#This Row],[Tiempo_normal (ns)]]&lt;$J$509)</f>
        <v>0</v>
      </c>
      <c r="AA50" s="6">
        <v>47</v>
      </c>
      <c r="AB50" t="b">
        <f>OR(Tabla512[[#This Row],[Tiempo_lineal (ns)]]&gt;$L$508,Tabla512[[#This Row],[Tiempo_lineal (ns)]]&lt;$L$509)</f>
        <v>0</v>
      </c>
      <c r="AC50" t="b">
        <f>OR(Tabla512[[#This Row],[Tiempo_normal (ns)]]&gt;$M$508,Tabla512[[#This Row],[Tiempo_normal (ns)]]&lt;$M$509)</f>
        <v>0</v>
      </c>
      <c r="AD50" s="6">
        <v>47</v>
      </c>
      <c r="AE50" t="b">
        <f>OR(Tabla613[[#This Row],[Tiempo_lineal (ns)]]&gt;$O$508,Tabla613[[#This Row],[Tiempo_lineal (ns)]]&lt;$O$509)</f>
        <v>0</v>
      </c>
      <c r="AF50" s="7" t="b">
        <f>OR(Tabla613[[#This Row],[Tiempo_normal (ns)]]&gt;$P$508,Tabla613[[#This Row],[Tiempo_normal (ns)]]&lt;$P$509)</f>
        <v>0</v>
      </c>
    </row>
    <row r="51" spans="2:32" x14ac:dyDescent="0.3">
      <c r="B51">
        <v>48</v>
      </c>
      <c r="C51">
        <v>42</v>
      </c>
      <c r="D51">
        <v>85</v>
      </c>
      <c r="E51">
        <v>48</v>
      </c>
      <c r="F51">
        <v>107</v>
      </c>
      <c r="G51">
        <v>47</v>
      </c>
      <c r="H51">
        <v>48</v>
      </c>
      <c r="I51">
        <v>111</v>
      </c>
      <c r="J51">
        <v>285</v>
      </c>
      <c r="K51">
        <v>48</v>
      </c>
      <c r="L51">
        <v>513</v>
      </c>
      <c r="M51">
        <v>305</v>
      </c>
      <c r="N51">
        <v>48</v>
      </c>
      <c r="O51">
        <v>1035</v>
      </c>
      <c r="P51">
        <v>489</v>
      </c>
      <c r="R51" s="8">
        <v>48</v>
      </c>
      <c r="S51" t="b">
        <f>OR(Tabla19[[#This Row],[Tiempo_lineal (ns)]]&gt;$C$508,Tabla19[[#This Row],[Tiempo_lineal (ns)]]&lt;$C$509)</f>
        <v>0</v>
      </c>
      <c r="T51" t="b">
        <f>OR(Tabla19[[#This Row],[Tiempo_normal (ns)]]&gt;$D$508,Tabla19[[#This Row],[Tiempo_normal (ns)]]&lt;$D$509)</f>
        <v>0</v>
      </c>
      <c r="U51" s="8">
        <v>48</v>
      </c>
      <c r="V51" t="b">
        <f>OR(Tabla310[[#This Row],[Tiempo_lineal (ns)]]&gt;$F$508,Tabla310[[#This Row],[Tiempo_lineal (ns)]]&lt;$F$509)</f>
        <v>0</v>
      </c>
      <c r="W51" t="b">
        <f>OR(Tabla310[[#This Row],[Tiempo_normal (ns)]]&gt;$G$508,Tabla310[[#This Row],[Tiempo_normal (ns)]]&lt;$G$509)</f>
        <v>0</v>
      </c>
      <c r="X51" s="8">
        <v>48</v>
      </c>
      <c r="Y51" t="b">
        <f>OR(Tabla411[[#This Row],[Tiempo_lineal (ns)]]&gt;$I$508,Tabla411[[#This Row],[Tiempo_lineal (ns)]]&lt;$I$509)</f>
        <v>0</v>
      </c>
      <c r="Z51" t="b">
        <f>OR(Tabla411[[#This Row],[Tiempo_normal (ns)]]&gt;$J$508,Tabla411[[#This Row],[Tiempo_normal (ns)]]&lt;$J$509)</f>
        <v>0</v>
      </c>
      <c r="AA51" s="8">
        <v>48</v>
      </c>
      <c r="AB51" t="b">
        <f>OR(Tabla512[[#This Row],[Tiempo_lineal (ns)]]&gt;$L$508,Tabla512[[#This Row],[Tiempo_lineal (ns)]]&lt;$L$509)</f>
        <v>0</v>
      </c>
      <c r="AC51" t="b">
        <f>OR(Tabla512[[#This Row],[Tiempo_normal (ns)]]&gt;$M$508,Tabla512[[#This Row],[Tiempo_normal (ns)]]&lt;$M$509)</f>
        <v>0</v>
      </c>
      <c r="AD51" s="8">
        <v>48</v>
      </c>
      <c r="AE51" t="b">
        <f>OR(Tabla613[[#This Row],[Tiempo_lineal (ns)]]&gt;$O$508,Tabla613[[#This Row],[Tiempo_lineal (ns)]]&lt;$O$509)</f>
        <v>0</v>
      </c>
      <c r="AF51" s="7" t="b">
        <f>OR(Tabla613[[#This Row],[Tiempo_normal (ns)]]&gt;$P$508,Tabla613[[#This Row],[Tiempo_normal (ns)]]&lt;$P$509)</f>
        <v>0</v>
      </c>
    </row>
    <row r="52" spans="2:32" x14ac:dyDescent="0.3">
      <c r="B52">
        <v>49</v>
      </c>
      <c r="C52">
        <v>72</v>
      </c>
      <c r="D52">
        <v>73</v>
      </c>
      <c r="E52">
        <v>49</v>
      </c>
      <c r="F52">
        <v>108</v>
      </c>
      <c r="G52">
        <v>3534</v>
      </c>
      <c r="H52">
        <v>49</v>
      </c>
      <c r="I52">
        <v>132</v>
      </c>
      <c r="J52">
        <v>122</v>
      </c>
      <c r="K52">
        <v>49</v>
      </c>
      <c r="L52">
        <v>322</v>
      </c>
      <c r="M52">
        <v>509</v>
      </c>
      <c r="N52">
        <v>49</v>
      </c>
      <c r="O52">
        <v>654</v>
      </c>
      <c r="P52">
        <v>802</v>
      </c>
      <c r="R52" s="6">
        <v>49</v>
      </c>
      <c r="S52" t="b">
        <f>OR(Tabla19[[#This Row],[Tiempo_lineal (ns)]]&gt;$C$508,Tabla19[[#This Row],[Tiempo_lineal (ns)]]&lt;$C$509)</f>
        <v>0</v>
      </c>
      <c r="T52" t="b">
        <f>OR(Tabla19[[#This Row],[Tiempo_normal (ns)]]&gt;$D$508,Tabla19[[#This Row],[Tiempo_normal (ns)]]&lt;$D$509)</f>
        <v>0</v>
      </c>
      <c r="U52" s="6">
        <v>49</v>
      </c>
      <c r="V52" t="b">
        <f>OR(Tabla310[[#This Row],[Tiempo_lineal (ns)]]&gt;$F$508,Tabla310[[#This Row],[Tiempo_lineal (ns)]]&lt;$F$509)</f>
        <v>0</v>
      </c>
      <c r="W52" t="b">
        <f>OR(Tabla310[[#This Row],[Tiempo_normal (ns)]]&gt;$G$508,Tabla310[[#This Row],[Tiempo_normal (ns)]]&lt;$G$509)</f>
        <v>1</v>
      </c>
      <c r="X52" s="6">
        <v>49</v>
      </c>
      <c r="Y52" t="b">
        <f>OR(Tabla411[[#This Row],[Tiempo_lineal (ns)]]&gt;$I$508,Tabla411[[#This Row],[Tiempo_lineal (ns)]]&lt;$I$509)</f>
        <v>0</v>
      </c>
      <c r="Z52" t="b">
        <f>OR(Tabla411[[#This Row],[Tiempo_normal (ns)]]&gt;$J$508,Tabla411[[#This Row],[Tiempo_normal (ns)]]&lt;$J$509)</f>
        <v>0</v>
      </c>
      <c r="AA52" s="6">
        <v>49</v>
      </c>
      <c r="AB52" t="b">
        <f>OR(Tabla512[[#This Row],[Tiempo_lineal (ns)]]&gt;$L$508,Tabla512[[#This Row],[Tiempo_lineal (ns)]]&lt;$L$509)</f>
        <v>0</v>
      </c>
      <c r="AC52" t="b">
        <f>OR(Tabla512[[#This Row],[Tiempo_normal (ns)]]&gt;$M$508,Tabla512[[#This Row],[Tiempo_normal (ns)]]&lt;$M$509)</f>
        <v>0</v>
      </c>
      <c r="AD52" s="6">
        <v>49</v>
      </c>
      <c r="AE52" t="b">
        <f>OR(Tabla613[[#This Row],[Tiempo_lineal (ns)]]&gt;$O$508,Tabla613[[#This Row],[Tiempo_lineal (ns)]]&lt;$O$509)</f>
        <v>0</v>
      </c>
      <c r="AF52" s="7" t="b">
        <f>OR(Tabla613[[#This Row],[Tiempo_normal (ns)]]&gt;$P$508,Tabla613[[#This Row],[Tiempo_normal (ns)]]&lt;$P$509)</f>
        <v>0</v>
      </c>
    </row>
    <row r="53" spans="2:32" x14ac:dyDescent="0.3">
      <c r="B53">
        <v>50</v>
      </c>
      <c r="C53">
        <v>93</v>
      </c>
      <c r="D53">
        <v>66</v>
      </c>
      <c r="E53">
        <v>50</v>
      </c>
      <c r="F53">
        <v>146</v>
      </c>
      <c r="G53">
        <v>81</v>
      </c>
      <c r="H53">
        <v>50</v>
      </c>
      <c r="I53">
        <v>831</v>
      </c>
      <c r="J53">
        <v>479</v>
      </c>
      <c r="K53">
        <v>50</v>
      </c>
      <c r="L53">
        <v>149</v>
      </c>
      <c r="M53">
        <v>325</v>
      </c>
      <c r="N53">
        <v>50</v>
      </c>
      <c r="O53">
        <v>1302</v>
      </c>
      <c r="P53">
        <v>398</v>
      </c>
      <c r="R53" s="8">
        <v>50</v>
      </c>
      <c r="S53" t="b">
        <f>OR(Tabla19[[#This Row],[Tiempo_lineal (ns)]]&gt;$C$508,Tabla19[[#This Row],[Tiempo_lineal (ns)]]&lt;$C$509)</f>
        <v>0</v>
      </c>
      <c r="T53" t="b">
        <f>OR(Tabla19[[#This Row],[Tiempo_normal (ns)]]&gt;$D$508,Tabla19[[#This Row],[Tiempo_normal (ns)]]&lt;$D$509)</f>
        <v>0</v>
      </c>
      <c r="U53" s="8">
        <v>50</v>
      </c>
      <c r="V53" t="b">
        <f>OR(Tabla310[[#This Row],[Tiempo_lineal (ns)]]&gt;$F$508,Tabla310[[#This Row],[Tiempo_lineal (ns)]]&lt;$F$509)</f>
        <v>0</v>
      </c>
      <c r="W53" t="b">
        <f>OR(Tabla310[[#This Row],[Tiempo_normal (ns)]]&gt;$G$508,Tabla310[[#This Row],[Tiempo_normal (ns)]]&lt;$G$509)</f>
        <v>0</v>
      </c>
      <c r="X53" s="8">
        <v>50</v>
      </c>
      <c r="Y53" t="b">
        <f>OR(Tabla411[[#This Row],[Tiempo_lineal (ns)]]&gt;$I$508,Tabla411[[#This Row],[Tiempo_lineal (ns)]]&lt;$I$509)</f>
        <v>1</v>
      </c>
      <c r="Z53" t="b">
        <f>OR(Tabla411[[#This Row],[Tiempo_normal (ns)]]&gt;$J$508,Tabla411[[#This Row],[Tiempo_normal (ns)]]&lt;$J$509)</f>
        <v>0</v>
      </c>
      <c r="AA53" s="8">
        <v>50</v>
      </c>
      <c r="AB53" t="b">
        <f>OR(Tabla512[[#This Row],[Tiempo_lineal (ns)]]&gt;$L$508,Tabla512[[#This Row],[Tiempo_lineal (ns)]]&lt;$L$509)</f>
        <v>0</v>
      </c>
      <c r="AC53" t="b">
        <f>OR(Tabla512[[#This Row],[Tiempo_normal (ns)]]&gt;$M$508,Tabla512[[#This Row],[Tiempo_normal (ns)]]&lt;$M$509)</f>
        <v>0</v>
      </c>
      <c r="AD53" s="8">
        <v>50</v>
      </c>
      <c r="AE53" t="b">
        <f>OR(Tabla613[[#This Row],[Tiempo_lineal (ns)]]&gt;$O$508,Tabla613[[#This Row],[Tiempo_lineal (ns)]]&lt;$O$509)</f>
        <v>0</v>
      </c>
      <c r="AF53" s="7" t="b">
        <f>OR(Tabla613[[#This Row],[Tiempo_normal (ns)]]&gt;$P$508,Tabla613[[#This Row],[Tiempo_normal (ns)]]&lt;$P$509)</f>
        <v>0</v>
      </c>
    </row>
    <row r="54" spans="2:32" x14ac:dyDescent="0.3">
      <c r="B54">
        <v>51</v>
      </c>
      <c r="C54">
        <v>58</v>
      </c>
      <c r="D54">
        <v>73</v>
      </c>
      <c r="E54">
        <v>51</v>
      </c>
      <c r="F54">
        <v>63</v>
      </c>
      <c r="G54">
        <v>136</v>
      </c>
      <c r="H54">
        <v>51</v>
      </c>
      <c r="I54">
        <v>223</v>
      </c>
      <c r="J54">
        <v>124</v>
      </c>
      <c r="K54">
        <v>51</v>
      </c>
      <c r="L54">
        <v>337</v>
      </c>
      <c r="M54">
        <v>251</v>
      </c>
      <c r="N54">
        <v>51</v>
      </c>
      <c r="O54">
        <v>416</v>
      </c>
      <c r="P54">
        <v>614</v>
      </c>
      <c r="R54" s="6">
        <v>51</v>
      </c>
      <c r="S54" t="b">
        <f>OR(Tabla19[[#This Row],[Tiempo_lineal (ns)]]&gt;$C$508,Tabla19[[#This Row],[Tiempo_lineal (ns)]]&lt;$C$509)</f>
        <v>0</v>
      </c>
      <c r="T54" t="b">
        <f>OR(Tabla19[[#This Row],[Tiempo_normal (ns)]]&gt;$D$508,Tabla19[[#This Row],[Tiempo_normal (ns)]]&lt;$D$509)</f>
        <v>0</v>
      </c>
      <c r="U54" s="6">
        <v>51</v>
      </c>
      <c r="V54" t="b">
        <f>OR(Tabla310[[#This Row],[Tiempo_lineal (ns)]]&gt;$F$508,Tabla310[[#This Row],[Tiempo_lineal (ns)]]&lt;$F$509)</f>
        <v>0</v>
      </c>
      <c r="W54" t="b">
        <f>OR(Tabla310[[#This Row],[Tiempo_normal (ns)]]&gt;$G$508,Tabla310[[#This Row],[Tiempo_normal (ns)]]&lt;$G$509)</f>
        <v>0</v>
      </c>
      <c r="X54" s="6">
        <v>51</v>
      </c>
      <c r="Y54" t="b">
        <f>OR(Tabla411[[#This Row],[Tiempo_lineal (ns)]]&gt;$I$508,Tabla411[[#This Row],[Tiempo_lineal (ns)]]&lt;$I$509)</f>
        <v>0</v>
      </c>
      <c r="Z54" t="b">
        <f>OR(Tabla411[[#This Row],[Tiempo_normal (ns)]]&gt;$J$508,Tabla411[[#This Row],[Tiempo_normal (ns)]]&lt;$J$509)</f>
        <v>0</v>
      </c>
      <c r="AA54" s="6">
        <v>51</v>
      </c>
      <c r="AB54" t="b">
        <f>OR(Tabla512[[#This Row],[Tiempo_lineal (ns)]]&gt;$L$508,Tabla512[[#This Row],[Tiempo_lineal (ns)]]&lt;$L$509)</f>
        <v>0</v>
      </c>
      <c r="AC54" t="b">
        <f>OR(Tabla512[[#This Row],[Tiempo_normal (ns)]]&gt;$M$508,Tabla512[[#This Row],[Tiempo_normal (ns)]]&lt;$M$509)</f>
        <v>0</v>
      </c>
      <c r="AD54" s="6">
        <v>51</v>
      </c>
      <c r="AE54" t="b">
        <f>OR(Tabla613[[#This Row],[Tiempo_lineal (ns)]]&gt;$O$508,Tabla613[[#This Row],[Tiempo_lineal (ns)]]&lt;$O$509)</f>
        <v>0</v>
      </c>
      <c r="AF54" s="7" t="b">
        <f>OR(Tabla613[[#This Row],[Tiempo_normal (ns)]]&gt;$P$508,Tabla613[[#This Row],[Tiempo_normal (ns)]]&lt;$P$509)</f>
        <v>0</v>
      </c>
    </row>
    <row r="55" spans="2:32" x14ac:dyDescent="0.3">
      <c r="B55">
        <v>52</v>
      </c>
      <c r="C55">
        <v>81</v>
      </c>
      <c r="D55">
        <v>56</v>
      </c>
      <c r="E55">
        <v>52</v>
      </c>
      <c r="F55">
        <v>62</v>
      </c>
      <c r="G55">
        <v>82</v>
      </c>
      <c r="H55">
        <v>52</v>
      </c>
      <c r="I55">
        <v>131</v>
      </c>
      <c r="J55">
        <v>376</v>
      </c>
      <c r="K55">
        <v>52</v>
      </c>
      <c r="L55">
        <v>527</v>
      </c>
      <c r="M55">
        <v>378</v>
      </c>
      <c r="N55">
        <v>52</v>
      </c>
      <c r="O55">
        <v>719</v>
      </c>
      <c r="P55">
        <v>450</v>
      </c>
      <c r="R55" s="8">
        <v>52</v>
      </c>
      <c r="S55" t="b">
        <f>OR(Tabla19[[#This Row],[Tiempo_lineal (ns)]]&gt;$C$508,Tabla19[[#This Row],[Tiempo_lineal (ns)]]&lt;$C$509)</f>
        <v>0</v>
      </c>
      <c r="T55" t="b">
        <f>OR(Tabla19[[#This Row],[Tiempo_normal (ns)]]&gt;$D$508,Tabla19[[#This Row],[Tiempo_normal (ns)]]&lt;$D$509)</f>
        <v>0</v>
      </c>
      <c r="U55" s="8">
        <v>52</v>
      </c>
      <c r="V55" t="b">
        <f>OR(Tabla310[[#This Row],[Tiempo_lineal (ns)]]&gt;$F$508,Tabla310[[#This Row],[Tiempo_lineal (ns)]]&lt;$F$509)</f>
        <v>0</v>
      </c>
      <c r="W55" t="b">
        <f>OR(Tabla310[[#This Row],[Tiempo_normal (ns)]]&gt;$G$508,Tabla310[[#This Row],[Tiempo_normal (ns)]]&lt;$G$509)</f>
        <v>0</v>
      </c>
      <c r="X55" s="8">
        <v>52</v>
      </c>
      <c r="Y55" t="b">
        <f>OR(Tabla411[[#This Row],[Tiempo_lineal (ns)]]&gt;$I$508,Tabla411[[#This Row],[Tiempo_lineal (ns)]]&lt;$I$509)</f>
        <v>0</v>
      </c>
      <c r="Z55" t="b">
        <f>OR(Tabla411[[#This Row],[Tiempo_normal (ns)]]&gt;$J$508,Tabla411[[#This Row],[Tiempo_normal (ns)]]&lt;$J$509)</f>
        <v>0</v>
      </c>
      <c r="AA55" s="8">
        <v>52</v>
      </c>
      <c r="AB55" t="b">
        <f>OR(Tabla512[[#This Row],[Tiempo_lineal (ns)]]&gt;$L$508,Tabla512[[#This Row],[Tiempo_lineal (ns)]]&lt;$L$509)</f>
        <v>0</v>
      </c>
      <c r="AC55" t="b">
        <f>OR(Tabla512[[#This Row],[Tiempo_normal (ns)]]&gt;$M$508,Tabla512[[#This Row],[Tiempo_normal (ns)]]&lt;$M$509)</f>
        <v>0</v>
      </c>
      <c r="AD55" s="8">
        <v>52</v>
      </c>
      <c r="AE55" t="b">
        <f>OR(Tabla613[[#This Row],[Tiempo_lineal (ns)]]&gt;$O$508,Tabla613[[#This Row],[Tiempo_lineal (ns)]]&lt;$O$509)</f>
        <v>0</v>
      </c>
      <c r="AF55" s="7" t="b">
        <f>OR(Tabla613[[#This Row],[Tiempo_normal (ns)]]&gt;$P$508,Tabla613[[#This Row],[Tiempo_normal (ns)]]&lt;$P$509)</f>
        <v>0</v>
      </c>
    </row>
    <row r="56" spans="2:32" x14ac:dyDescent="0.3">
      <c r="B56">
        <v>53</v>
      </c>
      <c r="C56">
        <v>107</v>
      </c>
      <c r="D56">
        <v>95</v>
      </c>
      <c r="E56">
        <v>53</v>
      </c>
      <c r="F56">
        <v>84</v>
      </c>
      <c r="G56">
        <v>258</v>
      </c>
      <c r="H56">
        <v>53</v>
      </c>
      <c r="I56">
        <v>380</v>
      </c>
      <c r="J56">
        <v>478</v>
      </c>
      <c r="K56">
        <v>53</v>
      </c>
      <c r="L56">
        <v>467</v>
      </c>
      <c r="M56">
        <v>187</v>
      </c>
      <c r="N56">
        <v>53</v>
      </c>
      <c r="O56">
        <v>527</v>
      </c>
      <c r="P56">
        <v>281</v>
      </c>
      <c r="R56" s="6">
        <v>53</v>
      </c>
      <c r="S56" t="b">
        <f>OR(Tabla19[[#This Row],[Tiempo_lineal (ns)]]&gt;$C$508,Tabla19[[#This Row],[Tiempo_lineal (ns)]]&lt;$C$509)</f>
        <v>0</v>
      </c>
      <c r="T56" t="b">
        <f>OR(Tabla19[[#This Row],[Tiempo_normal (ns)]]&gt;$D$508,Tabla19[[#This Row],[Tiempo_normal (ns)]]&lt;$D$509)</f>
        <v>0</v>
      </c>
      <c r="U56" s="6">
        <v>53</v>
      </c>
      <c r="V56" t="b">
        <f>OR(Tabla310[[#This Row],[Tiempo_lineal (ns)]]&gt;$F$508,Tabla310[[#This Row],[Tiempo_lineal (ns)]]&lt;$F$509)</f>
        <v>0</v>
      </c>
      <c r="W56" t="b">
        <f>OR(Tabla310[[#This Row],[Tiempo_normal (ns)]]&gt;$G$508,Tabla310[[#This Row],[Tiempo_normal (ns)]]&lt;$G$509)</f>
        <v>1</v>
      </c>
      <c r="X56" s="6">
        <v>53</v>
      </c>
      <c r="Y56" t="b">
        <f>OR(Tabla411[[#This Row],[Tiempo_lineal (ns)]]&gt;$I$508,Tabla411[[#This Row],[Tiempo_lineal (ns)]]&lt;$I$509)</f>
        <v>0</v>
      </c>
      <c r="Z56" t="b">
        <f>OR(Tabla411[[#This Row],[Tiempo_normal (ns)]]&gt;$J$508,Tabla411[[#This Row],[Tiempo_normal (ns)]]&lt;$J$509)</f>
        <v>0</v>
      </c>
      <c r="AA56" s="6">
        <v>53</v>
      </c>
      <c r="AB56" t="b">
        <f>OR(Tabla512[[#This Row],[Tiempo_lineal (ns)]]&gt;$L$508,Tabla512[[#This Row],[Tiempo_lineal (ns)]]&lt;$L$509)</f>
        <v>0</v>
      </c>
      <c r="AC56" t="b">
        <f>OR(Tabla512[[#This Row],[Tiempo_normal (ns)]]&gt;$M$508,Tabla512[[#This Row],[Tiempo_normal (ns)]]&lt;$M$509)</f>
        <v>0</v>
      </c>
      <c r="AD56" s="6">
        <v>53</v>
      </c>
      <c r="AE56" t="b">
        <f>OR(Tabla613[[#This Row],[Tiempo_lineal (ns)]]&gt;$O$508,Tabla613[[#This Row],[Tiempo_lineal (ns)]]&lt;$O$509)</f>
        <v>0</v>
      </c>
      <c r="AF56" s="7" t="b">
        <f>OR(Tabla613[[#This Row],[Tiempo_normal (ns)]]&gt;$P$508,Tabla613[[#This Row],[Tiempo_normal (ns)]]&lt;$P$509)</f>
        <v>0</v>
      </c>
    </row>
    <row r="57" spans="2:32" x14ac:dyDescent="0.3">
      <c r="B57">
        <v>54</v>
      </c>
      <c r="C57">
        <v>81</v>
      </c>
      <c r="D57">
        <v>123</v>
      </c>
      <c r="E57">
        <v>54</v>
      </c>
      <c r="F57">
        <v>100</v>
      </c>
      <c r="G57">
        <v>36</v>
      </c>
      <c r="H57">
        <v>54</v>
      </c>
      <c r="I57">
        <v>732</v>
      </c>
      <c r="J57">
        <v>502</v>
      </c>
      <c r="K57">
        <v>54</v>
      </c>
      <c r="L57">
        <v>439</v>
      </c>
      <c r="M57">
        <v>283</v>
      </c>
      <c r="N57">
        <v>54</v>
      </c>
      <c r="O57">
        <v>304</v>
      </c>
      <c r="P57">
        <v>288</v>
      </c>
      <c r="R57" s="8">
        <v>54</v>
      </c>
      <c r="S57" t="b">
        <f>OR(Tabla19[[#This Row],[Tiempo_lineal (ns)]]&gt;$C$508,Tabla19[[#This Row],[Tiempo_lineal (ns)]]&lt;$C$509)</f>
        <v>0</v>
      </c>
      <c r="T57" t="b">
        <f>OR(Tabla19[[#This Row],[Tiempo_normal (ns)]]&gt;$D$508,Tabla19[[#This Row],[Tiempo_normal (ns)]]&lt;$D$509)</f>
        <v>1</v>
      </c>
      <c r="U57" s="8">
        <v>54</v>
      </c>
      <c r="V57" t="b">
        <f>OR(Tabla310[[#This Row],[Tiempo_lineal (ns)]]&gt;$F$508,Tabla310[[#This Row],[Tiempo_lineal (ns)]]&lt;$F$509)</f>
        <v>0</v>
      </c>
      <c r="W57" t="b">
        <f>OR(Tabla310[[#This Row],[Tiempo_normal (ns)]]&gt;$G$508,Tabla310[[#This Row],[Tiempo_normal (ns)]]&lt;$G$509)</f>
        <v>0</v>
      </c>
      <c r="X57" s="8">
        <v>54</v>
      </c>
      <c r="Y57" t="b">
        <f>OR(Tabla411[[#This Row],[Tiempo_lineal (ns)]]&gt;$I$508,Tabla411[[#This Row],[Tiempo_lineal (ns)]]&lt;$I$509)</f>
        <v>1</v>
      </c>
      <c r="Z57" t="b">
        <f>OR(Tabla411[[#This Row],[Tiempo_normal (ns)]]&gt;$J$508,Tabla411[[#This Row],[Tiempo_normal (ns)]]&lt;$J$509)</f>
        <v>0</v>
      </c>
      <c r="AA57" s="8">
        <v>54</v>
      </c>
      <c r="AB57" t="b">
        <f>OR(Tabla512[[#This Row],[Tiempo_lineal (ns)]]&gt;$L$508,Tabla512[[#This Row],[Tiempo_lineal (ns)]]&lt;$L$509)</f>
        <v>0</v>
      </c>
      <c r="AC57" t="b">
        <f>OR(Tabla512[[#This Row],[Tiempo_normal (ns)]]&gt;$M$508,Tabla512[[#This Row],[Tiempo_normal (ns)]]&lt;$M$509)</f>
        <v>0</v>
      </c>
      <c r="AD57" s="8">
        <v>54</v>
      </c>
      <c r="AE57" t="b">
        <f>OR(Tabla613[[#This Row],[Tiempo_lineal (ns)]]&gt;$O$508,Tabla613[[#This Row],[Tiempo_lineal (ns)]]&lt;$O$509)</f>
        <v>0</v>
      </c>
      <c r="AF57" s="7" t="b">
        <f>OR(Tabla613[[#This Row],[Tiempo_normal (ns)]]&gt;$P$508,Tabla613[[#This Row],[Tiempo_normal (ns)]]&lt;$P$509)</f>
        <v>0</v>
      </c>
    </row>
    <row r="58" spans="2:32" x14ac:dyDescent="0.3">
      <c r="B58">
        <v>55</v>
      </c>
      <c r="C58">
        <v>78</v>
      </c>
      <c r="D58">
        <v>98</v>
      </c>
      <c r="E58">
        <v>55</v>
      </c>
      <c r="F58">
        <v>97</v>
      </c>
      <c r="G58">
        <v>69</v>
      </c>
      <c r="H58">
        <v>55</v>
      </c>
      <c r="I58">
        <v>405</v>
      </c>
      <c r="J58">
        <v>386</v>
      </c>
      <c r="K58">
        <v>55</v>
      </c>
      <c r="L58">
        <v>280</v>
      </c>
      <c r="M58">
        <v>154</v>
      </c>
      <c r="N58">
        <v>55</v>
      </c>
      <c r="O58">
        <v>374</v>
      </c>
      <c r="P58">
        <v>939</v>
      </c>
      <c r="R58" s="6">
        <v>55</v>
      </c>
      <c r="S58" t="b">
        <f>OR(Tabla19[[#This Row],[Tiempo_lineal (ns)]]&gt;$C$508,Tabla19[[#This Row],[Tiempo_lineal (ns)]]&lt;$C$509)</f>
        <v>0</v>
      </c>
      <c r="T58" t="b">
        <f>OR(Tabla19[[#This Row],[Tiempo_normal (ns)]]&gt;$D$508,Tabla19[[#This Row],[Tiempo_normal (ns)]]&lt;$D$509)</f>
        <v>0</v>
      </c>
      <c r="U58" s="6">
        <v>55</v>
      </c>
      <c r="V58" t="b">
        <f>OR(Tabla310[[#This Row],[Tiempo_lineal (ns)]]&gt;$F$508,Tabla310[[#This Row],[Tiempo_lineal (ns)]]&lt;$F$509)</f>
        <v>0</v>
      </c>
      <c r="W58" t="b">
        <f>OR(Tabla310[[#This Row],[Tiempo_normal (ns)]]&gt;$G$508,Tabla310[[#This Row],[Tiempo_normal (ns)]]&lt;$G$509)</f>
        <v>0</v>
      </c>
      <c r="X58" s="6">
        <v>55</v>
      </c>
      <c r="Y58" t="b">
        <f>OR(Tabla411[[#This Row],[Tiempo_lineal (ns)]]&gt;$I$508,Tabla411[[#This Row],[Tiempo_lineal (ns)]]&lt;$I$509)</f>
        <v>0</v>
      </c>
      <c r="Z58" t="b">
        <f>OR(Tabla411[[#This Row],[Tiempo_normal (ns)]]&gt;$J$508,Tabla411[[#This Row],[Tiempo_normal (ns)]]&lt;$J$509)</f>
        <v>0</v>
      </c>
      <c r="AA58" s="6">
        <v>55</v>
      </c>
      <c r="AB58" t="b">
        <f>OR(Tabla512[[#This Row],[Tiempo_lineal (ns)]]&gt;$L$508,Tabla512[[#This Row],[Tiempo_lineal (ns)]]&lt;$L$509)</f>
        <v>0</v>
      </c>
      <c r="AC58" t="b">
        <f>OR(Tabla512[[#This Row],[Tiempo_normal (ns)]]&gt;$M$508,Tabla512[[#This Row],[Tiempo_normal (ns)]]&lt;$M$509)</f>
        <v>0</v>
      </c>
      <c r="AD58" s="6">
        <v>55</v>
      </c>
      <c r="AE58" t="b">
        <f>OR(Tabla613[[#This Row],[Tiempo_lineal (ns)]]&gt;$O$508,Tabla613[[#This Row],[Tiempo_lineal (ns)]]&lt;$O$509)</f>
        <v>0</v>
      </c>
      <c r="AF58" s="7" t="b">
        <f>OR(Tabla613[[#This Row],[Tiempo_normal (ns)]]&gt;$P$508,Tabla613[[#This Row],[Tiempo_normal (ns)]]&lt;$P$509)</f>
        <v>0</v>
      </c>
    </row>
    <row r="59" spans="2:32" x14ac:dyDescent="0.3">
      <c r="B59">
        <v>56</v>
      </c>
      <c r="C59">
        <v>73</v>
      </c>
      <c r="D59">
        <v>65</v>
      </c>
      <c r="E59">
        <v>56</v>
      </c>
      <c r="F59">
        <v>76</v>
      </c>
      <c r="G59">
        <v>117</v>
      </c>
      <c r="H59">
        <v>56</v>
      </c>
      <c r="I59">
        <v>126</v>
      </c>
      <c r="J59">
        <v>376</v>
      </c>
      <c r="K59">
        <v>56</v>
      </c>
      <c r="L59">
        <v>692</v>
      </c>
      <c r="M59">
        <v>611</v>
      </c>
      <c r="N59">
        <v>56</v>
      </c>
      <c r="O59">
        <v>1381</v>
      </c>
      <c r="P59">
        <v>879</v>
      </c>
      <c r="R59" s="8">
        <v>56</v>
      </c>
      <c r="S59" t="b">
        <f>OR(Tabla19[[#This Row],[Tiempo_lineal (ns)]]&gt;$C$508,Tabla19[[#This Row],[Tiempo_lineal (ns)]]&lt;$C$509)</f>
        <v>0</v>
      </c>
      <c r="T59" t="b">
        <f>OR(Tabla19[[#This Row],[Tiempo_normal (ns)]]&gt;$D$508,Tabla19[[#This Row],[Tiempo_normal (ns)]]&lt;$D$509)</f>
        <v>0</v>
      </c>
      <c r="U59" s="8">
        <v>56</v>
      </c>
      <c r="V59" t="b">
        <f>OR(Tabla310[[#This Row],[Tiempo_lineal (ns)]]&gt;$F$508,Tabla310[[#This Row],[Tiempo_lineal (ns)]]&lt;$F$509)</f>
        <v>0</v>
      </c>
      <c r="W59" t="b">
        <f>OR(Tabla310[[#This Row],[Tiempo_normal (ns)]]&gt;$G$508,Tabla310[[#This Row],[Tiempo_normal (ns)]]&lt;$G$509)</f>
        <v>0</v>
      </c>
      <c r="X59" s="8">
        <v>56</v>
      </c>
      <c r="Y59" t="b">
        <f>OR(Tabla411[[#This Row],[Tiempo_lineal (ns)]]&gt;$I$508,Tabla411[[#This Row],[Tiempo_lineal (ns)]]&lt;$I$509)</f>
        <v>0</v>
      </c>
      <c r="Z59" t="b">
        <f>OR(Tabla411[[#This Row],[Tiempo_normal (ns)]]&gt;$J$508,Tabla411[[#This Row],[Tiempo_normal (ns)]]&lt;$J$509)</f>
        <v>0</v>
      </c>
      <c r="AA59" s="8">
        <v>56</v>
      </c>
      <c r="AB59" t="b">
        <f>OR(Tabla512[[#This Row],[Tiempo_lineal (ns)]]&gt;$L$508,Tabla512[[#This Row],[Tiempo_lineal (ns)]]&lt;$L$509)</f>
        <v>0</v>
      </c>
      <c r="AC59" t="b">
        <f>OR(Tabla512[[#This Row],[Tiempo_normal (ns)]]&gt;$M$508,Tabla512[[#This Row],[Tiempo_normal (ns)]]&lt;$M$509)</f>
        <v>1</v>
      </c>
      <c r="AD59" s="8">
        <v>56</v>
      </c>
      <c r="AE59" t="b">
        <f>OR(Tabla613[[#This Row],[Tiempo_lineal (ns)]]&gt;$O$508,Tabla613[[#This Row],[Tiempo_lineal (ns)]]&lt;$O$509)</f>
        <v>0</v>
      </c>
      <c r="AF59" s="7" t="b">
        <f>OR(Tabla613[[#This Row],[Tiempo_normal (ns)]]&gt;$P$508,Tabla613[[#This Row],[Tiempo_normal (ns)]]&lt;$P$509)</f>
        <v>0</v>
      </c>
    </row>
    <row r="60" spans="2:32" x14ac:dyDescent="0.3">
      <c r="B60">
        <v>57</v>
      </c>
      <c r="C60">
        <v>71</v>
      </c>
      <c r="D60">
        <v>55</v>
      </c>
      <c r="E60">
        <v>57</v>
      </c>
      <c r="F60">
        <v>62</v>
      </c>
      <c r="G60">
        <v>36</v>
      </c>
      <c r="H60">
        <v>57</v>
      </c>
      <c r="I60">
        <v>134</v>
      </c>
      <c r="J60">
        <v>5421</v>
      </c>
      <c r="K60">
        <v>57</v>
      </c>
      <c r="L60">
        <v>808</v>
      </c>
      <c r="M60">
        <v>119</v>
      </c>
      <c r="N60">
        <v>57</v>
      </c>
      <c r="O60">
        <v>176</v>
      </c>
      <c r="P60">
        <v>311</v>
      </c>
      <c r="R60" s="6">
        <v>57</v>
      </c>
      <c r="S60" t="b">
        <f>OR(Tabla19[[#This Row],[Tiempo_lineal (ns)]]&gt;$C$508,Tabla19[[#This Row],[Tiempo_lineal (ns)]]&lt;$C$509)</f>
        <v>0</v>
      </c>
      <c r="T60" t="b">
        <f>OR(Tabla19[[#This Row],[Tiempo_normal (ns)]]&gt;$D$508,Tabla19[[#This Row],[Tiempo_normal (ns)]]&lt;$D$509)</f>
        <v>0</v>
      </c>
      <c r="U60" s="6">
        <v>57</v>
      </c>
      <c r="V60" t="b">
        <f>OR(Tabla310[[#This Row],[Tiempo_lineal (ns)]]&gt;$F$508,Tabla310[[#This Row],[Tiempo_lineal (ns)]]&lt;$F$509)</f>
        <v>0</v>
      </c>
      <c r="W60" t="b">
        <f>OR(Tabla310[[#This Row],[Tiempo_normal (ns)]]&gt;$G$508,Tabla310[[#This Row],[Tiempo_normal (ns)]]&lt;$G$509)</f>
        <v>0</v>
      </c>
      <c r="X60" s="6">
        <v>57</v>
      </c>
      <c r="Y60" t="b">
        <f>OR(Tabla411[[#This Row],[Tiempo_lineal (ns)]]&gt;$I$508,Tabla411[[#This Row],[Tiempo_lineal (ns)]]&lt;$I$509)</f>
        <v>0</v>
      </c>
      <c r="Z60" t="b">
        <f>OR(Tabla411[[#This Row],[Tiempo_normal (ns)]]&gt;$J$508,Tabla411[[#This Row],[Tiempo_normal (ns)]]&lt;$J$509)</f>
        <v>1</v>
      </c>
      <c r="AA60" s="6">
        <v>57</v>
      </c>
      <c r="AB60" t="b">
        <f>OR(Tabla512[[#This Row],[Tiempo_lineal (ns)]]&gt;$L$508,Tabla512[[#This Row],[Tiempo_lineal (ns)]]&lt;$L$509)</f>
        <v>1</v>
      </c>
      <c r="AC60" t="b">
        <f>OR(Tabla512[[#This Row],[Tiempo_normal (ns)]]&gt;$M$508,Tabla512[[#This Row],[Tiempo_normal (ns)]]&lt;$M$509)</f>
        <v>0</v>
      </c>
      <c r="AD60" s="6">
        <v>57</v>
      </c>
      <c r="AE60" t="b">
        <f>OR(Tabla613[[#This Row],[Tiempo_lineal (ns)]]&gt;$O$508,Tabla613[[#This Row],[Tiempo_lineal (ns)]]&lt;$O$509)</f>
        <v>0</v>
      </c>
      <c r="AF60" s="7" t="b">
        <f>OR(Tabla613[[#This Row],[Tiempo_normal (ns)]]&gt;$P$508,Tabla613[[#This Row],[Tiempo_normal (ns)]]&lt;$P$509)</f>
        <v>0</v>
      </c>
    </row>
    <row r="61" spans="2:32" x14ac:dyDescent="0.3">
      <c r="B61">
        <v>58</v>
      </c>
      <c r="C61">
        <v>101</v>
      </c>
      <c r="D61">
        <v>55</v>
      </c>
      <c r="E61">
        <v>58</v>
      </c>
      <c r="F61">
        <v>93</v>
      </c>
      <c r="G61">
        <v>1439</v>
      </c>
      <c r="H61">
        <v>58</v>
      </c>
      <c r="I61">
        <v>249</v>
      </c>
      <c r="J61">
        <v>571</v>
      </c>
      <c r="K61">
        <v>58</v>
      </c>
      <c r="L61">
        <v>330</v>
      </c>
      <c r="M61">
        <v>201</v>
      </c>
      <c r="N61">
        <v>58</v>
      </c>
      <c r="O61">
        <v>870</v>
      </c>
      <c r="P61">
        <v>158</v>
      </c>
      <c r="R61" s="8">
        <v>58</v>
      </c>
      <c r="S61" t="b">
        <f>OR(Tabla19[[#This Row],[Tiempo_lineal (ns)]]&gt;$C$508,Tabla19[[#This Row],[Tiempo_lineal (ns)]]&lt;$C$509)</f>
        <v>0</v>
      </c>
      <c r="T61" t="b">
        <f>OR(Tabla19[[#This Row],[Tiempo_normal (ns)]]&gt;$D$508,Tabla19[[#This Row],[Tiempo_normal (ns)]]&lt;$D$509)</f>
        <v>0</v>
      </c>
      <c r="U61" s="8">
        <v>58</v>
      </c>
      <c r="V61" t="b">
        <f>OR(Tabla310[[#This Row],[Tiempo_lineal (ns)]]&gt;$F$508,Tabla310[[#This Row],[Tiempo_lineal (ns)]]&lt;$F$509)</f>
        <v>0</v>
      </c>
      <c r="W61" t="b">
        <f>OR(Tabla310[[#This Row],[Tiempo_normal (ns)]]&gt;$G$508,Tabla310[[#This Row],[Tiempo_normal (ns)]]&lt;$G$509)</f>
        <v>1</v>
      </c>
      <c r="X61" s="8">
        <v>58</v>
      </c>
      <c r="Y61" t="b">
        <f>OR(Tabla411[[#This Row],[Tiempo_lineal (ns)]]&gt;$I$508,Tabla411[[#This Row],[Tiempo_lineal (ns)]]&lt;$I$509)</f>
        <v>0</v>
      </c>
      <c r="Z61" t="b">
        <f>OR(Tabla411[[#This Row],[Tiempo_normal (ns)]]&gt;$J$508,Tabla411[[#This Row],[Tiempo_normal (ns)]]&lt;$J$509)</f>
        <v>0</v>
      </c>
      <c r="AA61" s="8">
        <v>58</v>
      </c>
      <c r="AB61" t="b">
        <f>OR(Tabla512[[#This Row],[Tiempo_lineal (ns)]]&gt;$L$508,Tabla512[[#This Row],[Tiempo_lineal (ns)]]&lt;$L$509)</f>
        <v>0</v>
      </c>
      <c r="AC61" t="b">
        <f>OR(Tabla512[[#This Row],[Tiempo_normal (ns)]]&gt;$M$508,Tabla512[[#This Row],[Tiempo_normal (ns)]]&lt;$M$509)</f>
        <v>0</v>
      </c>
      <c r="AD61" s="8">
        <v>58</v>
      </c>
      <c r="AE61" t="b">
        <f>OR(Tabla613[[#This Row],[Tiempo_lineal (ns)]]&gt;$O$508,Tabla613[[#This Row],[Tiempo_lineal (ns)]]&lt;$O$509)</f>
        <v>0</v>
      </c>
      <c r="AF61" s="7" t="b">
        <f>OR(Tabla613[[#This Row],[Tiempo_normal (ns)]]&gt;$P$508,Tabla613[[#This Row],[Tiempo_normal (ns)]]&lt;$P$509)</f>
        <v>0</v>
      </c>
    </row>
    <row r="62" spans="2:32" x14ac:dyDescent="0.3">
      <c r="B62">
        <v>59</v>
      </c>
      <c r="C62">
        <v>61</v>
      </c>
      <c r="D62">
        <v>70</v>
      </c>
      <c r="E62">
        <v>59</v>
      </c>
      <c r="F62">
        <v>137</v>
      </c>
      <c r="G62">
        <v>141</v>
      </c>
      <c r="H62">
        <v>59</v>
      </c>
      <c r="I62">
        <v>494</v>
      </c>
      <c r="J62">
        <v>100</v>
      </c>
      <c r="K62">
        <v>59</v>
      </c>
      <c r="L62">
        <v>397</v>
      </c>
      <c r="M62">
        <v>235</v>
      </c>
      <c r="N62">
        <v>59</v>
      </c>
      <c r="O62">
        <v>551</v>
      </c>
      <c r="P62">
        <v>384</v>
      </c>
      <c r="R62" s="6">
        <v>59</v>
      </c>
      <c r="S62" t="b">
        <f>OR(Tabla19[[#This Row],[Tiempo_lineal (ns)]]&gt;$C$508,Tabla19[[#This Row],[Tiempo_lineal (ns)]]&lt;$C$509)</f>
        <v>0</v>
      </c>
      <c r="T62" t="b">
        <f>OR(Tabla19[[#This Row],[Tiempo_normal (ns)]]&gt;$D$508,Tabla19[[#This Row],[Tiempo_normal (ns)]]&lt;$D$509)</f>
        <v>0</v>
      </c>
      <c r="U62" s="6">
        <v>59</v>
      </c>
      <c r="V62" t="b">
        <f>OR(Tabla310[[#This Row],[Tiempo_lineal (ns)]]&gt;$F$508,Tabla310[[#This Row],[Tiempo_lineal (ns)]]&lt;$F$509)</f>
        <v>0</v>
      </c>
      <c r="W62" t="b">
        <f>OR(Tabla310[[#This Row],[Tiempo_normal (ns)]]&gt;$G$508,Tabla310[[#This Row],[Tiempo_normal (ns)]]&lt;$G$509)</f>
        <v>0</v>
      </c>
      <c r="X62" s="6">
        <v>59</v>
      </c>
      <c r="Y62" t="b">
        <f>OR(Tabla411[[#This Row],[Tiempo_lineal (ns)]]&gt;$I$508,Tabla411[[#This Row],[Tiempo_lineal (ns)]]&lt;$I$509)</f>
        <v>1</v>
      </c>
      <c r="Z62" t="b">
        <f>OR(Tabla411[[#This Row],[Tiempo_normal (ns)]]&gt;$J$508,Tabla411[[#This Row],[Tiempo_normal (ns)]]&lt;$J$509)</f>
        <v>0</v>
      </c>
      <c r="AA62" s="6">
        <v>59</v>
      </c>
      <c r="AB62" t="b">
        <f>OR(Tabla512[[#This Row],[Tiempo_lineal (ns)]]&gt;$L$508,Tabla512[[#This Row],[Tiempo_lineal (ns)]]&lt;$L$509)</f>
        <v>0</v>
      </c>
      <c r="AC62" t="b">
        <f>OR(Tabla512[[#This Row],[Tiempo_normal (ns)]]&gt;$M$508,Tabla512[[#This Row],[Tiempo_normal (ns)]]&lt;$M$509)</f>
        <v>0</v>
      </c>
      <c r="AD62" s="6">
        <v>59</v>
      </c>
      <c r="AE62" t="b">
        <f>OR(Tabla613[[#This Row],[Tiempo_lineal (ns)]]&gt;$O$508,Tabla613[[#This Row],[Tiempo_lineal (ns)]]&lt;$O$509)</f>
        <v>0</v>
      </c>
      <c r="AF62" s="7" t="b">
        <f>OR(Tabla613[[#This Row],[Tiempo_normal (ns)]]&gt;$P$508,Tabla613[[#This Row],[Tiempo_normal (ns)]]&lt;$P$509)</f>
        <v>0</v>
      </c>
    </row>
    <row r="63" spans="2:32" x14ac:dyDescent="0.3">
      <c r="B63">
        <v>60</v>
      </c>
      <c r="C63">
        <v>68</v>
      </c>
      <c r="D63">
        <v>75</v>
      </c>
      <c r="E63">
        <v>60</v>
      </c>
      <c r="F63">
        <v>150</v>
      </c>
      <c r="G63">
        <v>128</v>
      </c>
      <c r="H63">
        <v>60</v>
      </c>
      <c r="I63">
        <v>117</v>
      </c>
      <c r="J63">
        <v>158</v>
      </c>
      <c r="K63">
        <v>60</v>
      </c>
      <c r="L63">
        <v>269</v>
      </c>
      <c r="M63">
        <v>351</v>
      </c>
      <c r="N63">
        <v>60</v>
      </c>
      <c r="O63">
        <v>639</v>
      </c>
      <c r="P63">
        <v>563</v>
      </c>
      <c r="R63" s="8">
        <v>60</v>
      </c>
      <c r="S63" t="b">
        <f>OR(Tabla19[[#This Row],[Tiempo_lineal (ns)]]&gt;$C$508,Tabla19[[#This Row],[Tiempo_lineal (ns)]]&lt;$C$509)</f>
        <v>0</v>
      </c>
      <c r="T63" t="b">
        <f>OR(Tabla19[[#This Row],[Tiempo_normal (ns)]]&gt;$D$508,Tabla19[[#This Row],[Tiempo_normal (ns)]]&lt;$D$509)</f>
        <v>0</v>
      </c>
      <c r="U63" s="8">
        <v>60</v>
      </c>
      <c r="V63" t="b">
        <f>OR(Tabla310[[#This Row],[Tiempo_lineal (ns)]]&gt;$F$508,Tabla310[[#This Row],[Tiempo_lineal (ns)]]&lt;$F$509)</f>
        <v>0</v>
      </c>
      <c r="W63" t="b">
        <f>OR(Tabla310[[#This Row],[Tiempo_normal (ns)]]&gt;$G$508,Tabla310[[#This Row],[Tiempo_normal (ns)]]&lt;$G$509)</f>
        <v>0</v>
      </c>
      <c r="X63" s="8">
        <v>60</v>
      </c>
      <c r="Y63" t="b">
        <f>OR(Tabla411[[#This Row],[Tiempo_lineal (ns)]]&gt;$I$508,Tabla411[[#This Row],[Tiempo_lineal (ns)]]&lt;$I$509)</f>
        <v>0</v>
      </c>
      <c r="Z63" t="b">
        <f>OR(Tabla411[[#This Row],[Tiempo_normal (ns)]]&gt;$J$508,Tabla411[[#This Row],[Tiempo_normal (ns)]]&lt;$J$509)</f>
        <v>0</v>
      </c>
      <c r="AA63" s="8">
        <v>60</v>
      </c>
      <c r="AB63" t="b">
        <f>OR(Tabla512[[#This Row],[Tiempo_lineal (ns)]]&gt;$L$508,Tabla512[[#This Row],[Tiempo_lineal (ns)]]&lt;$L$509)</f>
        <v>0</v>
      </c>
      <c r="AC63" t="b">
        <f>OR(Tabla512[[#This Row],[Tiempo_normal (ns)]]&gt;$M$508,Tabla512[[#This Row],[Tiempo_normal (ns)]]&lt;$M$509)</f>
        <v>0</v>
      </c>
      <c r="AD63" s="8">
        <v>60</v>
      </c>
      <c r="AE63" t="b">
        <f>OR(Tabla613[[#This Row],[Tiempo_lineal (ns)]]&gt;$O$508,Tabla613[[#This Row],[Tiempo_lineal (ns)]]&lt;$O$509)</f>
        <v>0</v>
      </c>
      <c r="AF63" s="7" t="b">
        <f>OR(Tabla613[[#This Row],[Tiempo_normal (ns)]]&gt;$P$508,Tabla613[[#This Row],[Tiempo_normal (ns)]]&lt;$P$509)</f>
        <v>0</v>
      </c>
    </row>
    <row r="64" spans="2:32" x14ac:dyDescent="0.3">
      <c r="B64">
        <v>61</v>
      </c>
      <c r="C64">
        <v>62</v>
      </c>
      <c r="D64">
        <v>66</v>
      </c>
      <c r="E64">
        <v>61</v>
      </c>
      <c r="F64">
        <v>235</v>
      </c>
      <c r="G64">
        <v>453</v>
      </c>
      <c r="H64">
        <v>61</v>
      </c>
      <c r="I64">
        <v>109</v>
      </c>
      <c r="J64">
        <v>190</v>
      </c>
      <c r="K64">
        <v>61</v>
      </c>
      <c r="L64">
        <v>462</v>
      </c>
      <c r="M64">
        <v>220</v>
      </c>
      <c r="N64">
        <v>61</v>
      </c>
      <c r="O64">
        <v>646</v>
      </c>
      <c r="P64">
        <v>514</v>
      </c>
      <c r="R64" s="6">
        <v>61</v>
      </c>
      <c r="S64" t="b">
        <f>OR(Tabla19[[#This Row],[Tiempo_lineal (ns)]]&gt;$C$508,Tabla19[[#This Row],[Tiempo_lineal (ns)]]&lt;$C$509)</f>
        <v>0</v>
      </c>
      <c r="T64" t="b">
        <f>OR(Tabla19[[#This Row],[Tiempo_normal (ns)]]&gt;$D$508,Tabla19[[#This Row],[Tiempo_normal (ns)]]&lt;$D$509)</f>
        <v>0</v>
      </c>
      <c r="U64" s="6">
        <v>61</v>
      </c>
      <c r="V64" t="b">
        <f>OR(Tabla310[[#This Row],[Tiempo_lineal (ns)]]&gt;$F$508,Tabla310[[#This Row],[Tiempo_lineal (ns)]]&lt;$F$509)</f>
        <v>1</v>
      </c>
      <c r="W64" t="b">
        <f>OR(Tabla310[[#This Row],[Tiempo_normal (ns)]]&gt;$G$508,Tabla310[[#This Row],[Tiempo_normal (ns)]]&lt;$G$509)</f>
        <v>1</v>
      </c>
      <c r="X64" s="6">
        <v>61</v>
      </c>
      <c r="Y64" t="b">
        <f>OR(Tabla411[[#This Row],[Tiempo_lineal (ns)]]&gt;$I$508,Tabla411[[#This Row],[Tiempo_lineal (ns)]]&lt;$I$509)</f>
        <v>0</v>
      </c>
      <c r="Z64" t="b">
        <f>OR(Tabla411[[#This Row],[Tiempo_normal (ns)]]&gt;$J$508,Tabla411[[#This Row],[Tiempo_normal (ns)]]&lt;$J$509)</f>
        <v>0</v>
      </c>
      <c r="AA64" s="6">
        <v>61</v>
      </c>
      <c r="AB64" t="b">
        <f>OR(Tabla512[[#This Row],[Tiempo_lineal (ns)]]&gt;$L$508,Tabla512[[#This Row],[Tiempo_lineal (ns)]]&lt;$L$509)</f>
        <v>0</v>
      </c>
      <c r="AC64" t="b">
        <f>OR(Tabla512[[#This Row],[Tiempo_normal (ns)]]&gt;$M$508,Tabla512[[#This Row],[Tiempo_normal (ns)]]&lt;$M$509)</f>
        <v>0</v>
      </c>
      <c r="AD64" s="6">
        <v>61</v>
      </c>
      <c r="AE64" t="b">
        <f>OR(Tabla613[[#This Row],[Tiempo_lineal (ns)]]&gt;$O$508,Tabla613[[#This Row],[Tiempo_lineal (ns)]]&lt;$O$509)</f>
        <v>0</v>
      </c>
      <c r="AF64" s="7" t="b">
        <f>OR(Tabla613[[#This Row],[Tiempo_normal (ns)]]&gt;$P$508,Tabla613[[#This Row],[Tiempo_normal (ns)]]&lt;$P$509)</f>
        <v>0</v>
      </c>
    </row>
    <row r="65" spans="2:32" x14ac:dyDescent="0.3">
      <c r="B65">
        <v>62</v>
      </c>
      <c r="C65">
        <v>60</v>
      </c>
      <c r="D65">
        <v>70</v>
      </c>
      <c r="E65">
        <v>62</v>
      </c>
      <c r="F65">
        <v>156</v>
      </c>
      <c r="G65">
        <v>92</v>
      </c>
      <c r="H65">
        <v>62</v>
      </c>
      <c r="I65">
        <v>271</v>
      </c>
      <c r="J65">
        <v>347</v>
      </c>
      <c r="K65">
        <v>62</v>
      </c>
      <c r="L65">
        <v>352</v>
      </c>
      <c r="M65">
        <v>747</v>
      </c>
      <c r="N65">
        <v>62</v>
      </c>
      <c r="O65">
        <v>684</v>
      </c>
      <c r="P65">
        <v>512</v>
      </c>
      <c r="R65" s="8">
        <v>62</v>
      </c>
      <c r="S65" t="b">
        <f>OR(Tabla19[[#This Row],[Tiempo_lineal (ns)]]&gt;$C$508,Tabla19[[#This Row],[Tiempo_lineal (ns)]]&lt;$C$509)</f>
        <v>0</v>
      </c>
      <c r="T65" t="b">
        <f>OR(Tabla19[[#This Row],[Tiempo_normal (ns)]]&gt;$D$508,Tabla19[[#This Row],[Tiempo_normal (ns)]]&lt;$D$509)</f>
        <v>0</v>
      </c>
      <c r="U65" s="8">
        <v>62</v>
      </c>
      <c r="V65" t="b">
        <f>OR(Tabla310[[#This Row],[Tiempo_lineal (ns)]]&gt;$F$508,Tabla310[[#This Row],[Tiempo_lineal (ns)]]&lt;$F$509)</f>
        <v>0</v>
      </c>
      <c r="W65" t="b">
        <f>OR(Tabla310[[#This Row],[Tiempo_normal (ns)]]&gt;$G$508,Tabla310[[#This Row],[Tiempo_normal (ns)]]&lt;$G$509)</f>
        <v>0</v>
      </c>
      <c r="X65" s="8">
        <v>62</v>
      </c>
      <c r="Y65" t="b">
        <f>OR(Tabla411[[#This Row],[Tiempo_lineal (ns)]]&gt;$I$508,Tabla411[[#This Row],[Tiempo_lineal (ns)]]&lt;$I$509)</f>
        <v>0</v>
      </c>
      <c r="Z65" t="b">
        <f>OR(Tabla411[[#This Row],[Tiempo_normal (ns)]]&gt;$J$508,Tabla411[[#This Row],[Tiempo_normal (ns)]]&lt;$J$509)</f>
        <v>0</v>
      </c>
      <c r="AA65" s="8">
        <v>62</v>
      </c>
      <c r="AB65" t="b">
        <f>OR(Tabla512[[#This Row],[Tiempo_lineal (ns)]]&gt;$L$508,Tabla512[[#This Row],[Tiempo_lineal (ns)]]&lt;$L$509)</f>
        <v>0</v>
      </c>
      <c r="AC65" t="b">
        <f>OR(Tabla512[[#This Row],[Tiempo_normal (ns)]]&gt;$M$508,Tabla512[[#This Row],[Tiempo_normal (ns)]]&lt;$M$509)</f>
        <v>1</v>
      </c>
      <c r="AD65" s="8">
        <v>62</v>
      </c>
      <c r="AE65" t="b">
        <f>OR(Tabla613[[#This Row],[Tiempo_lineal (ns)]]&gt;$O$508,Tabla613[[#This Row],[Tiempo_lineal (ns)]]&lt;$O$509)</f>
        <v>0</v>
      </c>
      <c r="AF65" s="7" t="b">
        <f>OR(Tabla613[[#This Row],[Tiempo_normal (ns)]]&gt;$P$508,Tabla613[[#This Row],[Tiempo_normal (ns)]]&lt;$P$509)</f>
        <v>0</v>
      </c>
    </row>
    <row r="66" spans="2:32" x14ac:dyDescent="0.3">
      <c r="B66">
        <v>63</v>
      </c>
      <c r="C66">
        <v>63</v>
      </c>
      <c r="D66">
        <v>68</v>
      </c>
      <c r="E66">
        <v>63</v>
      </c>
      <c r="F66">
        <v>64</v>
      </c>
      <c r="G66">
        <v>43</v>
      </c>
      <c r="H66">
        <v>63</v>
      </c>
      <c r="I66">
        <v>449</v>
      </c>
      <c r="J66">
        <v>300</v>
      </c>
      <c r="K66">
        <v>63</v>
      </c>
      <c r="L66">
        <v>259</v>
      </c>
      <c r="M66">
        <v>325</v>
      </c>
      <c r="N66">
        <v>63</v>
      </c>
      <c r="O66">
        <v>622</v>
      </c>
      <c r="P66">
        <v>916</v>
      </c>
      <c r="R66" s="6">
        <v>63</v>
      </c>
      <c r="S66" t="b">
        <f>OR(Tabla19[[#This Row],[Tiempo_lineal (ns)]]&gt;$C$508,Tabla19[[#This Row],[Tiempo_lineal (ns)]]&lt;$C$509)</f>
        <v>0</v>
      </c>
      <c r="T66" t="b">
        <f>OR(Tabla19[[#This Row],[Tiempo_normal (ns)]]&gt;$D$508,Tabla19[[#This Row],[Tiempo_normal (ns)]]&lt;$D$509)</f>
        <v>0</v>
      </c>
      <c r="U66" s="6">
        <v>63</v>
      </c>
      <c r="V66" t="b">
        <f>OR(Tabla310[[#This Row],[Tiempo_lineal (ns)]]&gt;$F$508,Tabla310[[#This Row],[Tiempo_lineal (ns)]]&lt;$F$509)</f>
        <v>0</v>
      </c>
      <c r="W66" t="b">
        <f>OR(Tabla310[[#This Row],[Tiempo_normal (ns)]]&gt;$G$508,Tabla310[[#This Row],[Tiempo_normal (ns)]]&lt;$G$509)</f>
        <v>0</v>
      </c>
      <c r="X66" s="6">
        <v>63</v>
      </c>
      <c r="Y66" t="b">
        <f>OR(Tabla411[[#This Row],[Tiempo_lineal (ns)]]&gt;$I$508,Tabla411[[#This Row],[Tiempo_lineal (ns)]]&lt;$I$509)</f>
        <v>0</v>
      </c>
      <c r="Z66" t="b">
        <f>OR(Tabla411[[#This Row],[Tiempo_normal (ns)]]&gt;$J$508,Tabla411[[#This Row],[Tiempo_normal (ns)]]&lt;$J$509)</f>
        <v>0</v>
      </c>
      <c r="AA66" s="6">
        <v>63</v>
      </c>
      <c r="AB66" t="b">
        <f>OR(Tabla512[[#This Row],[Tiempo_lineal (ns)]]&gt;$L$508,Tabla512[[#This Row],[Tiempo_lineal (ns)]]&lt;$L$509)</f>
        <v>0</v>
      </c>
      <c r="AC66" t="b">
        <f>OR(Tabla512[[#This Row],[Tiempo_normal (ns)]]&gt;$M$508,Tabla512[[#This Row],[Tiempo_normal (ns)]]&lt;$M$509)</f>
        <v>0</v>
      </c>
      <c r="AD66" s="6">
        <v>63</v>
      </c>
      <c r="AE66" t="b">
        <f>OR(Tabla613[[#This Row],[Tiempo_lineal (ns)]]&gt;$O$508,Tabla613[[#This Row],[Tiempo_lineal (ns)]]&lt;$O$509)</f>
        <v>0</v>
      </c>
      <c r="AF66" s="7" t="b">
        <f>OR(Tabla613[[#This Row],[Tiempo_normal (ns)]]&gt;$P$508,Tabla613[[#This Row],[Tiempo_normal (ns)]]&lt;$P$509)</f>
        <v>0</v>
      </c>
    </row>
    <row r="67" spans="2:32" x14ac:dyDescent="0.3">
      <c r="B67">
        <v>64</v>
      </c>
      <c r="C67">
        <v>73</v>
      </c>
      <c r="D67">
        <v>88</v>
      </c>
      <c r="E67">
        <v>64</v>
      </c>
      <c r="F67">
        <v>178</v>
      </c>
      <c r="G67">
        <v>133</v>
      </c>
      <c r="H67">
        <v>64</v>
      </c>
      <c r="I67">
        <v>175</v>
      </c>
      <c r="J67">
        <v>476</v>
      </c>
      <c r="K67">
        <v>64</v>
      </c>
      <c r="L67">
        <v>321</v>
      </c>
      <c r="M67">
        <v>226</v>
      </c>
      <c r="N67">
        <v>64</v>
      </c>
      <c r="O67">
        <v>955</v>
      </c>
      <c r="P67">
        <v>428</v>
      </c>
      <c r="R67" s="8">
        <v>64</v>
      </c>
      <c r="S67" t="b">
        <f>OR(Tabla19[[#This Row],[Tiempo_lineal (ns)]]&gt;$C$508,Tabla19[[#This Row],[Tiempo_lineal (ns)]]&lt;$C$509)</f>
        <v>0</v>
      </c>
      <c r="T67" t="b">
        <f>OR(Tabla19[[#This Row],[Tiempo_normal (ns)]]&gt;$D$508,Tabla19[[#This Row],[Tiempo_normal (ns)]]&lt;$D$509)</f>
        <v>0</v>
      </c>
      <c r="U67" s="8">
        <v>64</v>
      </c>
      <c r="V67" t="b">
        <f>OR(Tabla310[[#This Row],[Tiempo_lineal (ns)]]&gt;$F$508,Tabla310[[#This Row],[Tiempo_lineal (ns)]]&lt;$F$509)</f>
        <v>1</v>
      </c>
      <c r="W67" t="b">
        <f>OR(Tabla310[[#This Row],[Tiempo_normal (ns)]]&gt;$G$508,Tabla310[[#This Row],[Tiempo_normal (ns)]]&lt;$G$509)</f>
        <v>0</v>
      </c>
      <c r="X67" s="8">
        <v>64</v>
      </c>
      <c r="Y67" t="b">
        <f>OR(Tabla411[[#This Row],[Tiempo_lineal (ns)]]&gt;$I$508,Tabla411[[#This Row],[Tiempo_lineal (ns)]]&lt;$I$509)</f>
        <v>0</v>
      </c>
      <c r="Z67" t="b">
        <f>OR(Tabla411[[#This Row],[Tiempo_normal (ns)]]&gt;$J$508,Tabla411[[#This Row],[Tiempo_normal (ns)]]&lt;$J$509)</f>
        <v>0</v>
      </c>
      <c r="AA67" s="8">
        <v>64</v>
      </c>
      <c r="AB67" t="b">
        <f>OR(Tabla512[[#This Row],[Tiempo_lineal (ns)]]&gt;$L$508,Tabla512[[#This Row],[Tiempo_lineal (ns)]]&lt;$L$509)</f>
        <v>0</v>
      </c>
      <c r="AC67" t="b">
        <f>OR(Tabla512[[#This Row],[Tiempo_normal (ns)]]&gt;$M$508,Tabla512[[#This Row],[Tiempo_normal (ns)]]&lt;$M$509)</f>
        <v>0</v>
      </c>
      <c r="AD67" s="8">
        <v>64</v>
      </c>
      <c r="AE67" t="b">
        <f>OR(Tabla613[[#This Row],[Tiempo_lineal (ns)]]&gt;$O$508,Tabla613[[#This Row],[Tiempo_lineal (ns)]]&lt;$O$509)</f>
        <v>0</v>
      </c>
      <c r="AF67" s="7" t="b">
        <f>OR(Tabla613[[#This Row],[Tiempo_normal (ns)]]&gt;$P$508,Tabla613[[#This Row],[Tiempo_normal (ns)]]&lt;$P$509)</f>
        <v>0</v>
      </c>
    </row>
    <row r="68" spans="2:32" x14ac:dyDescent="0.3">
      <c r="B68">
        <v>65</v>
      </c>
      <c r="C68">
        <v>67</v>
      </c>
      <c r="D68">
        <v>74</v>
      </c>
      <c r="E68">
        <v>65</v>
      </c>
      <c r="F68">
        <v>127</v>
      </c>
      <c r="G68">
        <v>46</v>
      </c>
      <c r="H68">
        <v>65</v>
      </c>
      <c r="I68">
        <v>148</v>
      </c>
      <c r="J68">
        <v>137</v>
      </c>
      <c r="K68">
        <v>65</v>
      </c>
      <c r="L68">
        <v>123</v>
      </c>
      <c r="M68">
        <v>408</v>
      </c>
      <c r="N68">
        <v>65</v>
      </c>
      <c r="O68">
        <v>589</v>
      </c>
      <c r="P68">
        <v>1694</v>
      </c>
      <c r="R68" s="6">
        <v>65</v>
      </c>
      <c r="S68" t="b">
        <f>OR(Tabla19[[#This Row],[Tiempo_lineal (ns)]]&gt;$C$508,Tabla19[[#This Row],[Tiempo_lineal (ns)]]&lt;$C$509)</f>
        <v>0</v>
      </c>
      <c r="T68" t="b">
        <f>OR(Tabla19[[#This Row],[Tiempo_normal (ns)]]&gt;$D$508,Tabla19[[#This Row],[Tiempo_normal (ns)]]&lt;$D$509)</f>
        <v>0</v>
      </c>
      <c r="U68" s="6">
        <v>65</v>
      </c>
      <c r="V68" t="b">
        <f>OR(Tabla310[[#This Row],[Tiempo_lineal (ns)]]&gt;$F$508,Tabla310[[#This Row],[Tiempo_lineal (ns)]]&lt;$F$509)</f>
        <v>0</v>
      </c>
      <c r="W68" t="b">
        <f>OR(Tabla310[[#This Row],[Tiempo_normal (ns)]]&gt;$G$508,Tabla310[[#This Row],[Tiempo_normal (ns)]]&lt;$G$509)</f>
        <v>0</v>
      </c>
      <c r="X68" s="6">
        <v>65</v>
      </c>
      <c r="Y68" t="b">
        <f>OR(Tabla411[[#This Row],[Tiempo_lineal (ns)]]&gt;$I$508,Tabla411[[#This Row],[Tiempo_lineal (ns)]]&lt;$I$509)</f>
        <v>0</v>
      </c>
      <c r="Z68" t="b">
        <f>OR(Tabla411[[#This Row],[Tiempo_normal (ns)]]&gt;$J$508,Tabla411[[#This Row],[Tiempo_normal (ns)]]&lt;$J$509)</f>
        <v>0</v>
      </c>
      <c r="AA68" s="6">
        <v>65</v>
      </c>
      <c r="AB68" t="b">
        <f>OR(Tabla512[[#This Row],[Tiempo_lineal (ns)]]&gt;$L$508,Tabla512[[#This Row],[Tiempo_lineal (ns)]]&lt;$L$509)</f>
        <v>0</v>
      </c>
      <c r="AC68" t="b">
        <f>OR(Tabla512[[#This Row],[Tiempo_normal (ns)]]&gt;$M$508,Tabla512[[#This Row],[Tiempo_normal (ns)]]&lt;$M$509)</f>
        <v>0</v>
      </c>
      <c r="AD68" s="6">
        <v>65</v>
      </c>
      <c r="AE68" t="b">
        <f>OR(Tabla613[[#This Row],[Tiempo_lineal (ns)]]&gt;$O$508,Tabla613[[#This Row],[Tiempo_lineal (ns)]]&lt;$O$509)</f>
        <v>0</v>
      </c>
      <c r="AF68" s="7" t="b">
        <f>OR(Tabla613[[#This Row],[Tiempo_normal (ns)]]&gt;$P$508,Tabla613[[#This Row],[Tiempo_normal (ns)]]&lt;$P$509)</f>
        <v>1</v>
      </c>
    </row>
    <row r="69" spans="2:32" x14ac:dyDescent="0.3">
      <c r="B69">
        <v>66</v>
      </c>
      <c r="C69">
        <v>86</v>
      </c>
      <c r="D69">
        <v>90</v>
      </c>
      <c r="E69">
        <v>66</v>
      </c>
      <c r="F69">
        <v>79</v>
      </c>
      <c r="G69">
        <v>150</v>
      </c>
      <c r="H69">
        <v>66</v>
      </c>
      <c r="I69">
        <v>166</v>
      </c>
      <c r="J69">
        <v>11808</v>
      </c>
      <c r="K69">
        <v>66</v>
      </c>
      <c r="L69">
        <v>586</v>
      </c>
      <c r="M69">
        <v>362</v>
      </c>
      <c r="N69">
        <v>66</v>
      </c>
      <c r="O69">
        <v>700</v>
      </c>
      <c r="P69">
        <v>483</v>
      </c>
      <c r="R69" s="8">
        <v>66</v>
      </c>
      <c r="S69" t="b">
        <f>OR(Tabla19[[#This Row],[Tiempo_lineal (ns)]]&gt;$C$508,Tabla19[[#This Row],[Tiempo_lineal (ns)]]&lt;$C$509)</f>
        <v>0</v>
      </c>
      <c r="T69" t="b">
        <f>OR(Tabla19[[#This Row],[Tiempo_normal (ns)]]&gt;$D$508,Tabla19[[#This Row],[Tiempo_normal (ns)]]&lt;$D$509)</f>
        <v>0</v>
      </c>
      <c r="U69" s="8">
        <v>66</v>
      </c>
      <c r="V69" t="b">
        <f>OR(Tabla310[[#This Row],[Tiempo_lineal (ns)]]&gt;$F$508,Tabla310[[#This Row],[Tiempo_lineal (ns)]]&lt;$F$509)</f>
        <v>0</v>
      </c>
      <c r="W69" t="b">
        <f>OR(Tabla310[[#This Row],[Tiempo_normal (ns)]]&gt;$G$508,Tabla310[[#This Row],[Tiempo_normal (ns)]]&lt;$G$509)</f>
        <v>0</v>
      </c>
      <c r="X69" s="8">
        <v>66</v>
      </c>
      <c r="Y69" t="b">
        <f>OR(Tabla411[[#This Row],[Tiempo_lineal (ns)]]&gt;$I$508,Tabla411[[#This Row],[Tiempo_lineal (ns)]]&lt;$I$509)</f>
        <v>0</v>
      </c>
      <c r="Z69" t="b">
        <f>OR(Tabla411[[#This Row],[Tiempo_normal (ns)]]&gt;$J$508,Tabla411[[#This Row],[Tiempo_normal (ns)]]&lt;$J$509)</f>
        <v>1</v>
      </c>
      <c r="AA69" s="8">
        <v>66</v>
      </c>
      <c r="AB69" t="b">
        <f>OR(Tabla512[[#This Row],[Tiempo_lineal (ns)]]&gt;$L$508,Tabla512[[#This Row],[Tiempo_lineal (ns)]]&lt;$L$509)</f>
        <v>0</v>
      </c>
      <c r="AC69" t="b">
        <f>OR(Tabla512[[#This Row],[Tiempo_normal (ns)]]&gt;$M$508,Tabla512[[#This Row],[Tiempo_normal (ns)]]&lt;$M$509)</f>
        <v>0</v>
      </c>
      <c r="AD69" s="8">
        <v>66</v>
      </c>
      <c r="AE69" t="b">
        <f>OR(Tabla613[[#This Row],[Tiempo_lineal (ns)]]&gt;$O$508,Tabla613[[#This Row],[Tiempo_lineal (ns)]]&lt;$O$509)</f>
        <v>0</v>
      </c>
      <c r="AF69" s="7" t="b">
        <f>OR(Tabla613[[#This Row],[Tiempo_normal (ns)]]&gt;$P$508,Tabla613[[#This Row],[Tiempo_normal (ns)]]&lt;$P$509)</f>
        <v>0</v>
      </c>
    </row>
    <row r="70" spans="2:32" x14ac:dyDescent="0.3">
      <c r="B70">
        <v>67</v>
      </c>
      <c r="C70">
        <v>63</v>
      </c>
      <c r="D70">
        <v>50</v>
      </c>
      <c r="E70">
        <v>67</v>
      </c>
      <c r="F70">
        <v>125</v>
      </c>
      <c r="G70">
        <v>64</v>
      </c>
      <c r="H70">
        <v>67</v>
      </c>
      <c r="I70">
        <v>121</v>
      </c>
      <c r="J70">
        <v>82</v>
      </c>
      <c r="K70">
        <v>67</v>
      </c>
      <c r="L70">
        <v>276</v>
      </c>
      <c r="M70">
        <v>258</v>
      </c>
      <c r="N70">
        <v>67</v>
      </c>
      <c r="O70">
        <v>377</v>
      </c>
      <c r="P70">
        <v>678</v>
      </c>
      <c r="R70" s="6">
        <v>67</v>
      </c>
      <c r="S70" t="b">
        <f>OR(Tabla19[[#This Row],[Tiempo_lineal (ns)]]&gt;$C$508,Tabla19[[#This Row],[Tiempo_lineal (ns)]]&lt;$C$509)</f>
        <v>0</v>
      </c>
      <c r="T70" t="b">
        <f>OR(Tabla19[[#This Row],[Tiempo_normal (ns)]]&gt;$D$508,Tabla19[[#This Row],[Tiempo_normal (ns)]]&lt;$D$509)</f>
        <v>0</v>
      </c>
      <c r="U70" s="6">
        <v>67</v>
      </c>
      <c r="V70" t="b">
        <f>OR(Tabla310[[#This Row],[Tiempo_lineal (ns)]]&gt;$F$508,Tabla310[[#This Row],[Tiempo_lineal (ns)]]&lt;$F$509)</f>
        <v>0</v>
      </c>
      <c r="W70" t="b">
        <f>OR(Tabla310[[#This Row],[Tiempo_normal (ns)]]&gt;$G$508,Tabla310[[#This Row],[Tiempo_normal (ns)]]&lt;$G$509)</f>
        <v>0</v>
      </c>
      <c r="X70" s="6">
        <v>67</v>
      </c>
      <c r="Y70" t="b">
        <f>OR(Tabla411[[#This Row],[Tiempo_lineal (ns)]]&gt;$I$508,Tabla411[[#This Row],[Tiempo_lineal (ns)]]&lt;$I$509)</f>
        <v>0</v>
      </c>
      <c r="Z70" t="b">
        <f>OR(Tabla411[[#This Row],[Tiempo_normal (ns)]]&gt;$J$508,Tabla411[[#This Row],[Tiempo_normal (ns)]]&lt;$J$509)</f>
        <v>0</v>
      </c>
      <c r="AA70" s="6">
        <v>67</v>
      </c>
      <c r="AB70" t="b">
        <f>OR(Tabla512[[#This Row],[Tiempo_lineal (ns)]]&gt;$L$508,Tabla512[[#This Row],[Tiempo_lineal (ns)]]&lt;$L$509)</f>
        <v>0</v>
      </c>
      <c r="AC70" t="b">
        <f>OR(Tabla512[[#This Row],[Tiempo_normal (ns)]]&gt;$M$508,Tabla512[[#This Row],[Tiempo_normal (ns)]]&lt;$M$509)</f>
        <v>0</v>
      </c>
      <c r="AD70" s="6">
        <v>67</v>
      </c>
      <c r="AE70" t="b">
        <f>OR(Tabla613[[#This Row],[Tiempo_lineal (ns)]]&gt;$O$508,Tabla613[[#This Row],[Tiempo_lineal (ns)]]&lt;$O$509)</f>
        <v>0</v>
      </c>
      <c r="AF70" s="7" t="b">
        <f>OR(Tabla613[[#This Row],[Tiempo_normal (ns)]]&gt;$P$508,Tabla613[[#This Row],[Tiempo_normal (ns)]]&lt;$P$509)</f>
        <v>0</v>
      </c>
    </row>
    <row r="71" spans="2:32" x14ac:dyDescent="0.3">
      <c r="B71">
        <v>68</v>
      </c>
      <c r="C71">
        <v>58</v>
      </c>
      <c r="D71">
        <v>78</v>
      </c>
      <c r="E71">
        <v>68</v>
      </c>
      <c r="F71">
        <v>108</v>
      </c>
      <c r="G71">
        <v>135</v>
      </c>
      <c r="H71">
        <v>68</v>
      </c>
      <c r="I71">
        <v>118</v>
      </c>
      <c r="J71">
        <v>131</v>
      </c>
      <c r="K71">
        <v>68</v>
      </c>
      <c r="L71">
        <v>159</v>
      </c>
      <c r="M71">
        <v>818</v>
      </c>
      <c r="N71">
        <v>68</v>
      </c>
      <c r="O71">
        <v>799</v>
      </c>
      <c r="P71">
        <v>1062</v>
      </c>
      <c r="R71" s="8">
        <v>68</v>
      </c>
      <c r="S71" t="b">
        <f>OR(Tabla19[[#This Row],[Tiempo_lineal (ns)]]&gt;$C$508,Tabla19[[#This Row],[Tiempo_lineal (ns)]]&lt;$C$509)</f>
        <v>0</v>
      </c>
      <c r="T71" t="b">
        <f>OR(Tabla19[[#This Row],[Tiempo_normal (ns)]]&gt;$D$508,Tabla19[[#This Row],[Tiempo_normal (ns)]]&lt;$D$509)</f>
        <v>0</v>
      </c>
      <c r="U71" s="8">
        <v>68</v>
      </c>
      <c r="V71" t="b">
        <f>OR(Tabla310[[#This Row],[Tiempo_lineal (ns)]]&gt;$F$508,Tabla310[[#This Row],[Tiempo_lineal (ns)]]&lt;$F$509)</f>
        <v>0</v>
      </c>
      <c r="W71" t="b">
        <f>OR(Tabla310[[#This Row],[Tiempo_normal (ns)]]&gt;$G$508,Tabla310[[#This Row],[Tiempo_normal (ns)]]&lt;$G$509)</f>
        <v>0</v>
      </c>
      <c r="X71" s="8">
        <v>68</v>
      </c>
      <c r="Y71" t="b">
        <f>OR(Tabla411[[#This Row],[Tiempo_lineal (ns)]]&gt;$I$508,Tabla411[[#This Row],[Tiempo_lineal (ns)]]&lt;$I$509)</f>
        <v>0</v>
      </c>
      <c r="Z71" t="b">
        <f>OR(Tabla411[[#This Row],[Tiempo_normal (ns)]]&gt;$J$508,Tabla411[[#This Row],[Tiempo_normal (ns)]]&lt;$J$509)</f>
        <v>0</v>
      </c>
      <c r="AA71" s="8">
        <v>68</v>
      </c>
      <c r="AB71" t="b">
        <f>OR(Tabla512[[#This Row],[Tiempo_lineal (ns)]]&gt;$L$508,Tabla512[[#This Row],[Tiempo_lineal (ns)]]&lt;$L$509)</f>
        <v>0</v>
      </c>
      <c r="AC71" t="b">
        <f>OR(Tabla512[[#This Row],[Tiempo_normal (ns)]]&gt;$M$508,Tabla512[[#This Row],[Tiempo_normal (ns)]]&lt;$M$509)</f>
        <v>1</v>
      </c>
      <c r="AD71" s="8">
        <v>68</v>
      </c>
      <c r="AE71" t="b">
        <f>OR(Tabla613[[#This Row],[Tiempo_lineal (ns)]]&gt;$O$508,Tabla613[[#This Row],[Tiempo_lineal (ns)]]&lt;$O$509)</f>
        <v>0</v>
      </c>
      <c r="AF71" s="7" t="b">
        <f>OR(Tabla613[[#This Row],[Tiempo_normal (ns)]]&gt;$P$508,Tabla613[[#This Row],[Tiempo_normal (ns)]]&lt;$P$509)</f>
        <v>0</v>
      </c>
    </row>
    <row r="72" spans="2:32" x14ac:dyDescent="0.3">
      <c r="B72">
        <v>69</v>
      </c>
      <c r="C72">
        <v>33</v>
      </c>
      <c r="D72">
        <v>65</v>
      </c>
      <c r="E72">
        <v>69</v>
      </c>
      <c r="F72">
        <v>315</v>
      </c>
      <c r="G72">
        <v>110</v>
      </c>
      <c r="H72">
        <v>69</v>
      </c>
      <c r="I72">
        <v>7504</v>
      </c>
      <c r="J72">
        <v>367</v>
      </c>
      <c r="K72">
        <v>69</v>
      </c>
      <c r="L72">
        <v>395</v>
      </c>
      <c r="M72">
        <v>390</v>
      </c>
      <c r="N72">
        <v>69</v>
      </c>
      <c r="O72">
        <v>626</v>
      </c>
      <c r="P72">
        <v>482</v>
      </c>
      <c r="R72" s="6">
        <v>69</v>
      </c>
      <c r="S72" t="b">
        <f>OR(Tabla19[[#This Row],[Tiempo_lineal (ns)]]&gt;$C$508,Tabla19[[#This Row],[Tiempo_lineal (ns)]]&lt;$C$509)</f>
        <v>0</v>
      </c>
      <c r="T72" t="b">
        <f>OR(Tabla19[[#This Row],[Tiempo_normal (ns)]]&gt;$D$508,Tabla19[[#This Row],[Tiempo_normal (ns)]]&lt;$D$509)</f>
        <v>0</v>
      </c>
      <c r="U72" s="6">
        <v>69</v>
      </c>
      <c r="V72" t="b">
        <f>OR(Tabla310[[#This Row],[Tiempo_lineal (ns)]]&gt;$F$508,Tabla310[[#This Row],[Tiempo_lineal (ns)]]&lt;$F$509)</f>
        <v>1</v>
      </c>
      <c r="W72" t="b">
        <f>OR(Tabla310[[#This Row],[Tiempo_normal (ns)]]&gt;$G$508,Tabla310[[#This Row],[Tiempo_normal (ns)]]&lt;$G$509)</f>
        <v>0</v>
      </c>
      <c r="X72" s="6">
        <v>69</v>
      </c>
      <c r="Y72" t="b">
        <f>OR(Tabla411[[#This Row],[Tiempo_lineal (ns)]]&gt;$I$508,Tabla411[[#This Row],[Tiempo_lineal (ns)]]&lt;$I$509)</f>
        <v>1</v>
      </c>
      <c r="Z72" t="b">
        <f>OR(Tabla411[[#This Row],[Tiempo_normal (ns)]]&gt;$J$508,Tabla411[[#This Row],[Tiempo_normal (ns)]]&lt;$J$509)</f>
        <v>0</v>
      </c>
      <c r="AA72" s="6">
        <v>69</v>
      </c>
      <c r="AB72" t="b">
        <f>OR(Tabla512[[#This Row],[Tiempo_lineal (ns)]]&gt;$L$508,Tabla512[[#This Row],[Tiempo_lineal (ns)]]&lt;$L$509)</f>
        <v>0</v>
      </c>
      <c r="AC72" t="b">
        <f>OR(Tabla512[[#This Row],[Tiempo_normal (ns)]]&gt;$M$508,Tabla512[[#This Row],[Tiempo_normal (ns)]]&lt;$M$509)</f>
        <v>0</v>
      </c>
      <c r="AD72" s="6">
        <v>69</v>
      </c>
      <c r="AE72" t="b">
        <f>OR(Tabla613[[#This Row],[Tiempo_lineal (ns)]]&gt;$O$508,Tabla613[[#This Row],[Tiempo_lineal (ns)]]&lt;$O$509)</f>
        <v>0</v>
      </c>
      <c r="AF72" s="7" t="b">
        <f>OR(Tabla613[[#This Row],[Tiempo_normal (ns)]]&gt;$P$508,Tabla613[[#This Row],[Tiempo_normal (ns)]]&lt;$P$509)</f>
        <v>0</v>
      </c>
    </row>
    <row r="73" spans="2:32" x14ac:dyDescent="0.3">
      <c r="B73">
        <v>70</v>
      </c>
      <c r="C73">
        <v>61</v>
      </c>
      <c r="D73">
        <v>38</v>
      </c>
      <c r="E73">
        <v>70</v>
      </c>
      <c r="F73">
        <v>133</v>
      </c>
      <c r="G73">
        <v>223</v>
      </c>
      <c r="H73">
        <v>70</v>
      </c>
      <c r="I73">
        <v>259</v>
      </c>
      <c r="J73">
        <v>147</v>
      </c>
      <c r="K73">
        <v>70</v>
      </c>
      <c r="L73">
        <v>305</v>
      </c>
      <c r="M73">
        <v>305</v>
      </c>
      <c r="N73">
        <v>70</v>
      </c>
      <c r="O73">
        <v>1247</v>
      </c>
      <c r="P73">
        <v>904</v>
      </c>
      <c r="R73" s="8">
        <v>70</v>
      </c>
      <c r="S73" t="b">
        <f>OR(Tabla19[[#This Row],[Tiempo_lineal (ns)]]&gt;$C$508,Tabla19[[#This Row],[Tiempo_lineal (ns)]]&lt;$C$509)</f>
        <v>0</v>
      </c>
      <c r="T73" t="b">
        <f>OR(Tabla19[[#This Row],[Tiempo_normal (ns)]]&gt;$D$508,Tabla19[[#This Row],[Tiempo_normal (ns)]]&lt;$D$509)</f>
        <v>0</v>
      </c>
      <c r="U73" s="8">
        <v>70</v>
      </c>
      <c r="V73" t="b">
        <f>OR(Tabla310[[#This Row],[Tiempo_lineal (ns)]]&gt;$F$508,Tabla310[[#This Row],[Tiempo_lineal (ns)]]&lt;$F$509)</f>
        <v>0</v>
      </c>
      <c r="W73" t="b">
        <f>OR(Tabla310[[#This Row],[Tiempo_normal (ns)]]&gt;$G$508,Tabla310[[#This Row],[Tiempo_normal (ns)]]&lt;$G$509)</f>
        <v>1</v>
      </c>
      <c r="X73" s="8">
        <v>70</v>
      </c>
      <c r="Y73" t="b">
        <f>OR(Tabla411[[#This Row],[Tiempo_lineal (ns)]]&gt;$I$508,Tabla411[[#This Row],[Tiempo_lineal (ns)]]&lt;$I$509)</f>
        <v>0</v>
      </c>
      <c r="Z73" t="b">
        <f>OR(Tabla411[[#This Row],[Tiempo_normal (ns)]]&gt;$J$508,Tabla411[[#This Row],[Tiempo_normal (ns)]]&lt;$J$509)</f>
        <v>0</v>
      </c>
      <c r="AA73" s="8">
        <v>70</v>
      </c>
      <c r="AB73" t="b">
        <f>OR(Tabla512[[#This Row],[Tiempo_lineal (ns)]]&gt;$L$508,Tabla512[[#This Row],[Tiempo_lineal (ns)]]&lt;$L$509)</f>
        <v>0</v>
      </c>
      <c r="AC73" t="b">
        <f>OR(Tabla512[[#This Row],[Tiempo_normal (ns)]]&gt;$M$508,Tabla512[[#This Row],[Tiempo_normal (ns)]]&lt;$M$509)</f>
        <v>0</v>
      </c>
      <c r="AD73" s="8">
        <v>70</v>
      </c>
      <c r="AE73" t="b">
        <f>OR(Tabla613[[#This Row],[Tiempo_lineal (ns)]]&gt;$O$508,Tabla613[[#This Row],[Tiempo_lineal (ns)]]&lt;$O$509)</f>
        <v>0</v>
      </c>
      <c r="AF73" s="7" t="b">
        <f>OR(Tabla613[[#This Row],[Tiempo_normal (ns)]]&gt;$P$508,Tabla613[[#This Row],[Tiempo_normal (ns)]]&lt;$P$509)</f>
        <v>0</v>
      </c>
    </row>
    <row r="74" spans="2:32" x14ac:dyDescent="0.3">
      <c r="B74">
        <v>71</v>
      </c>
      <c r="C74">
        <v>80</v>
      </c>
      <c r="D74">
        <v>38</v>
      </c>
      <c r="E74">
        <v>71</v>
      </c>
      <c r="F74">
        <v>95</v>
      </c>
      <c r="G74">
        <v>106</v>
      </c>
      <c r="H74">
        <v>71</v>
      </c>
      <c r="I74">
        <v>415</v>
      </c>
      <c r="J74">
        <v>129</v>
      </c>
      <c r="K74">
        <v>71</v>
      </c>
      <c r="L74">
        <v>375</v>
      </c>
      <c r="M74">
        <v>459</v>
      </c>
      <c r="N74">
        <v>71</v>
      </c>
      <c r="O74">
        <v>704</v>
      </c>
      <c r="P74">
        <v>673</v>
      </c>
      <c r="R74" s="6">
        <v>71</v>
      </c>
      <c r="S74" t="b">
        <f>OR(Tabla19[[#This Row],[Tiempo_lineal (ns)]]&gt;$C$508,Tabla19[[#This Row],[Tiempo_lineal (ns)]]&lt;$C$509)</f>
        <v>0</v>
      </c>
      <c r="T74" t="b">
        <f>OR(Tabla19[[#This Row],[Tiempo_normal (ns)]]&gt;$D$508,Tabla19[[#This Row],[Tiempo_normal (ns)]]&lt;$D$509)</f>
        <v>0</v>
      </c>
      <c r="U74" s="6">
        <v>71</v>
      </c>
      <c r="V74" t="b">
        <f>OR(Tabla310[[#This Row],[Tiempo_lineal (ns)]]&gt;$F$508,Tabla310[[#This Row],[Tiempo_lineal (ns)]]&lt;$F$509)</f>
        <v>0</v>
      </c>
      <c r="W74" t="b">
        <f>OR(Tabla310[[#This Row],[Tiempo_normal (ns)]]&gt;$G$508,Tabla310[[#This Row],[Tiempo_normal (ns)]]&lt;$G$509)</f>
        <v>0</v>
      </c>
      <c r="X74" s="6">
        <v>71</v>
      </c>
      <c r="Y74" t="b">
        <f>OR(Tabla411[[#This Row],[Tiempo_lineal (ns)]]&gt;$I$508,Tabla411[[#This Row],[Tiempo_lineal (ns)]]&lt;$I$509)</f>
        <v>0</v>
      </c>
      <c r="Z74" t="b">
        <f>OR(Tabla411[[#This Row],[Tiempo_normal (ns)]]&gt;$J$508,Tabla411[[#This Row],[Tiempo_normal (ns)]]&lt;$J$509)</f>
        <v>0</v>
      </c>
      <c r="AA74" s="6">
        <v>71</v>
      </c>
      <c r="AB74" t="b">
        <f>OR(Tabla512[[#This Row],[Tiempo_lineal (ns)]]&gt;$L$508,Tabla512[[#This Row],[Tiempo_lineal (ns)]]&lt;$L$509)</f>
        <v>0</v>
      </c>
      <c r="AC74" t="b">
        <f>OR(Tabla512[[#This Row],[Tiempo_normal (ns)]]&gt;$M$508,Tabla512[[#This Row],[Tiempo_normal (ns)]]&lt;$M$509)</f>
        <v>0</v>
      </c>
      <c r="AD74" s="6">
        <v>71</v>
      </c>
      <c r="AE74" t="b">
        <f>OR(Tabla613[[#This Row],[Tiempo_lineal (ns)]]&gt;$O$508,Tabla613[[#This Row],[Tiempo_lineal (ns)]]&lt;$O$509)</f>
        <v>0</v>
      </c>
      <c r="AF74" s="7" t="b">
        <f>OR(Tabla613[[#This Row],[Tiempo_normal (ns)]]&gt;$P$508,Tabla613[[#This Row],[Tiempo_normal (ns)]]&lt;$P$509)</f>
        <v>0</v>
      </c>
    </row>
    <row r="75" spans="2:32" x14ac:dyDescent="0.3">
      <c r="B75">
        <v>72</v>
      </c>
      <c r="C75">
        <v>83</v>
      </c>
      <c r="D75">
        <v>66</v>
      </c>
      <c r="E75">
        <v>72</v>
      </c>
      <c r="F75">
        <v>61</v>
      </c>
      <c r="G75">
        <v>57</v>
      </c>
      <c r="H75">
        <v>72</v>
      </c>
      <c r="I75">
        <v>148</v>
      </c>
      <c r="J75">
        <v>62</v>
      </c>
      <c r="K75">
        <v>72</v>
      </c>
      <c r="L75">
        <v>384</v>
      </c>
      <c r="M75">
        <v>169</v>
      </c>
      <c r="N75">
        <v>72</v>
      </c>
      <c r="O75">
        <v>459</v>
      </c>
      <c r="P75">
        <v>547</v>
      </c>
      <c r="R75" s="8">
        <v>72</v>
      </c>
      <c r="S75" t="b">
        <f>OR(Tabla19[[#This Row],[Tiempo_lineal (ns)]]&gt;$C$508,Tabla19[[#This Row],[Tiempo_lineal (ns)]]&lt;$C$509)</f>
        <v>0</v>
      </c>
      <c r="T75" t="b">
        <f>OR(Tabla19[[#This Row],[Tiempo_normal (ns)]]&gt;$D$508,Tabla19[[#This Row],[Tiempo_normal (ns)]]&lt;$D$509)</f>
        <v>0</v>
      </c>
      <c r="U75" s="8">
        <v>72</v>
      </c>
      <c r="V75" t="b">
        <f>OR(Tabla310[[#This Row],[Tiempo_lineal (ns)]]&gt;$F$508,Tabla310[[#This Row],[Tiempo_lineal (ns)]]&lt;$F$509)</f>
        <v>0</v>
      </c>
      <c r="W75" t="b">
        <f>OR(Tabla310[[#This Row],[Tiempo_normal (ns)]]&gt;$G$508,Tabla310[[#This Row],[Tiempo_normal (ns)]]&lt;$G$509)</f>
        <v>0</v>
      </c>
      <c r="X75" s="8">
        <v>72</v>
      </c>
      <c r="Y75" t="b">
        <f>OR(Tabla411[[#This Row],[Tiempo_lineal (ns)]]&gt;$I$508,Tabla411[[#This Row],[Tiempo_lineal (ns)]]&lt;$I$509)</f>
        <v>0</v>
      </c>
      <c r="Z75" t="b">
        <f>OR(Tabla411[[#This Row],[Tiempo_normal (ns)]]&gt;$J$508,Tabla411[[#This Row],[Tiempo_normal (ns)]]&lt;$J$509)</f>
        <v>0</v>
      </c>
      <c r="AA75" s="8">
        <v>72</v>
      </c>
      <c r="AB75" t="b">
        <f>OR(Tabla512[[#This Row],[Tiempo_lineal (ns)]]&gt;$L$508,Tabla512[[#This Row],[Tiempo_lineal (ns)]]&lt;$L$509)</f>
        <v>0</v>
      </c>
      <c r="AC75" t="b">
        <f>OR(Tabla512[[#This Row],[Tiempo_normal (ns)]]&gt;$M$508,Tabla512[[#This Row],[Tiempo_normal (ns)]]&lt;$M$509)</f>
        <v>0</v>
      </c>
      <c r="AD75" s="8">
        <v>72</v>
      </c>
      <c r="AE75" t="b">
        <f>OR(Tabla613[[#This Row],[Tiempo_lineal (ns)]]&gt;$O$508,Tabla613[[#This Row],[Tiempo_lineal (ns)]]&lt;$O$509)</f>
        <v>0</v>
      </c>
      <c r="AF75" s="7" t="b">
        <f>OR(Tabla613[[#This Row],[Tiempo_normal (ns)]]&gt;$P$508,Tabla613[[#This Row],[Tiempo_normal (ns)]]&lt;$P$509)</f>
        <v>0</v>
      </c>
    </row>
    <row r="76" spans="2:32" x14ac:dyDescent="0.3">
      <c r="B76">
        <v>73</v>
      </c>
      <c r="C76">
        <v>75</v>
      </c>
      <c r="D76">
        <v>54</v>
      </c>
      <c r="E76">
        <v>73</v>
      </c>
      <c r="F76">
        <v>112</v>
      </c>
      <c r="G76">
        <v>209</v>
      </c>
      <c r="H76">
        <v>73</v>
      </c>
      <c r="I76">
        <v>105</v>
      </c>
      <c r="J76">
        <v>74</v>
      </c>
      <c r="K76">
        <v>73</v>
      </c>
      <c r="L76">
        <v>286</v>
      </c>
      <c r="M76">
        <v>443</v>
      </c>
      <c r="N76">
        <v>73</v>
      </c>
      <c r="O76">
        <v>1007</v>
      </c>
      <c r="P76">
        <v>589</v>
      </c>
      <c r="R76" s="6">
        <v>73</v>
      </c>
      <c r="S76" t="b">
        <f>OR(Tabla19[[#This Row],[Tiempo_lineal (ns)]]&gt;$C$508,Tabla19[[#This Row],[Tiempo_lineal (ns)]]&lt;$C$509)</f>
        <v>0</v>
      </c>
      <c r="T76" t="b">
        <f>OR(Tabla19[[#This Row],[Tiempo_normal (ns)]]&gt;$D$508,Tabla19[[#This Row],[Tiempo_normal (ns)]]&lt;$D$509)</f>
        <v>0</v>
      </c>
      <c r="U76" s="6">
        <v>73</v>
      </c>
      <c r="V76" t="b">
        <f>OR(Tabla310[[#This Row],[Tiempo_lineal (ns)]]&gt;$F$508,Tabla310[[#This Row],[Tiempo_lineal (ns)]]&lt;$F$509)</f>
        <v>0</v>
      </c>
      <c r="W76" t="b">
        <f>OR(Tabla310[[#This Row],[Tiempo_normal (ns)]]&gt;$G$508,Tabla310[[#This Row],[Tiempo_normal (ns)]]&lt;$G$509)</f>
        <v>1</v>
      </c>
      <c r="X76" s="6">
        <v>73</v>
      </c>
      <c r="Y76" t="b">
        <f>OR(Tabla411[[#This Row],[Tiempo_lineal (ns)]]&gt;$I$508,Tabla411[[#This Row],[Tiempo_lineal (ns)]]&lt;$I$509)</f>
        <v>0</v>
      </c>
      <c r="Z76" t="b">
        <f>OR(Tabla411[[#This Row],[Tiempo_normal (ns)]]&gt;$J$508,Tabla411[[#This Row],[Tiempo_normal (ns)]]&lt;$J$509)</f>
        <v>0</v>
      </c>
      <c r="AA76" s="6">
        <v>73</v>
      </c>
      <c r="AB76" t="b">
        <f>OR(Tabla512[[#This Row],[Tiempo_lineal (ns)]]&gt;$L$508,Tabla512[[#This Row],[Tiempo_lineal (ns)]]&lt;$L$509)</f>
        <v>0</v>
      </c>
      <c r="AC76" t="b">
        <f>OR(Tabla512[[#This Row],[Tiempo_normal (ns)]]&gt;$M$508,Tabla512[[#This Row],[Tiempo_normal (ns)]]&lt;$M$509)</f>
        <v>0</v>
      </c>
      <c r="AD76" s="6">
        <v>73</v>
      </c>
      <c r="AE76" t="b">
        <f>OR(Tabla613[[#This Row],[Tiempo_lineal (ns)]]&gt;$O$508,Tabla613[[#This Row],[Tiempo_lineal (ns)]]&lt;$O$509)</f>
        <v>0</v>
      </c>
      <c r="AF76" s="7" t="b">
        <f>OR(Tabla613[[#This Row],[Tiempo_normal (ns)]]&gt;$P$508,Tabla613[[#This Row],[Tiempo_normal (ns)]]&lt;$P$509)</f>
        <v>0</v>
      </c>
    </row>
    <row r="77" spans="2:32" x14ac:dyDescent="0.3">
      <c r="B77">
        <v>74</v>
      </c>
      <c r="C77">
        <v>86</v>
      </c>
      <c r="D77">
        <v>37</v>
      </c>
      <c r="E77">
        <v>74</v>
      </c>
      <c r="F77">
        <v>166</v>
      </c>
      <c r="G77">
        <v>73</v>
      </c>
      <c r="H77">
        <v>74</v>
      </c>
      <c r="I77">
        <v>156</v>
      </c>
      <c r="J77">
        <v>74</v>
      </c>
      <c r="K77">
        <v>74</v>
      </c>
      <c r="L77">
        <v>357</v>
      </c>
      <c r="M77">
        <v>197</v>
      </c>
      <c r="N77">
        <v>74</v>
      </c>
      <c r="O77">
        <v>564</v>
      </c>
      <c r="P77">
        <v>377</v>
      </c>
      <c r="R77" s="8">
        <v>74</v>
      </c>
      <c r="S77" t="b">
        <f>OR(Tabla19[[#This Row],[Tiempo_lineal (ns)]]&gt;$C$508,Tabla19[[#This Row],[Tiempo_lineal (ns)]]&lt;$C$509)</f>
        <v>0</v>
      </c>
      <c r="T77" t="b">
        <f>OR(Tabla19[[#This Row],[Tiempo_normal (ns)]]&gt;$D$508,Tabla19[[#This Row],[Tiempo_normal (ns)]]&lt;$D$509)</f>
        <v>0</v>
      </c>
      <c r="U77" s="8">
        <v>74</v>
      </c>
      <c r="V77" t="b">
        <f>OR(Tabla310[[#This Row],[Tiempo_lineal (ns)]]&gt;$F$508,Tabla310[[#This Row],[Tiempo_lineal (ns)]]&lt;$F$509)</f>
        <v>1</v>
      </c>
      <c r="W77" t="b">
        <f>OR(Tabla310[[#This Row],[Tiempo_normal (ns)]]&gt;$G$508,Tabla310[[#This Row],[Tiempo_normal (ns)]]&lt;$G$509)</f>
        <v>0</v>
      </c>
      <c r="X77" s="8">
        <v>74</v>
      </c>
      <c r="Y77" t="b">
        <f>OR(Tabla411[[#This Row],[Tiempo_lineal (ns)]]&gt;$I$508,Tabla411[[#This Row],[Tiempo_lineal (ns)]]&lt;$I$509)</f>
        <v>0</v>
      </c>
      <c r="Z77" t="b">
        <f>OR(Tabla411[[#This Row],[Tiempo_normal (ns)]]&gt;$J$508,Tabla411[[#This Row],[Tiempo_normal (ns)]]&lt;$J$509)</f>
        <v>0</v>
      </c>
      <c r="AA77" s="8">
        <v>74</v>
      </c>
      <c r="AB77" t="b">
        <f>OR(Tabla512[[#This Row],[Tiempo_lineal (ns)]]&gt;$L$508,Tabla512[[#This Row],[Tiempo_lineal (ns)]]&lt;$L$509)</f>
        <v>0</v>
      </c>
      <c r="AC77" t="b">
        <f>OR(Tabla512[[#This Row],[Tiempo_normal (ns)]]&gt;$M$508,Tabla512[[#This Row],[Tiempo_normal (ns)]]&lt;$M$509)</f>
        <v>0</v>
      </c>
      <c r="AD77" s="8">
        <v>74</v>
      </c>
      <c r="AE77" t="b">
        <f>OR(Tabla613[[#This Row],[Tiempo_lineal (ns)]]&gt;$O$508,Tabla613[[#This Row],[Tiempo_lineal (ns)]]&lt;$O$509)</f>
        <v>0</v>
      </c>
      <c r="AF77" s="7" t="b">
        <f>OR(Tabla613[[#This Row],[Tiempo_normal (ns)]]&gt;$P$508,Tabla613[[#This Row],[Tiempo_normal (ns)]]&lt;$P$509)</f>
        <v>0</v>
      </c>
    </row>
    <row r="78" spans="2:32" x14ac:dyDescent="0.3">
      <c r="B78">
        <v>75</v>
      </c>
      <c r="C78">
        <v>93</v>
      </c>
      <c r="D78">
        <v>38</v>
      </c>
      <c r="E78">
        <v>75</v>
      </c>
      <c r="F78">
        <v>198</v>
      </c>
      <c r="G78">
        <v>477</v>
      </c>
      <c r="H78">
        <v>75</v>
      </c>
      <c r="I78">
        <v>155</v>
      </c>
      <c r="J78">
        <v>243</v>
      </c>
      <c r="K78">
        <v>75</v>
      </c>
      <c r="L78">
        <v>164</v>
      </c>
      <c r="M78">
        <v>408</v>
      </c>
      <c r="N78">
        <v>75</v>
      </c>
      <c r="O78">
        <v>564</v>
      </c>
      <c r="P78">
        <v>981</v>
      </c>
      <c r="R78" s="6">
        <v>75</v>
      </c>
      <c r="S78" t="b">
        <f>OR(Tabla19[[#This Row],[Tiempo_lineal (ns)]]&gt;$C$508,Tabla19[[#This Row],[Tiempo_lineal (ns)]]&lt;$C$509)</f>
        <v>0</v>
      </c>
      <c r="T78" t="b">
        <f>OR(Tabla19[[#This Row],[Tiempo_normal (ns)]]&gt;$D$508,Tabla19[[#This Row],[Tiempo_normal (ns)]]&lt;$D$509)</f>
        <v>0</v>
      </c>
      <c r="U78" s="6">
        <v>75</v>
      </c>
      <c r="V78" t="b">
        <f>OR(Tabla310[[#This Row],[Tiempo_lineal (ns)]]&gt;$F$508,Tabla310[[#This Row],[Tiempo_lineal (ns)]]&lt;$F$509)</f>
        <v>1</v>
      </c>
      <c r="W78" t="b">
        <f>OR(Tabla310[[#This Row],[Tiempo_normal (ns)]]&gt;$G$508,Tabla310[[#This Row],[Tiempo_normal (ns)]]&lt;$G$509)</f>
        <v>1</v>
      </c>
      <c r="X78" s="6">
        <v>75</v>
      </c>
      <c r="Y78" t="b">
        <f>OR(Tabla411[[#This Row],[Tiempo_lineal (ns)]]&gt;$I$508,Tabla411[[#This Row],[Tiempo_lineal (ns)]]&lt;$I$509)</f>
        <v>0</v>
      </c>
      <c r="Z78" t="b">
        <f>OR(Tabla411[[#This Row],[Tiempo_normal (ns)]]&gt;$J$508,Tabla411[[#This Row],[Tiempo_normal (ns)]]&lt;$J$509)</f>
        <v>0</v>
      </c>
      <c r="AA78" s="6">
        <v>75</v>
      </c>
      <c r="AB78" t="b">
        <f>OR(Tabla512[[#This Row],[Tiempo_lineal (ns)]]&gt;$L$508,Tabla512[[#This Row],[Tiempo_lineal (ns)]]&lt;$L$509)</f>
        <v>0</v>
      </c>
      <c r="AC78" t="b">
        <f>OR(Tabla512[[#This Row],[Tiempo_normal (ns)]]&gt;$M$508,Tabla512[[#This Row],[Tiempo_normal (ns)]]&lt;$M$509)</f>
        <v>0</v>
      </c>
      <c r="AD78" s="6">
        <v>75</v>
      </c>
      <c r="AE78" t="b">
        <f>OR(Tabla613[[#This Row],[Tiempo_lineal (ns)]]&gt;$O$508,Tabla613[[#This Row],[Tiempo_lineal (ns)]]&lt;$O$509)</f>
        <v>0</v>
      </c>
      <c r="AF78" s="7" t="b">
        <f>OR(Tabla613[[#This Row],[Tiempo_normal (ns)]]&gt;$P$508,Tabla613[[#This Row],[Tiempo_normal (ns)]]&lt;$P$509)</f>
        <v>0</v>
      </c>
    </row>
    <row r="79" spans="2:32" x14ac:dyDescent="0.3">
      <c r="B79">
        <v>76</v>
      </c>
      <c r="C79">
        <v>52</v>
      </c>
      <c r="D79">
        <v>49</v>
      </c>
      <c r="E79">
        <v>76</v>
      </c>
      <c r="F79">
        <v>232</v>
      </c>
      <c r="G79">
        <v>1608</v>
      </c>
      <c r="H79">
        <v>76</v>
      </c>
      <c r="I79">
        <v>323</v>
      </c>
      <c r="J79">
        <v>220</v>
      </c>
      <c r="K79">
        <v>76</v>
      </c>
      <c r="L79">
        <v>536</v>
      </c>
      <c r="M79">
        <v>301</v>
      </c>
      <c r="N79">
        <v>76</v>
      </c>
      <c r="O79">
        <v>468</v>
      </c>
      <c r="P79">
        <v>427</v>
      </c>
      <c r="R79" s="8">
        <v>76</v>
      </c>
      <c r="S79" t="b">
        <f>OR(Tabla19[[#This Row],[Tiempo_lineal (ns)]]&gt;$C$508,Tabla19[[#This Row],[Tiempo_lineal (ns)]]&lt;$C$509)</f>
        <v>0</v>
      </c>
      <c r="T79" t="b">
        <f>OR(Tabla19[[#This Row],[Tiempo_normal (ns)]]&gt;$D$508,Tabla19[[#This Row],[Tiempo_normal (ns)]]&lt;$D$509)</f>
        <v>0</v>
      </c>
      <c r="U79" s="8">
        <v>76</v>
      </c>
      <c r="V79" t="b">
        <f>OR(Tabla310[[#This Row],[Tiempo_lineal (ns)]]&gt;$F$508,Tabla310[[#This Row],[Tiempo_lineal (ns)]]&lt;$F$509)</f>
        <v>1</v>
      </c>
      <c r="W79" t="b">
        <f>OR(Tabla310[[#This Row],[Tiempo_normal (ns)]]&gt;$G$508,Tabla310[[#This Row],[Tiempo_normal (ns)]]&lt;$G$509)</f>
        <v>1</v>
      </c>
      <c r="X79" s="8">
        <v>76</v>
      </c>
      <c r="Y79" t="b">
        <f>OR(Tabla411[[#This Row],[Tiempo_lineal (ns)]]&gt;$I$508,Tabla411[[#This Row],[Tiempo_lineal (ns)]]&lt;$I$509)</f>
        <v>0</v>
      </c>
      <c r="Z79" t="b">
        <f>OR(Tabla411[[#This Row],[Tiempo_normal (ns)]]&gt;$J$508,Tabla411[[#This Row],[Tiempo_normal (ns)]]&lt;$J$509)</f>
        <v>0</v>
      </c>
      <c r="AA79" s="8">
        <v>76</v>
      </c>
      <c r="AB79" t="b">
        <f>OR(Tabla512[[#This Row],[Tiempo_lineal (ns)]]&gt;$L$508,Tabla512[[#This Row],[Tiempo_lineal (ns)]]&lt;$L$509)</f>
        <v>0</v>
      </c>
      <c r="AC79" t="b">
        <f>OR(Tabla512[[#This Row],[Tiempo_normal (ns)]]&gt;$M$508,Tabla512[[#This Row],[Tiempo_normal (ns)]]&lt;$M$509)</f>
        <v>0</v>
      </c>
      <c r="AD79" s="8">
        <v>76</v>
      </c>
      <c r="AE79" t="b">
        <f>OR(Tabla613[[#This Row],[Tiempo_lineal (ns)]]&gt;$O$508,Tabla613[[#This Row],[Tiempo_lineal (ns)]]&lt;$O$509)</f>
        <v>0</v>
      </c>
      <c r="AF79" s="7" t="b">
        <f>OR(Tabla613[[#This Row],[Tiempo_normal (ns)]]&gt;$P$508,Tabla613[[#This Row],[Tiempo_normal (ns)]]&lt;$P$509)</f>
        <v>0</v>
      </c>
    </row>
    <row r="80" spans="2:32" x14ac:dyDescent="0.3">
      <c r="B80">
        <v>77</v>
      </c>
      <c r="C80">
        <v>67</v>
      </c>
      <c r="D80">
        <v>38</v>
      </c>
      <c r="E80">
        <v>77</v>
      </c>
      <c r="F80">
        <v>175</v>
      </c>
      <c r="G80">
        <v>93</v>
      </c>
      <c r="H80">
        <v>77</v>
      </c>
      <c r="I80">
        <v>117</v>
      </c>
      <c r="J80">
        <v>584</v>
      </c>
      <c r="K80">
        <v>77</v>
      </c>
      <c r="L80">
        <v>232</v>
      </c>
      <c r="M80">
        <v>291</v>
      </c>
      <c r="N80">
        <v>77</v>
      </c>
      <c r="O80">
        <v>486</v>
      </c>
      <c r="P80">
        <v>559</v>
      </c>
      <c r="R80" s="6">
        <v>77</v>
      </c>
      <c r="S80" t="b">
        <f>OR(Tabla19[[#This Row],[Tiempo_lineal (ns)]]&gt;$C$508,Tabla19[[#This Row],[Tiempo_lineal (ns)]]&lt;$C$509)</f>
        <v>0</v>
      </c>
      <c r="T80" t="b">
        <f>OR(Tabla19[[#This Row],[Tiempo_normal (ns)]]&gt;$D$508,Tabla19[[#This Row],[Tiempo_normal (ns)]]&lt;$D$509)</f>
        <v>0</v>
      </c>
      <c r="U80" s="6">
        <v>77</v>
      </c>
      <c r="V80" t="b">
        <f>OR(Tabla310[[#This Row],[Tiempo_lineal (ns)]]&gt;$F$508,Tabla310[[#This Row],[Tiempo_lineal (ns)]]&lt;$F$509)</f>
        <v>1</v>
      </c>
      <c r="W80" t="b">
        <f>OR(Tabla310[[#This Row],[Tiempo_normal (ns)]]&gt;$G$508,Tabla310[[#This Row],[Tiempo_normal (ns)]]&lt;$G$509)</f>
        <v>0</v>
      </c>
      <c r="X80" s="6">
        <v>77</v>
      </c>
      <c r="Y80" t="b">
        <f>OR(Tabla411[[#This Row],[Tiempo_lineal (ns)]]&gt;$I$508,Tabla411[[#This Row],[Tiempo_lineal (ns)]]&lt;$I$509)</f>
        <v>0</v>
      </c>
      <c r="Z80" t="b">
        <f>OR(Tabla411[[#This Row],[Tiempo_normal (ns)]]&gt;$J$508,Tabla411[[#This Row],[Tiempo_normal (ns)]]&lt;$J$509)</f>
        <v>0</v>
      </c>
      <c r="AA80" s="6">
        <v>77</v>
      </c>
      <c r="AB80" t="b">
        <f>OR(Tabla512[[#This Row],[Tiempo_lineal (ns)]]&gt;$L$508,Tabla512[[#This Row],[Tiempo_lineal (ns)]]&lt;$L$509)</f>
        <v>0</v>
      </c>
      <c r="AC80" t="b">
        <f>OR(Tabla512[[#This Row],[Tiempo_normal (ns)]]&gt;$M$508,Tabla512[[#This Row],[Tiempo_normal (ns)]]&lt;$M$509)</f>
        <v>0</v>
      </c>
      <c r="AD80" s="6">
        <v>77</v>
      </c>
      <c r="AE80" t="b">
        <f>OR(Tabla613[[#This Row],[Tiempo_lineal (ns)]]&gt;$O$508,Tabla613[[#This Row],[Tiempo_lineal (ns)]]&lt;$O$509)</f>
        <v>0</v>
      </c>
      <c r="AF80" s="7" t="b">
        <f>OR(Tabla613[[#This Row],[Tiempo_normal (ns)]]&gt;$P$508,Tabla613[[#This Row],[Tiempo_normal (ns)]]&lt;$P$509)</f>
        <v>0</v>
      </c>
    </row>
    <row r="81" spans="2:32" x14ac:dyDescent="0.3">
      <c r="B81">
        <v>78</v>
      </c>
      <c r="C81">
        <v>73</v>
      </c>
      <c r="D81">
        <v>53</v>
      </c>
      <c r="E81">
        <v>78</v>
      </c>
      <c r="F81">
        <v>85</v>
      </c>
      <c r="G81">
        <v>53</v>
      </c>
      <c r="H81">
        <v>78</v>
      </c>
      <c r="I81">
        <v>130</v>
      </c>
      <c r="J81">
        <v>109</v>
      </c>
      <c r="K81">
        <v>78</v>
      </c>
      <c r="L81">
        <v>549</v>
      </c>
      <c r="M81">
        <v>330</v>
      </c>
      <c r="N81">
        <v>78</v>
      </c>
      <c r="O81">
        <v>974</v>
      </c>
      <c r="P81">
        <v>716</v>
      </c>
      <c r="R81" s="8">
        <v>78</v>
      </c>
      <c r="S81" t="b">
        <f>OR(Tabla19[[#This Row],[Tiempo_lineal (ns)]]&gt;$C$508,Tabla19[[#This Row],[Tiempo_lineal (ns)]]&lt;$C$509)</f>
        <v>0</v>
      </c>
      <c r="T81" t="b">
        <f>OR(Tabla19[[#This Row],[Tiempo_normal (ns)]]&gt;$D$508,Tabla19[[#This Row],[Tiempo_normal (ns)]]&lt;$D$509)</f>
        <v>0</v>
      </c>
      <c r="U81" s="8">
        <v>78</v>
      </c>
      <c r="V81" t="b">
        <f>OR(Tabla310[[#This Row],[Tiempo_lineal (ns)]]&gt;$F$508,Tabla310[[#This Row],[Tiempo_lineal (ns)]]&lt;$F$509)</f>
        <v>0</v>
      </c>
      <c r="W81" t="b">
        <f>OR(Tabla310[[#This Row],[Tiempo_normal (ns)]]&gt;$G$508,Tabla310[[#This Row],[Tiempo_normal (ns)]]&lt;$G$509)</f>
        <v>0</v>
      </c>
      <c r="X81" s="8">
        <v>78</v>
      </c>
      <c r="Y81" t="b">
        <f>OR(Tabla411[[#This Row],[Tiempo_lineal (ns)]]&gt;$I$508,Tabla411[[#This Row],[Tiempo_lineal (ns)]]&lt;$I$509)</f>
        <v>0</v>
      </c>
      <c r="Z81" t="b">
        <f>OR(Tabla411[[#This Row],[Tiempo_normal (ns)]]&gt;$J$508,Tabla411[[#This Row],[Tiempo_normal (ns)]]&lt;$J$509)</f>
        <v>0</v>
      </c>
      <c r="AA81" s="8">
        <v>78</v>
      </c>
      <c r="AB81" t="b">
        <f>OR(Tabla512[[#This Row],[Tiempo_lineal (ns)]]&gt;$L$508,Tabla512[[#This Row],[Tiempo_lineal (ns)]]&lt;$L$509)</f>
        <v>0</v>
      </c>
      <c r="AC81" t="b">
        <f>OR(Tabla512[[#This Row],[Tiempo_normal (ns)]]&gt;$M$508,Tabla512[[#This Row],[Tiempo_normal (ns)]]&lt;$M$509)</f>
        <v>0</v>
      </c>
      <c r="AD81" s="8">
        <v>78</v>
      </c>
      <c r="AE81" t="b">
        <f>OR(Tabla613[[#This Row],[Tiempo_lineal (ns)]]&gt;$O$508,Tabla613[[#This Row],[Tiempo_lineal (ns)]]&lt;$O$509)</f>
        <v>0</v>
      </c>
      <c r="AF81" s="7" t="b">
        <f>OR(Tabla613[[#This Row],[Tiempo_normal (ns)]]&gt;$P$508,Tabla613[[#This Row],[Tiempo_normal (ns)]]&lt;$P$509)</f>
        <v>0</v>
      </c>
    </row>
    <row r="82" spans="2:32" x14ac:dyDescent="0.3">
      <c r="B82">
        <v>79</v>
      </c>
      <c r="C82">
        <v>56</v>
      </c>
      <c r="D82">
        <v>40</v>
      </c>
      <c r="E82">
        <v>79</v>
      </c>
      <c r="F82">
        <v>109</v>
      </c>
      <c r="G82">
        <v>64</v>
      </c>
      <c r="H82">
        <v>79</v>
      </c>
      <c r="I82">
        <v>291</v>
      </c>
      <c r="J82">
        <v>77</v>
      </c>
      <c r="K82">
        <v>79</v>
      </c>
      <c r="L82">
        <v>236</v>
      </c>
      <c r="M82">
        <v>646</v>
      </c>
      <c r="N82">
        <v>79</v>
      </c>
      <c r="O82">
        <v>270</v>
      </c>
      <c r="P82">
        <v>730</v>
      </c>
      <c r="R82" s="6">
        <v>79</v>
      </c>
      <c r="S82" t="b">
        <f>OR(Tabla19[[#This Row],[Tiempo_lineal (ns)]]&gt;$C$508,Tabla19[[#This Row],[Tiempo_lineal (ns)]]&lt;$C$509)</f>
        <v>0</v>
      </c>
      <c r="T82" t="b">
        <f>OR(Tabla19[[#This Row],[Tiempo_normal (ns)]]&gt;$D$508,Tabla19[[#This Row],[Tiempo_normal (ns)]]&lt;$D$509)</f>
        <v>0</v>
      </c>
      <c r="U82" s="6">
        <v>79</v>
      </c>
      <c r="V82" t="b">
        <f>OR(Tabla310[[#This Row],[Tiempo_lineal (ns)]]&gt;$F$508,Tabla310[[#This Row],[Tiempo_lineal (ns)]]&lt;$F$509)</f>
        <v>0</v>
      </c>
      <c r="W82" t="b">
        <f>OR(Tabla310[[#This Row],[Tiempo_normal (ns)]]&gt;$G$508,Tabla310[[#This Row],[Tiempo_normal (ns)]]&lt;$G$509)</f>
        <v>0</v>
      </c>
      <c r="X82" s="6">
        <v>79</v>
      </c>
      <c r="Y82" t="b">
        <f>OR(Tabla411[[#This Row],[Tiempo_lineal (ns)]]&gt;$I$508,Tabla411[[#This Row],[Tiempo_lineal (ns)]]&lt;$I$509)</f>
        <v>0</v>
      </c>
      <c r="Z82" t="b">
        <f>OR(Tabla411[[#This Row],[Tiempo_normal (ns)]]&gt;$J$508,Tabla411[[#This Row],[Tiempo_normal (ns)]]&lt;$J$509)</f>
        <v>0</v>
      </c>
      <c r="AA82" s="6">
        <v>79</v>
      </c>
      <c r="AB82" t="b">
        <f>OR(Tabla512[[#This Row],[Tiempo_lineal (ns)]]&gt;$L$508,Tabla512[[#This Row],[Tiempo_lineal (ns)]]&lt;$L$509)</f>
        <v>0</v>
      </c>
      <c r="AC82" t="b">
        <f>OR(Tabla512[[#This Row],[Tiempo_normal (ns)]]&gt;$M$508,Tabla512[[#This Row],[Tiempo_normal (ns)]]&lt;$M$509)</f>
        <v>1</v>
      </c>
      <c r="AD82" s="6">
        <v>79</v>
      </c>
      <c r="AE82" t="b">
        <f>OR(Tabla613[[#This Row],[Tiempo_lineal (ns)]]&gt;$O$508,Tabla613[[#This Row],[Tiempo_lineal (ns)]]&lt;$O$509)</f>
        <v>0</v>
      </c>
      <c r="AF82" s="7" t="b">
        <f>OR(Tabla613[[#This Row],[Tiempo_normal (ns)]]&gt;$P$508,Tabla613[[#This Row],[Tiempo_normal (ns)]]&lt;$P$509)</f>
        <v>0</v>
      </c>
    </row>
    <row r="83" spans="2:32" x14ac:dyDescent="0.3">
      <c r="B83">
        <v>80</v>
      </c>
      <c r="C83">
        <v>73</v>
      </c>
      <c r="D83">
        <v>37</v>
      </c>
      <c r="E83">
        <v>80</v>
      </c>
      <c r="F83">
        <v>265</v>
      </c>
      <c r="G83">
        <v>280</v>
      </c>
      <c r="H83">
        <v>80</v>
      </c>
      <c r="I83">
        <v>107</v>
      </c>
      <c r="J83">
        <v>197</v>
      </c>
      <c r="K83">
        <v>80</v>
      </c>
      <c r="L83">
        <v>198</v>
      </c>
      <c r="M83">
        <v>79</v>
      </c>
      <c r="N83">
        <v>80</v>
      </c>
      <c r="O83">
        <v>1278</v>
      </c>
      <c r="P83">
        <v>740</v>
      </c>
      <c r="R83" s="8">
        <v>80</v>
      </c>
      <c r="S83" t="b">
        <f>OR(Tabla19[[#This Row],[Tiempo_lineal (ns)]]&gt;$C$508,Tabla19[[#This Row],[Tiempo_lineal (ns)]]&lt;$C$509)</f>
        <v>0</v>
      </c>
      <c r="T83" t="b">
        <f>OR(Tabla19[[#This Row],[Tiempo_normal (ns)]]&gt;$D$508,Tabla19[[#This Row],[Tiempo_normal (ns)]]&lt;$D$509)</f>
        <v>0</v>
      </c>
      <c r="U83" s="8">
        <v>80</v>
      </c>
      <c r="V83" t="b">
        <f>OR(Tabla310[[#This Row],[Tiempo_lineal (ns)]]&gt;$F$508,Tabla310[[#This Row],[Tiempo_lineal (ns)]]&lt;$F$509)</f>
        <v>1</v>
      </c>
      <c r="W83" t="b">
        <f>OR(Tabla310[[#This Row],[Tiempo_normal (ns)]]&gt;$G$508,Tabla310[[#This Row],[Tiempo_normal (ns)]]&lt;$G$509)</f>
        <v>1</v>
      </c>
      <c r="X83" s="8">
        <v>80</v>
      </c>
      <c r="Y83" t="b">
        <f>OR(Tabla411[[#This Row],[Tiempo_lineal (ns)]]&gt;$I$508,Tabla411[[#This Row],[Tiempo_lineal (ns)]]&lt;$I$509)</f>
        <v>0</v>
      </c>
      <c r="Z83" t="b">
        <f>OR(Tabla411[[#This Row],[Tiempo_normal (ns)]]&gt;$J$508,Tabla411[[#This Row],[Tiempo_normal (ns)]]&lt;$J$509)</f>
        <v>0</v>
      </c>
      <c r="AA83" s="8">
        <v>80</v>
      </c>
      <c r="AB83" t="b">
        <f>OR(Tabla512[[#This Row],[Tiempo_lineal (ns)]]&gt;$L$508,Tabla512[[#This Row],[Tiempo_lineal (ns)]]&lt;$L$509)</f>
        <v>0</v>
      </c>
      <c r="AC83" t="b">
        <f>OR(Tabla512[[#This Row],[Tiempo_normal (ns)]]&gt;$M$508,Tabla512[[#This Row],[Tiempo_normal (ns)]]&lt;$M$509)</f>
        <v>0</v>
      </c>
      <c r="AD83" s="8">
        <v>80</v>
      </c>
      <c r="AE83" t="b">
        <f>OR(Tabla613[[#This Row],[Tiempo_lineal (ns)]]&gt;$O$508,Tabla613[[#This Row],[Tiempo_lineal (ns)]]&lt;$O$509)</f>
        <v>0</v>
      </c>
      <c r="AF83" s="7" t="b">
        <f>OR(Tabla613[[#This Row],[Tiempo_normal (ns)]]&gt;$P$508,Tabla613[[#This Row],[Tiempo_normal (ns)]]&lt;$P$509)</f>
        <v>0</v>
      </c>
    </row>
    <row r="84" spans="2:32" x14ac:dyDescent="0.3">
      <c r="B84">
        <v>81</v>
      </c>
      <c r="C84">
        <v>80</v>
      </c>
      <c r="D84">
        <v>64</v>
      </c>
      <c r="E84">
        <v>81</v>
      </c>
      <c r="F84">
        <v>66</v>
      </c>
      <c r="G84">
        <v>195</v>
      </c>
      <c r="H84">
        <v>81</v>
      </c>
      <c r="I84">
        <v>176</v>
      </c>
      <c r="J84">
        <v>101</v>
      </c>
      <c r="K84">
        <v>81</v>
      </c>
      <c r="L84">
        <v>346</v>
      </c>
      <c r="M84">
        <v>321</v>
      </c>
      <c r="N84">
        <v>81</v>
      </c>
      <c r="O84">
        <v>721</v>
      </c>
      <c r="P84">
        <v>1031</v>
      </c>
      <c r="R84" s="6">
        <v>81</v>
      </c>
      <c r="S84" t="b">
        <f>OR(Tabla19[[#This Row],[Tiempo_lineal (ns)]]&gt;$C$508,Tabla19[[#This Row],[Tiempo_lineal (ns)]]&lt;$C$509)</f>
        <v>0</v>
      </c>
      <c r="T84" t="b">
        <f>OR(Tabla19[[#This Row],[Tiempo_normal (ns)]]&gt;$D$508,Tabla19[[#This Row],[Tiempo_normal (ns)]]&lt;$D$509)</f>
        <v>0</v>
      </c>
      <c r="U84" s="6">
        <v>81</v>
      </c>
      <c r="V84" t="b">
        <f>OR(Tabla310[[#This Row],[Tiempo_lineal (ns)]]&gt;$F$508,Tabla310[[#This Row],[Tiempo_lineal (ns)]]&lt;$F$509)</f>
        <v>0</v>
      </c>
      <c r="W84" t="b">
        <f>OR(Tabla310[[#This Row],[Tiempo_normal (ns)]]&gt;$G$508,Tabla310[[#This Row],[Tiempo_normal (ns)]]&lt;$G$509)</f>
        <v>1</v>
      </c>
      <c r="X84" s="6">
        <v>81</v>
      </c>
      <c r="Y84" t="b">
        <f>OR(Tabla411[[#This Row],[Tiempo_lineal (ns)]]&gt;$I$508,Tabla411[[#This Row],[Tiempo_lineal (ns)]]&lt;$I$509)</f>
        <v>0</v>
      </c>
      <c r="Z84" t="b">
        <f>OR(Tabla411[[#This Row],[Tiempo_normal (ns)]]&gt;$J$508,Tabla411[[#This Row],[Tiempo_normal (ns)]]&lt;$J$509)</f>
        <v>0</v>
      </c>
      <c r="AA84" s="6">
        <v>81</v>
      </c>
      <c r="AB84" t="b">
        <f>OR(Tabla512[[#This Row],[Tiempo_lineal (ns)]]&gt;$L$508,Tabla512[[#This Row],[Tiempo_lineal (ns)]]&lt;$L$509)</f>
        <v>0</v>
      </c>
      <c r="AC84" t="b">
        <f>OR(Tabla512[[#This Row],[Tiempo_normal (ns)]]&gt;$M$508,Tabla512[[#This Row],[Tiempo_normal (ns)]]&lt;$M$509)</f>
        <v>0</v>
      </c>
      <c r="AD84" s="6">
        <v>81</v>
      </c>
      <c r="AE84" t="b">
        <f>OR(Tabla613[[#This Row],[Tiempo_lineal (ns)]]&gt;$O$508,Tabla613[[#This Row],[Tiempo_lineal (ns)]]&lt;$O$509)</f>
        <v>0</v>
      </c>
      <c r="AF84" s="7" t="b">
        <f>OR(Tabla613[[#This Row],[Tiempo_normal (ns)]]&gt;$P$508,Tabla613[[#This Row],[Tiempo_normal (ns)]]&lt;$P$509)</f>
        <v>0</v>
      </c>
    </row>
    <row r="85" spans="2:32" x14ac:dyDescent="0.3">
      <c r="B85">
        <v>82</v>
      </c>
      <c r="C85">
        <v>62</v>
      </c>
      <c r="D85">
        <v>101</v>
      </c>
      <c r="E85">
        <v>82</v>
      </c>
      <c r="F85">
        <v>69</v>
      </c>
      <c r="G85">
        <v>696</v>
      </c>
      <c r="H85">
        <v>82</v>
      </c>
      <c r="I85">
        <v>125</v>
      </c>
      <c r="J85">
        <v>105</v>
      </c>
      <c r="K85">
        <v>82</v>
      </c>
      <c r="L85">
        <v>331</v>
      </c>
      <c r="M85">
        <v>273</v>
      </c>
      <c r="N85">
        <v>82</v>
      </c>
      <c r="O85">
        <v>489</v>
      </c>
      <c r="P85">
        <v>729</v>
      </c>
      <c r="R85" s="8">
        <v>82</v>
      </c>
      <c r="S85" t="b">
        <f>OR(Tabla19[[#This Row],[Tiempo_lineal (ns)]]&gt;$C$508,Tabla19[[#This Row],[Tiempo_lineal (ns)]]&lt;$C$509)</f>
        <v>0</v>
      </c>
      <c r="T85" t="b">
        <f>OR(Tabla19[[#This Row],[Tiempo_normal (ns)]]&gt;$D$508,Tabla19[[#This Row],[Tiempo_normal (ns)]]&lt;$D$509)</f>
        <v>0</v>
      </c>
      <c r="U85" s="8">
        <v>82</v>
      </c>
      <c r="V85" t="b">
        <f>OR(Tabla310[[#This Row],[Tiempo_lineal (ns)]]&gt;$F$508,Tabla310[[#This Row],[Tiempo_lineal (ns)]]&lt;$F$509)</f>
        <v>0</v>
      </c>
      <c r="W85" t="b">
        <f>OR(Tabla310[[#This Row],[Tiempo_normal (ns)]]&gt;$G$508,Tabla310[[#This Row],[Tiempo_normal (ns)]]&lt;$G$509)</f>
        <v>1</v>
      </c>
      <c r="X85" s="8">
        <v>82</v>
      </c>
      <c r="Y85" t="b">
        <f>OR(Tabla411[[#This Row],[Tiempo_lineal (ns)]]&gt;$I$508,Tabla411[[#This Row],[Tiempo_lineal (ns)]]&lt;$I$509)</f>
        <v>0</v>
      </c>
      <c r="Z85" t="b">
        <f>OR(Tabla411[[#This Row],[Tiempo_normal (ns)]]&gt;$J$508,Tabla411[[#This Row],[Tiempo_normal (ns)]]&lt;$J$509)</f>
        <v>0</v>
      </c>
      <c r="AA85" s="8">
        <v>82</v>
      </c>
      <c r="AB85" t="b">
        <f>OR(Tabla512[[#This Row],[Tiempo_lineal (ns)]]&gt;$L$508,Tabla512[[#This Row],[Tiempo_lineal (ns)]]&lt;$L$509)</f>
        <v>0</v>
      </c>
      <c r="AC85" t="b">
        <f>OR(Tabla512[[#This Row],[Tiempo_normal (ns)]]&gt;$M$508,Tabla512[[#This Row],[Tiempo_normal (ns)]]&lt;$M$509)</f>
        <v>0</v>
      </c>
      <c r="AD85" s="8">
        <v>82</v>
      </c>
      <c r="AE85" t="b">
        <f>OR(Tabla613[[#This Row],[Tiempo_lineal (ns)]]&gt;$O$508,Tabla613[[#This Row],[Tiempo_lineal (ns)]]&lt;$O$509)</f>
        <v>0</v>
      </c>
      <c r="AF85" s="7" t="b">
        <f>OR(Tabla613[[#This Row],[Tiempo_normal (ns)]]&gt;$P$508,Tabla613[[#This Row],[Tiempo_normal (ns)]]&lt;$P$509)</f>
        <v>0</v>
      </c>
    </row>
    <row r="86" spans="2:32" x14ac:dyDescent="0.3">
      <c r="B86">
        <v>83</v>
      </c>
      <c r="C86">
        <v>84</v>
      </c>
      <c r="D86">
        <v>69</v>
      </c>
      <c r="E86">
        <v>83</v>
      </c>
      <c r="F86">
        <v>95</v>
      </c>
      <c r="G86">
        <v>77</v>
      </c>
      <c r="H86">
        <v>83</v>
      </c>
      <c r="I86">
        <v>150</v>
      </c>
      <c r="J86">
        <v>88</v>
      </c>
      <c r="K86">
        <v>83</v>
      </c>
      <c r="L86">
        <v>372</v>
      </c>
      <c r="M86">
        <v>585</v>
      </c>
      <c r="N86">
        <v>83</v>
      </c>
      <c r="O86">
        <v>1045</v>
      </c>
      <c r="P86">
        <v>466</v>
      </c>
      <c r="R86" s="6">
        <v>83</v>
      </c>
      <c r="S86" t="b">
        <f>OR(Tabla19[[#This Row],[Tiempo_lineal (ns)]]&gt;$C$508,Tabla19[[#This Row],[Tiempo_lineal (ns)]]&lt;$C$509)</f>
        <v>0</v>
      </c>
      <c r="T86" t="b">
        <f>OR(Tabla19[[#This Row],[Tiempo_normal (ns)]]&gt;$D$508,Tabla19[[#This Row],[Tiempo_normal (ns)]]&lt;$D$509)</f>
        <v>0</v>
      </c>
      <c r="U86" s="6">
        <v>83</v>
      </c>
      <c r="V86" t="b">
        <f>OR(Tabla310[[#This Row],[Tiempo_lineal (ns)]]&gt;$F$508,Tabla310[[#This Row],[Tiempo_lineal (ns)]]&lt;$F$509)</f>
        <v>0</v>
      </c>
      <c r="W86" t="b">
        <f>OR(Tabla310[[#This Row],[Tiempo_normal (ns)]]&gt;$G$508,Tabla310[[#This Row],[Tiempo_normal (ns)]]&lt;$G$509)</f>
        <v>0</v>
      </c>
      <c r="X86" s="6">
        <v>83</v>
      </c>
      <c r="Y86" t="b">
        <f>OR(Tabla411[[#This Row],[Tiempo_lineal (ns)]]&gt;$I$508,Tabla411[[#This Row],[Tiempo_lineal (ns)]]&lt;$I$509)</f>
        <v>0</v>
      </c>
      <c r="Z86" t="b">
        <f>OR(Tabla411[[#This Row],[Tiempo_normal (ns)]]&gt;$J$508,Tabla411[[#This Row],[Tiempo_normal (ns)]]&lt;$J$509)</f>
        <v>0</v>
      </c>
      <c r="AA86" s="6">
        <v>83</v>
      </c>
      <c r="AB86" t="b">
        <f>OR(Tabla512[[#This Row],[Tiempo_lineal (ns)]]&gt;$L$508,Tabla512[[#This Row],[Tiempo_lineal (ns)]]&lt;$L$509)</f>
        <v>0</v>
      </c>
      <c r="AC86" t="b">
        <f>OR(Tabla512[[#This Row],[Tiempo_normal (ns)]]&gt;$M$508,Tabla512[[#This Row],[Tiempo_normal (ns)]]&lt;$M$509)</f>
        <v>0</v>
      </c>
      <c r="AD86" s="6">
        <v>83</v>
      </c>
      <c r="AE86" t="b">
        <f>OR(Tabla613[[#This Row],[Tiempo_lineal (ns)]]&gt;$O$508,Tabla613[[#This Row],[Tiempo_lineal (ns)]]&lt;$O$509)</f>
        <v>0</v>
      </c>
      <c r="AF86" s="7" t="b">
        <f>OR(Tabla613[[#This Row],[Tiempo_normal (ns)]]&gt;$P$508,Tabla613[[#This Row],[Tiempo_normal (ns)]]&lt;$P$509)</f>
        <v>0</v>
      </c>
    </row>
    <row r="87" spans="2:32" x14ac:dyDescent="0.3">
      <c r="B87">
        <v>84</v>
      </c>
      <c r="C87">
        <v>75</v>
      </c>
      <c r="D87">
        <v>70</v>
      </c>
      <c r="E87">
        <v>84</v>
      </c>
      <c r="F87">
        <v>79</v>
      </c>
      <c r="G87">
        <v>78</v>
      </c>
      <c r="H87">
        <v>84</v>
      </c>
      <c r="I87">
        <v>472</v>
      </c>
      <c r="J87">
        <v>447</v>
      </c>
      <c r="K87">
        <v>84</v>
      </c>
      <c r="L87">
        <v>259</v>
      </c>
      <c r="M87">
        <v>409</v>
      </c>
      <c r="N87">
        <v>84</v>
      </c>
      <c r="O87">
        <v>409</v>
      </c>
      <c r="P87">
        <v>404</v>
      </c>
      <c r="R87" s="8">
        <v>84</v>
      </c>
      <c r="S87" t="b">
        <f>OR(Tabla19[[#This Row],[Tiempo_lineal (ns)]]&gt;$C$508,Tabla19[[#This Row],[Tiempo_lineal (ns)]]&lt;$C$509)</f>
        <v>0</v>
      </c>
      <c r="T87" t="b">
        <f>OR(Tabla19[[#This Row],[Tiempo_normal (ns)]]&gt;$D$508,Tabla19[[#This Row],[Tiempo_normal (ns)]]&lt;$D$509)</f>
        <v>0</v>
      </c>
      <c r="U87" s="8">
        <v>84</v>
      </c>
      <c r="V87" t="b">
        <f>OR(Tabla310[[#This Row],[Tiempo_lineal (ns)]]&gt;$F$508,Tabla310[[#This Row],[Tiempo_lineal (ns)]]&lt;$F$509)</f>
        <v>0</v>
      </c>
      <c r="W87" t="b">
        <f>OR(Tabla310[[#This Row],[Tiempo_normal (ns)]]&gt;$G$508,Tabla310[[#This Row],[Tiempo_normal (ns)]]&lt;$G$509)</f>
        <v>0</v>
      </c>
      <c r="X87" s="8">
        <v>84</v>
      </c>
      <c r="Y87" t="b">
        <f>OR(Tabla411[[#This Row],[Tiempo_lineal (ns)]]&gt;$I$508,Tabla411[[#This Row],[Tiempo_lineal (ns)]]&lt;$I$509)</f>
        <v>0</v>
      </c>
      <c r="Z87" t="b">
        <f>OR(Tabla411[[#This Row],[Tiempo_normal (ns)]]&gt;$J$508,Tabla411[[#This Row],[Tiempo_normal (ns)]]&lt;$J$509)</f>
        <v>0</v>
      </c>
      <c r="AA87" s="8">
        <v>84</v>
      </c>
      <c r="AB87" t="b">
        <f>OR(Tabla512[[#This Row],[Tiempo_lineal (ns)]]&gt;$L$508,Tabla512[[#This Row],[Tiempo_lineal (ns)]]&lt;$L$509)</f>
        <v>0</v>
      </c>
      <c r="AC87" t="b">
        <f>OR(Tabla512[[#This Row],[Tiempo_normal (ns)]]&gt;$M$508,Tabla512[[#This Row],[Tiempo_normal (ns)]]&lt;$M$509)</f>
        <v>0</v>
      </c>
      <c r="AD87" s="8">
        <v>84</v>
      </c>
      <c r="AE87" t="b">
        <f>OR(Tabla613[[#This Row],[Tiempo_lineal (ns)]]&gt;$O$508,Tabla613[[#This Row],[Tiempo_lineal (ns)]]&lt;$O$509)</f>
        <v>0</v>
      </c>
      <c r="AF87" s="7" t="b">
        <f>OR(Tabla613[[#This Row],[Tiempo_normal (ns)]]&gt;$P$508,Tabla613[[#This Row],[Tiempo_normal (ns)]]&lt;$P$509)</f>
        <v>0</v>
      </c>
    </row>
    <row r="88" spans="2:32" x14ac:dyDescent="0.3">
      <c r="B88">
        <v>85</v>
      </c>
      <c r="C88">
        <v>77</v>
      </c>
      <c r="D88">
        <v>60</v>
      </c>
      <c r="E88">
        <v>85</v>
      </c>
      <c r="F88">
        <v>97</v>
      </c>
      <c r="G88">
        <v>67</v>
      </c>
      <c r="H88">
        <v>85</v>
      </c>
      <c r="I88">
        <v>166</v>
      </c>
      <c r="J88">
        <v>135</v>
      </c>
      <c r="K88">
        <v>85</v>
      </c>
      <c r="L88">
        <v>717</v>
      </c>
      <c r="M88">
        <v>433</v>
      </c>
      <c r="N88">
        <v>85</v>
      </c>
      <c r="O88">
        <v>462</v>
      </c>
      <c r="P88">
        <v>926</v>
      </c>
      <c r="R88" s="6">
        <v>85</v>
      </c>
      <c r="S88" t="b">
        <f>OR(Tabla19[[#This Row],[Tiempo_lineal (ns)]]&gt;$C$508,Tabla19[[#This Row],[Tiempo_lineal (ns)]]&lt;$C$509)</f>
        <v>0</v>
      </c>
      <c r="T88" t="b">
        <f>OR(Tabla19[[#This Row],[Tiempo_normal (ns)]]&gt;$D$508,Tabla19[[#This Row],[Tiempo_normal (ns)]]&lt;$D$509)</f>
        <v>0</v>
      </c>
      <c r="U88" s="6">
        <v>85</v>
      </c>
      <c r="V88" t="b">
        <f>OR(Tabla310[[#This Row],[Tiempo_lineal (ns)]]&gt;$F$508,Tabla310[[#This Row],[Tiempo_lineal (ns)]]&lt;$F$509)</f>
        <v>0</v>
      </c>
      <c r="W88" t="b">
        <f>OR(Tabla310[[#This Row],[Tiempo_normal (ns)]]&gt;$G$508,Tabla310[[#This Row],[Tiempo_normal (ns)]]&lt;$G$509)</f>
        <v>0</v>
      </c>
      <c r="X88" s="6">
        <v>85</v>
      </c>
      <c r="Y88" t="b">
        <f>OR(Tabla411[[#This Row],[Tiempo_lineal (ns)]]&gt;$I$508,Tabla411[[#This Row],[Tiempo_lineal (ns)]]&lt;$I$509)</f>
        <v>0</v>
      </c>
      <c r="Z88" t="b">
        <f>OR(Tabla411[[#This Row],[Tiempo_normal (ns)]]&gt;$J$508,Tabla411[[#This Row],[Tiempo_normal (ns)]]&lt;$J$509)</f>
        <v>0</v>
      </c>
      <c r="AA88" s="6">
        <v>85</v>
      </c>
      <c r="AB88" t="b">
        <f>OR(Tabla512[[#This Row],[Tiempo_lineal (ns)]]&gt;$L$508,Tabla512[[#This Row],[Tiempo_lineal (ns)]]&lt;$L$509)</f>
        <v>0</v>
      </c>
      <c r="AC88" t="b">
        <f>OR(Tabla512[[#This Row],[Tiempo_normal (ns)]]&gt;$M$508,Tabla512[[#This Row],[Tiempo_normal (ns)]]&lt;$M$509)</f>
        <v>0</v>
      </c>
      <c r="AD88" s="6">
        <v>85</v>
      </c>
      <c r="AE88" t="b">
        <f>OR(Tabla613[[#This Row],[Tiempo_lineal (ns)]]&gt;$O$508,Tabla613[[#This Row],[Tiempo_lineal (ns)]]&lt;$O$509)</f>
        <v>0</v>
      </c>
      <c r="AF88" s="7" t="b">
        <f>OR(Tabla613[[#This Row],[Tiempo_normal (ns)]]&gt;$P$508,Tabla613[[#This Row],[Tiempo_normal (ns)]]&lt;$P$509)</f>
        <v>0</v>
      </c>
    </row>
    <row r="89" spans="2:32" x14ac:dyDescent="0.3">
      <c r="B89">
        <v>86</v>
      </c>
      <c r="C89">
        <v>62</v>
      </c>
      <c r="D89">
        <v>46</v>
      </c>
      <c r="E89">
        <v>86</v>
      </c>
      <c r="F89">
        <v>96</v>
      </c>
      <c r="G89">
        <v>59</v>
      </c>
      <c r="H89">
        <v>86</v>
      </c>
      <c r="I89">
        <v>349</v>
      </c>
      <c r="J89">
        <v>130</v>
      </c>
      <c r="K89">
        <v>86</v>
      </c>
      <c r="L89">
        <v>189</v>
      </c>
      <c r="M89">
        <v>243</v>
      </c>
      <c r="N89">
        <v>86</v>
      </c>
      <c r="O89">
        <v>861</v>
      </c>
      <c r="P89">
        <v>526</v>
      </c>
      <c r="R89" s="8">
        <v>86</v>
      </c>
      <c r="S89" t="b">
        <f>OR(Tabla19[[#This Row],[Tiempo_lineal (ns)]]&gt;$C$508,Tabla19[[#This Row],[Tiempo_lineal (ns)]]&lt;$C$509)</f>
        <v>0</v>
      </c>
      <c r="T89" t="b">
        <f>OR(Tabla19[[#This Row],[Tiempo_normal (ns)]]&gt;$D$508,Tabla19[[#This Row],[Tiempo_normal (ns)]]&lt;$D$509)</f>
        <v>0</v>
      </c>
      <c r="U89" s="8">
        <v>86</v>
      </c>
      <c r="V89" t="b">
        <f>OR(Tabla310[[#This Row],[Tiempo_lineal (ns)]]&gt;$F$508,Tabla310[[#This Row],[Tiempo_lineal (ns)]]&lt;$F$509)</f>
        <v>0</v>
      </c>
      <c r="W89" t="b">
        <f>OR(Tabla310[[#This Row],[Tiempo_normal (ns)]]&gt;$G$508,Tabla310[[#This Row],[Tiempo_normal (ns)]]&lt;$G$509)</f>
        <v>0</v>
      </c>
      <c r="X89" s="8">
        <v>86</v>
      </c>
      <c r="Y89" t="b">
        <f>OR(Tabla411[[#This Row],[Tiempo_lineal (ns)]]&gt;$I$508,Tabla411[[#This Row],[Tiempo_lineal (ns)]]&lt;$I$509)</f>
        <v>0</v>
      </c>
      <c r="Z89" t="b">
        <f>OR(Tabla411[[#This Row],[Tiempo_normal (ns)]]&gt;$J$508,Tabla411[[#This Row],[Tiempo_normal (ns)]]&lt;$J$509)</f>
        <v>0</v>
      </c>
      <c r="AA89" s="8">
        <v>86</v>
      </c>
      <c r="AB89" t="b">
        <f>OR(Tabla512[[#This Row],[Tiempo_lineal (ns)]]&gt;$L$508,Tabla512[[#This Row],[Tiempo_lineal (ns)]]&lt;$L$509)</f>
        <v>0</v>
      </c>
      <c r="AC89" t="b">
        <f>OR(Tabla512[[#This Row],[Tiempo_normal (ns)]]&gt;$M$508,Tabla512[[#This Row],[Tiempo_normal (ns)]]&lt;$M$509)</f>
        <v>0</v>
      </c>
      <c r="AD89" s="8">
        <v>86</v>
      </c>
      <c r="AE89" t="b">
        <f>OR(Tabla613[[#This Row],[Tiempo_lineal (ns)]]&gt;$O$508,Tabla613[[#This Row],[Tiempo_lineal (ns)]]&lt;$O$509)</f>
        <v>0</v>
      </c>
      <c r="AF89" s="7" t="b">
        <f>OR(Tabla613[[#This Row],[Tiempo_normal (ns)]]&gt;$P$508,Tabla613[[#This Row],[Tiempo_normal (ns)]]&lt;$P$509)</f>
        <v>0</v>
      </c>
    </row>
    <row r="90" spans="2:32" x14ac:dyDescent="0.3">
      <c r="B90">
        <v>87</v>
      </c>
      <c r="C90">
        <v>95</v>
      </c>
      <c r="D90">
        <v>93</v>
      </c>
      <c r="E90">
        <v>87</v>
      </c>
      <c r="F90">
        <v>87</v>
      </c>
      <c r="G90">
        <v>54</v>
      </c>
      <c r="H90">
        <v>87</v>
      </c>
      <c r="I90">
        <v>123</v>
      </c>
      <c r="J90">
        <v>419</v>
      </c>
      <c r="K90">
        <v>87</v>
      </c>
      <c r="L90">
        <v>555</v>
      </c>
      <c r="M90">
        <v>263</v>
      </c>
      <c r="N90">
        <v>87</v>
      </c>
      <c r="O90">
        <v>454</v>
      </c>
      <c r="P90">
        <v>554</v>
      </c>
      <c r="R90" s="6">
        <v>87</v>
      </c>
      <c r="S90" t="b">
        <f>OR(Tabla19[[#This Row],[Tiempo_lineal (ns)]]&gt;$C$508,Tabla19[[#This Row],[Tiempo_lineal (ns)]]&lt;$C$509)</f>
        <v>0</v>
      </c>
      <c r="T90" t="b">
        <f>OR(Tabla19[[#This Row],[Tiempo_normal (ns)]]&gt;$D$508,Tabla19[[#This Row],[Tiempo_normal (ns)]]&lt;$D$509)</f>
        <v>0</v>
      </c>
      <c r="U90" s="6">
        <v>87</v>
      </c>
      <c r="V90" t="b">
        <f>OR(Tabla310[[#This Row],[Tiempo_lineal (ns)]]&gt;$F$508,Tabla310[[#This Row],[Tiempo_lineal (ns)]]&lt;$F$509)</f>
        <v>0</v>
      </c>
      <c r="W90" t="b">
        <f>OR(Tabla310[[#This Row],[Tiempo_normal (ns)]]&gt;$G$508,Tabla310[[#This Row],[Tiempo_normal (ns)]]&lt;$G$509)</f>
        <v>0</v>
      </c>
      <c r="X90" s="6">
        <v>87</v>
      </c>
      <c r="Y90" t="b">
        <f>OR(Tabla411[[#This Row],[Tiempo_lineal (ns)]]&gt;$I$508,Tabla411[[#This Row],[Tiempo_lineal (ns)]]&lt;$I$509)</f>
        <v>0</v>
      </c>
      <c r="Z90" t="b">
        <f>OR(Tabla411[[#This Row],[Tiempo_normal (ns)]]&gt;$J$508,Tabla411[[#This Row],[Tiempo_normal (ns)]]&lt;$J$509)</f>
        <v>0</v>
      </c>
      <c r="AA90" s="6">
        <v>87</v>
      </c>
      <c r="AB90" t="b">
        <f>OR(Tabla512[[#This Row],[Tiempo_lineal (ns)]]&gt;$L$508,Tabla512[[#This Row],[Tiempo_lineal (ns)]]&lt;$L$509)</f>
        <v>0</v>
      </c>
      <c r="AC90" t="b">
        <f>OR(Tabla512[[#This Row],[Tiempo_normal (ns)]]&gt;$M$508,Tabla512[[#This Row],[Tiempo_normal (ns)]]&lt;$M$509)</f>
        <v>0</v>
      </c>
      <c r="AD90" s="6">
        <v>87</v>
      </c>
      <c r="AE90" t="b">
        <f>OR(Tabla613[[#This Row],[Tiempo_lineal (ns)]]&gt;$O$508,Tabla613[[#This Row],[Tiempo_lineal (ns)]]&lt;$O$509)</f>
        <v>0</v>
      </c>
      <c r="AF90" s="7" t="b">
        <f>OR(Tabla613[[#This Row],[Tiempo_normal (ns)]]&gt;$P$508,Tabla613[[#This Row],[Tiempo_normal (ns)]]&lt;$P$509)</f>
        <v>0</v>
      </c>
    </row>
    <row r="91" spans="2:32" x14ac:dyDescent="0.3">
      <c r="B91">
        <v>88</v>
      </c>
      <c r="C91">
        <v>88</v>
      </c>
      <c r="D91">
        <v>55</v>
      </c>
      <c r="E91">
        <v>88</v>
      </c>
      <c r="F91">
        <v>96</v>
      </c>
      <c r="G91">
        <v>105</v>
      </c>
      <c r="H91">
        <v>88</v>
      </c>
      <c r="I91">
        <v>240</v>
      </c>
      <c r="J91">
        <v>382</v>
      </c>
      <c r="K91">
        <v>88</v>
      </c>
      <c r="L91">
        <v>415</v>
      </c>
      <c r="M91">
        <v>368</v>
      </c>
      <c r="N91">
        <v>88</v>
      </c>
      <c r="O91">
        <v>505</v>
      </c>
      <c r="P91">
        <v>647</v>
      </c>
      <c r="R91" s="8">
        <v>88</v>
      </c>
      <c r="S91" t="b">
        <f>OR(Tabla19[[#This Row],[Tiempo_lineal (ns)]]&gt;$C$508,Tabla19[[#This Row],[Tiempo_lineal (ns)]]&lt;$C$509)</f>
        <v>0</v>
      </c>
      <c r="T91" t="b">
        <f>OR(Tabla19[[#This Row],[Tiempo_normal (ns)]]&gt;$D$508,Tabla19[[#This Row],[Tiempo_normal (ns)]]&lt;$D$509)</f>
        <v>0</v>
      </c>
      <c r="U91" s="8">
        <v>88</v>
      </c>
      <c r="V91" t="b">
        <f>OR(Tabla310[[#This Row],[Tiempo_lineal (ns)]]&gt;$F$508,Tabla310[[#This Row],[Tiempo_lineal (ns)]]&lt;$F$509)</f>
        <v>0</v>
      </c>
      <c r="W91" t="b">
        <f>OR(Tabla310[[#This Row],[Tiempo_normal (ns)]]&gt;$G$508,Tabla310[[#This Row],[Tiempo_normal (ns)]]&lt;$G$509)</f>
        <v>0</v>
      </c>
      <c r="X91" s="8">
        <v>88</v>
      </c>
      <c r="Y91" t="b">
        <f>OR(Tabla411[[#This Row],[Tiempo_lineal (ns)]]&gt;$I$508,Tabla411[[#This Row],[Tiempo_lineal (ns)]]&lt;$I$509)</f>
        <v>0</v>
      </c>
      <c r="Z91" t="b">
        <f>OR(Tabla411[[#This Row],[Tiempo_normal (ns)]]&gt;$J$508,Tabla411[[#This Row],[Tiempo_normal (ns)]]&lt;$J$509)</f>
        <v>0</v>
      </c>
      <c r="AA91" s="8">
        <v>88</v>
      </c>
      <c r="AB91" t="b">
        <f>OR(Tabla512[[#This Row],[Tiempo_lineal (ns)]]&gt;$L$508,Tabla512[[#This Row],[Tiempo_lineal (ns)]]&lt;$L$509)</f>
        <v>0</v>
      </c>
      <c r="AC91" t="b">
        <f>OR(Tabla512[[#This Row],[Tiempo_normal (ns)]]&gt;$M$508,Tabla512[[#This Row],[Tiempo_normal (ns)]]&lt;$M$509)</f>
        <v>0</v>
      </c>
      <c r="AD91" s="8">
        <v>88</v>
      </c>
      <c r="AE91" t="b">
        <f>OR(Tabla613[[#This Row],[Tiempo_lineal (ns)]]&gt;$O$508,Tabla613[[#This Row],[Tiempo_lineal (ns)]]&lt;$O$509)</f>
        <v>0</v>
      </c>
      <c r="AF91" s="7" t="b">
        <f>OR(Tabla613[[#This Row],[Tiempo_normal (ns)]]&gt;$P$508,Tabla613[[#This Row],[Tiempo_normal (ns)]]&lt;$P$509)</f>
        <v>0</v>
      </c>
    </row>
    <row r="92" spans="2:32" x14ac:dyDescent="0.3">
      <c r="B92">
        <v>89</v>
      </c>
      <c r="C92">
        <v>81</v>
      </c>
      <c r="D92">
        <v>36</v>
      </c>
      <c r="E92">
        <v>89</v>
      </c>
      <c r="F92">
        <v>77</v>
      </c>
      <c r="G92">
        <v>84</v>
      </c>
      <c r="H92">
        <v>89</v>
      </c>
      <c r="I92">
        <v>138</v>
      </c>
      <c r="J92">
        <v>368</v>
      </c>
      <c r="K92">
        <v>89</v>
      </c>
      <c r="L92">
        <v>326</v>
      </c>
      <c r="M92">
        <v>273</v>
      </c>
      <c r="N92">
        <v>89</v>
      </c>
      <c r="O92">
        <v>676</v>
      </c>
      <c r="P92">
        <v>751</v>
      </c>
      <c r="R92" s="6">
        <v>89</v>
      </c>
      <c r="S92" t="b">
        <f>OR(Tabla19[[#This Row],[Tiempo_lineal (ns)]]&gt;$C$508,Tabla19[[#This Row],[Tiempo_lineal (ns)]]&lt;$C$509)</f>
        <v>0</v>
      </c>
      <c r="T92" t="b">
        <f>OR(Tabla19[[#This Row],[Tiempo_normal (ns)]]&gt;$D$508,Tabla19[[#This Row],[Tiempo_normal (ns)]]&lt;$D$509)</f>
        <v>0</v>
      </c>
      <c r="U92" s="6">
        <v>89</v>
      </c>
      <c r="V92" t="b">
        <f>OR(Tabla310[[#This Row],[Tiempo_lineal (ns)]]&gt;$F$508,Tabla310[[#This Row],[Tiempo_lineal (ns)]]&lt;$F$509)</f>
        <v>0</v>
      </c>
      <c r="W92" t="b">
        <f>OR(Tabla310[[#This Row],[Tiempo_normal (ns)]]&gt;$G$508,Tabla310[[#This Row],[Tiempo_normal (ns)]]&lt;$G$509)</f>
        <v>0</v>
      </c>
      <c r="X92" s="6">
        <v>89</v>
      </c>
      <c r="Y92" t="b">
        <f>OR(Tabla411[[#This Row],[Tiempo_lineal (ns)]]&gt;$I$508,Tabla411[[#This Row],[Tiempo_lineal (ns)]]&lt;$I$509)</f>
        <v>0</v>
      </c>
      <c r="Z92" t="b">
        <f>OR(Tabla411[[#This Row],[Tiempo_normal (ns)]]&gt;$J$508,Tabla411[[#This Row],[Tiempo_normal (ns)]]&lt;$J$509)</f>
        <v>0</v>
      </c>
      <c r="AA92" s="6">
        <v>89</v>
      </c>
      <c r="AB92" t="b">
        <f>OR(Tabla512[[#This Row],[Tiempo_lineal (ns)]]&gt;$L$508,Tabla512[[#This Row],[Tiempo_lineal (ns)]]&lt;$L$509)</f>
        <v>0</v>
      </c>
      <c r="AC92" t="b">
        <f>OR(Tabla512[[#This Row],[Tiempo_normal (ns)]]&gt;$M$508,Tabla512[[#This Row],[Tiempo_normal (ns)]]&lt;$M$509)</f>
        <v>0</v>
      </c>
      <c r="AD92" s="6">
        <v>89</v>
      </c>
      <c r="AE92" t="b">
        <f>OR(Tabla613[[#This Row],[Tiempo_lineal (ns)]]&gt;$O$508,Tabla613[[#This Row],[Tiempo_lineal (ns)]]&lt;$O$509)</f>
        <v>0</v>
      </c>
      <c r="AF92" s="7" t="b">
        <f>OR(Tabla613[[#This Row],[Tiempo_normal (ns)]]&gt;$P$508,Tabla613[[#This Row],[Tiempo_normal (ns)]]&lt;$P$509)</f>
        <v>0</v>
      </c>
    </row>
    <row r="93" spans="2:32" x14ac:dyDescent="0.3">
      <c r="B93">
        <v>90</v>
      </c>
      <c r="C93">
        <v>79</v>
      </c>
      <c r="D93">
        <v>67</v>
      </c>
      <c r="E93">
        <v>90</v>
      </c>
      <c r="F93">
        <v>103</v>
      </c>
      <c r="G93">
        <v>47</v>
      </c>
      <c r="H93">
        <v>90</v>
      </c>
      <c r="I93">
        <v>253</v>
      </c>
      <c r="J93">
        <v>58</v>
      </c>
      <c r="K93">
        <v>90</v>
      </c>
      <c r="L93">
        <v>294</v>
      </c>
      <c r="M93">
        <v>372</v>
      </c>
      <c r="N93">
        <v>90</v>
      </c>
      <c r="O93">
        <v>812</v>
      </c>
      <c r="P93">
        <v>392</v>
      </c>
      <c r="R93" s="8">
        <v>90</v>
      </c>
      <c r="S93" t="b">
        <f>OR(Tabla19[[#This Row],[Tiempo_lineal (ns)]]&gt;$C$508,Tabla19[[#This Row],[Tiempo_lineal (ns)]]&lt;$C$509)</f>
        <v>0</v>
      </c>
      <c r="T93" t="b">
        <f>OR(Tabla19[[#This Row],[Tiempo_normal (ns)]]&gt;$D$508,Tabla19[[#This Row],[Tiempo_normal (ns)]]&lt;$D$509)</f>
        <v>0</v>
      </c>
      <c r="U93" s="8">
        <v>90</v>
      </c>
      <c r="V93" t="b">
        <f>OR(Tabla310[[#This Row],[Tiempo_lineal (ns)]]&gt;$F$508,Tabla310[[#This Row],[Tiempo_lineal (ns)]]&lt;$F$509)</f>
        <v>0</v>
      </c>
      <c r="W93" t="b">
        <f>OR(Tabla310[[#This Row],[Tiempo_normal (ns)]]&gt;$G$508,Tabla310[[#This Row],[Tiempo_normal (ns)]]&lt;$G$509)</f>
        <v>0</v>
      </c>
      <c r="X93" s="8">
        <v>90</v>
      </c>
      <c r="Y93" t="b">
        <f>OR(Tabla411[[#This Row],[Tiempo_lineal (ns)]]&gt;$I$508,Tabla411[[#This Row],[Tiempo_lineal (ns)]]&lt;$I$509)</f>
        <v>0</v>
      </c>
      <c r="Z93" t="b">
        <f>OR(Tabla411[[#This Row],[Tiempo_normal (ns)]]&gt;$J$508,Tabla411[[#This Row],[Tiempo_normal (ns)]]&lt;$J$509)</f>
        <v>0</v>
      </c>
      <c r="AA93" s="8">
        <v>90</v>
      </c>
      <c r="AB93" t="b">
        <f>OR(Tabla512[[#This Row],[Tiempo_lineal (ns)]]&gt;$L$508,Tabla512[[#This Row],[Tiempo_lineal (ns)]]&lt;$L$509)</f>
        <v>0</v>
      </c>
      <c r="AC93" t="b">
        <f>OR(Tabla512[[#This Row],[Tiempo_normal (ns)]]&gt;$M$508,Tabla512[[#This Row],[Tiempo_normal (ns)]]&lt;$M$509)</f>
        <v>0</v>
      </c>
      <c r="AD93" s="8">
        <v>90</v>
      </c>
      <c r="AE93" t="b">
        <f>OR(Tabla613[[#This Row],[Tiempo_lineal (ns)]]&gt;$O$508,Tabla613[[#This Row],[Tiempo_lineal (ns)]]&lt;$O$509)</f>
        <v>0</v>
      </c>
      <c r="AF93" s="7" t="b">
        <f>OR(Tabla613[[#This Row],[Tiempo_normal (ns)]]&gt;$P$508,Tabla613[[#This Row],[Tiempo_normal (ns)]]&lt;$P$509)</f>
        <v>0</v>
      </c>
    </row>
    <row r="94" spans="2:32" x14ac:dyDescent="0.3">
      <c r="B94">
        <v>91</v>
      </c>
      <c r="C94">
        <v>56</v>
      </c>
      <c r="D94">
        <v>61</v>
      </c>
      <c r="E94">
        <v>91</v>
      </c>
      <c r="F94">
        <v>74</v>
      </c>
      <c r="G94">
        <v>153</v>
      </c>
      <c r="H94">
        <v>91</v>
      </c>
      <c r="I94">
        <v>133</v>
      </c>
      <c r="J94">
        <v>146</v>
      </c>
      <c r="K94">
        <v>91</v>
      </c>
      <c r="L94">
        <v>361</v>
      </c>
      <c r="M94">
        <v>403</v>
      </c>
      <c r="N94">
        <v>91</v>
      </c>
      <c r="O94">
        <v>722</v>
      </c>
      <c r="P94">
        <v>325</v>
      </c>
      <c r="R94" s="6">
        <v>91</v>
      </c>
      <c r="S94" t="b">
        <f>OR(Tabla19[[#This Row],[Tiempo_lineal (ns)]]&gt;$C$508,Tabla19[[#This Row],[Tiempo_lineal (ns)]]&lt;$C$509)</f>
        <v>0</v>
      </c>
      <c r="T94" t="b">
        <f>OR(Tabla19[[#This Row],[Tiempo_normal (ns)]]&gt;$D$508,Tabla19[[#This Row],[Tiempo_normal (ns)]]&lt;$D$509)</f>
        <v>0</v>
      </c>
      <c r="U94" s="6">
        <v>91</v>
      </c>
      <c r="V94" t="b">
        <f>OR(Tabla310[[#This Row],[Tiempo_lineal (ns)]]&gt;$F$508,Tabla310[[#This Row],[Tiempo_lineal (ns)]]&lt;$F$509)</f>
        <v>0</v>
      </c>
      <c r="W94" t="b">
        <f>OR(Tabla310[[#This Row],[Tiempo_normal (ns)]]&gt;$G$508,Tabla310[[#This Row],[Tiempo_normal (ns)]]&lt;$G$509)</f>
        <v>0</v>
      </c>
      <c r="X94" s="6">
        <v>91</v>
      </c>
      <c r="Y94" t="b">
        <f>OR(Tabla411[[#This Row],[Tiempo_lineal (ns)]]&gt;$I$508,Tabla411[[#This Row],[Tiempo_lineal (ns)]]&lt;$I$509)</f>
        <v>0</v>
      </c>
      <c r="Z94" t="b">
        <f>OR(Tabla411[[#This Row],[Tiempo_normal (ns)]]&gt;$J$508,Tabla411[[#This Row],[Tiempo_normal (ns)]]&lt;$J$509)</f>
        <v>0</v>
      </c>
      <c r="AA94" s="6">
        <v>91</v>
      </c>
      <c r="AB94" t="b">
        <f>OR(Tabla512[[#This Row],[Tiempo_lineal (ns)]]&gt;$L$508,Tabla512[[#This Row],[Tiempo_lineal (ns)]]&lt;$L$509)</f>
        <v>0</v>
      </c>
      <c r="AC94" t="b">
        <f>OR(Tabla512[[#This Row],[Tiempo_normal (ns)]]&gt;$M$508,Tabla512[[#This Row],[Tiempo_normal (ns)]]&lt;$M$509)</f>
        <v>0</v>
      </c>
      <c r="AD94" s="6">
        <v>91</v>
      </c>
      <c r="AE94" t="b">
        <f>OR(Tabla613[[#This Row],[Tiempo_lineal (ns)]]&gt;$O$508,Tabla613[[#This Row],[Tiempo_lineal (ns)]]&lt;$O$509)</f>
        <v>0</v>
      </c>
      <c r="AF94" s="7" t="b">
        <f>OR(Tabla613[[#This Row],[Tiempo_normal (ns)]]&gt;$P$508,Tabla613[[#This Row],[Tiempo_normal (ns)]]&lt;$P$509)</f>
        <v>0</v>
      </c>
    </row>
    <row r="95" spans="2:32" x14ac:dyDescent="0.3">
      <c r="B95">
        <v>92</v>
      </c>
      <c r="C95">
        <v>64</v>
      </c>
      <c r="D95">
        <v>87</v>
      </c>
      <c r="E95">
        <v>92</v>
      </c>
      <c r="F95">
        <v>187</v>
      </c>
      <c r="G95">
        <v>194</v>
      </c>
      <c r="H95">
        <v>92</v>
      </c>
      <c r="I95">
        <v>152</v>
      </c>
      <c r="J95">
        <v>366</v>
      </c>
      <c r="K95">
        <v>92</v>
      </c>
      <c r="L95">
        <v>163</v>
      </c>
      <c r="M95">
        <v>473</v>
      </c>
      <c r="N95">
        <v>92</v>
      </c>
      <c r="O95">
        <v>690</v>
      </c>
      <c r="P95">
        <v>686</v>
      </c>
      <c r="R95" s="8">
        <v>92</v>
      </c>
      <c r="S95" t="b">
        <f>OR(Tabla19[[#This Row],[Tiempo_lineal (ns)]]&gt;$C$508,Tabla19[[#This Row],[Tiempo_lineal (ns)]]&lt;$C$509)</f>
        <v>0</v>
      </c>
      <c r="T95" t="b">
        <f>OR(Tabla19[[#This Row],[Tiempo_normal (ns)]]&gt;$D$508,Tabla19[[#This Row],[Tiempo_normal (ns)]]&lt;$D$509)</f>
        <v>0</v>
      </c>
      <c r="U95" s="8">
        <v>92</v>
      </c>
      <c r="V95" t="b">
        <f>OR(Tabla310[[#This Row],[Tiempo_lineal (ns)]]&gt;$F$508,Tabla310[[#This Row],[Tiempo_lineal (ns)]]&lt;$F$509)</f>
        <v>1</v>
      </c>
      <c r="W95" t="b">
        <f>OR(Tabla310[[#This Row],[Tiempo_normal (ns)]]&gt;$G$508,Tabla310[[#This Row],[Tiempo_normal (ns)]]&lt;$G$509)</f>
        <v>1</v>
      </c>
      <c r="X95" s="8">
        <v>92</v>
      </c>
      <c r="Y95" t="b">
        <f>OR(Tabla411[[#This Row],[Tiempo_lineal (ns)]]&gt;$I$508,Tabla411[[#This Row],[Tiempo_lineal (ns)]]&lt;$I$509)</f>
        <v>0</v>
      </c>
      <c r="Z95" t="b">
        <f>OR(Tabla411[[#This Row],[Tiempo_normal (ns)]]&gt;$J$508,Tabla411[[#This Row],[Tiempo_normal (ns)]]&lt;$J$509)</f>
        <v>0</v>
      </c>
      <c r="AA95" s="8">
        <v>92</v>
      </c>
      <c r="AB95" t="b">
        <f>OR(Tabla512[[#This Row],[Tiempo_lineal (ns)]]&gt;$L$508,Tabla512[[#This Row],[Tiempo_lineal (ns)]]&lt;$L$509)</f>
        <v>0</v>
      </c>
      <c r="AC95" t="b">
        <f>OR(Tabla512[[#This Row],[Tiempo_normal (ns)]]&gt;$M$508,Tabla512[[#This Row],[Tiempo_normal (ns)]]&lt;$M$509)</f>
        <v>0</v>
      </c>
      <c r="AD95" s="8">
        <v>92</v>
      </c>
      <c r="AE95" t="b">
        <f>OR(Tabla613[[#This Row],[Tiempo_lineal (ns)]]&gt;$O$508,Tabla613[[#This Row],[Tiempo_lineal (ns)]]&lt;$O$509)</f>
        <v>0</v>
      </c>
      <c r="AF95" s="7" t="b">
        <f>OR(Tabla613[[#This Row],[Tiempo_normal (ns)]]&gt;$P$508,Tabla613[[#This Row],[Tiempo_normal (ns)]]&lt;$P$509)</f>
        <v>0</v>
      </c>
    </row>
    <row r="96" spans="2:32" x14ac:dyDescent="0.3">
      <c r="B96">
        <v>93</v>
      </c>
      <c r="C96">
        <v>92</v>
      </c>
      <c r="D96">
        <v>51</v>
      </c>
      <c r="E96">
        <v>93</v>
      </c>
      <c r="F96">
        <v>109</v>
      </c>
      <c r="G96">
        <v>73</v>
      </c>
      <c r="H96">
        <v>93</v>
      </c>
      <c r="I96">
        <v>145</v>
      </c>
      <c r="J96">
        <v>113</v>
      </c>
      <c r="K96">
        <v>93</v>
      </c>
      <c r="L96">
        <v>508</v>
      </c>
      <c r="M96">
        <v>297</v>
      </c>
      <c r="N96">
        <v>93</v>
      </c>
      <c r="O96">
        <v>472</v>
      </c>
      <c r="P96">
        <v>380</v>
      </c>
      <c r="R96" s="6">
        <v>93</v>
      </c>
      <c r="S96" t="b">
        <f>OR(Tabla19[[#This Row],[Tiempo_lineal (ns)]]&gt;$C$508,Tabla19[[#This Row],[Tiempo_lineal (ns)]]&lt;$C$509)</f>
        <v>0</v>
      </c>
      <c r="T96" t="b">
        <f>OR(Tabla19[[#This Row],[Tiempo_normal (ns)]]&gt;$D$508,Tabla19[[#This Row],[Tiempo_normal (ns)]]&lt;$D$509)</f>
        <v>0</v>
      </c>
      <c r="U96" s="6">
        <v>93</v>
      </c>
      <c r="V96" t="b">
        <f>OR(Tabla310[[#This Row],[Tiempo_lineal (ns)]]&gt;$F$508,Tabla310[[#This Row],[Tiempo_lineal (ns)]]&lt;$F$509)</f>
        <v>0</v>
      </c>
      <c r="W96" t="b">
        <f>OR(Tabla310[[#This Row],[Tiempo_normal (ns)]]&gt;$G$508,Tabla310[[#This Row],[Tiempo_normal (ns)]]&lt;$G$509)</f>
        <v>0</v>
      </c>
      <c r="X96" s="6">
        <v>93</v>
      </c>
      <c r="Y96" t="b">
        <f>OR(Tabla411[[#This Row],[Tiempo_lineal (ns)]]&gt;$I$508,Tabla411[[#This Row],[Tiempo_lineal (ns)]]&lt;$I$509)</f>
        <v>0</v>
      </c>
      <c r="Z96" t="b">
        <f>OR(Tabla411[[#This Row],[Tiempo_normal (ns)]]&gt;$J$508,Tabla411[[#This Row],[Tiempo_normal (ns)]]&lt;$J$509)</f>
        <v>0</v>
      </c>
      <c r="AA96" s="6">
        <v>93</v>
      </c>
      <c r="AB96" t="b">
        <f>OR(Tabla512[[#This Row],[Tiempo_lineal (ns)]]&gt;$L$508,Tabla512[[#This Row],[Tiempo_lineal (ns)]]&lt;$L$509)</f>
        <v>0</v>
      </c>
      <c r="AC96" t="b">
        <f>OR(Tabla512[[#This Row],[Tiempo_normal (ns)]]&gt;$M$508,Tabla512[[#This Row],[Tiempo_normal (ns)]]&lt;$M$509)</f>
        <v>0</v>
      </c>
      <c r="AD96" s="6">
        <v>93</v>
      </c>
      <c r="AE96" t="b">
        <f>OR(Tabla613[[#This Row],[Tiempo_lineal (ns)]]&gt;$O$508,Tabla613[[#This Row],[Tiempo_lineal (ns)]]&lt;$O$509)</f>
        <v>0</v>
      </c>
      <c r="AF96" s="7" t="b">
        <f>OR(Tabla613[[#This Row],[Tiempo_normal (ns)]]&gt;$P$508,Tabla613[[#This Row],[Tiempo_normal (ns)]]&lt;$P$509)</f>
        <v>0</v>
      </c>
    </row>
    <row r="97" spans="2:32" x14ac:dyDescent="0.3">
      <c r="B97">
        <v>94</v>
      </c>
      <c r="C97">
        <v>68</v>
      </c>
      <c r="D97">
        <v>56</v>
      </c>
      <c r="E97">
        <v>94</v>
      </c>
      <c r="F97">
        <v>249</v>
      </c>
      <c r="G97">
        <v>271</v>
      </c>
      <c r="H97">
        <v>94</v>
      </c>
      <c r="I97">
        <v>144</v>
      </c>
      <c r="J97">
        <v>420</v>
      </c>
      <c r="K97">
        <v>94</v>
      </c>
      <c r="L97">
        <v>657</v>
      </c>
      <c r="M97">
        <v>305</v>
      </c>
      <c r="N97">
        <v>94</v>
      </c>
      <c r="O97">
        <v>953</v>
      </c>
      <c r="P97">
        <v>699</v>
      </c>
      <c r="R97" s="8">
        <v>94</v>
      </c>
      <c r="S97" t="b">
        <f>OR(Tabla19[[#This Row],[Tiempo_lineal (ns)]]&gt;$C$508,Tabla19[[#This Row],[Tiempo_lineal (ns)]]&lt;$C$509)</f>
        <v>0</v>
      </c>
      <c r="T97" t="b">
        <f>OR(Tabla19[[#This Row],[Tiempo_normal (ns)]]&gt;$D$508,Tabla19[[#This Row],[Tiempo_normal (ns)]]&lt;$D$509)</f>
        <v>0</v>
      </c>
      <c r="U97" s="8">
        <v>94</v>
      </c>
      <c r="V97" t="b">
        <f>OR(Tabla310[[#This Row],[Tiempo_lineal (ns)]]&gt;$F$508,Tabla310[[#This Row],[Tiempo_lineal (ns)]]&lt;$F$509)</f>
        <v>1</v>
      </c>
      <c r="W97" t="b">
        <f>OR(Tabla310[[#This Row],[Tiempo_normal (ns)]]&gt;$G$508,Tabla310[[#This Row],[Tiempo_normal (ns)]]&lt;$G$509)</f>
        <v>1</v>
      </c>
      <c r="X97" s="8">
        <v>94</v>
      </c>
      <c r="Y97" t="b">
        <f>OR(Tabla411[[#This Row],[Tiempo_lineal (ns)]]&gt;$I$508,Tabla411[[#This Row],[Tiempo_lineal (ns)]]&lt;$I$509)</f>
        <v>0</v>
      </c>
      <c r="Z97" t="b">
        <f>OR(Tabla411[[#This Row],[Tiempo_normal (ns)]]&gt;$J$508,Tabla411[[#This Row],[Tiempo_normal (ns)]]&lt;$J$509)</f>
        <v>0</v>
      </c>
      <c r="AA97" s="8">
        <v>94</v>
      </c>
      <c r="AB97" t="b">
        <f>OR(Tabla512[[#This Row],[Tiempo_lineal (ns)]]&gt;$L$508,Tabla512[[#This Row],[Tiempo_lineal (ns)]]&lt;$L$509)</f>
        <v>0</v>
      </c>
      <c r="AC97" t="b">
        <f>OR(Tabla512[[#This Row],[Tiempo_normal (ns)]]&gt;$M$508,Tabla512[[#This Row],[Tiempo_normal (ns)]]&lt;$M$509)</f>
        <v>0</v>
      </c>
      <c r="AD97" s="8">
        <v>94</v>
      </c>
      <c r="AE97" t="b">
        <f>OR(Tabla613[[#This Row],[Tiempo_lineal (ns)]]&gt;$O$508,Tabla613[[#This Row],[Tiempo_lineal (ns)]]&lt;$O$509)</f>
        <v>0</v>
      </c>
      <c r="AF97" s="7" t="b">
        <f>OR(Tabla613[[#This Row],[Tiempo_normal (ns)]]&gt;$P$508,Tabla613[[#This Row],[Tiempo_normal (ns)]]&lt;$P$509)</f>
        <v>0</v>
      </c>
    </row>
    <row r="98" spans="2:32" x14ac:dyDescent="0.3">
      <c r="B98">
        <v>95</v>
      </c>
      <c r="C98">
        <v>106</v>
      </c>
      <c r="D98">
        <v>68</v>
      </c>
      <c r="E98">
        <v>95</v>
      </c>
      <c r="F98">
        <v>87</v>
      </c>
      <c r="G98">
        <v>153</v>
      </c>
      <c r="H98">
        <v>95</v>
      </c>
      <c r="I98">
        <v>121</v>
      </c>
      <c r="J98">
        <v>406</v>
      </c>
      <c r="K98">
        <v>95</v>
      </c>
      <c r="L98">
        <v>368</v>
      </c>
      <c r="M98">
        <v>242</v>
      </c>
      <c r="N98">
        <v>95</v>
      </c>
      <c r="O98">
        <v>732</v>
      </c>
      <c r="P98">
        <v>338</v>
      </c>
      <c r="R98" s="6">
        <v>95</v>
      </c>
      <c r="S98" t="b">
        <f>OR(Tabla19[[#This Row],[Tiempo_lineal (ns)]]&gt;$C$508,Tabla19[[#This Row],[Tiempo_lineal (ns)]]&lt;$C$509)</f>
        <v>0</v>
      </c>
      <c r="T98" t="b">
        <f>OR(Tabla19[[#This Row],[Tiempo_normal (ns)]]&gt;$D$508,Tabla19[[#This Row],[Tiempo_normal (ns)]]&lt;$D$509)</f>
        <v>0</v>
      </c>
      <c r="U98" s="6">
        <v>95</v>
      </c>
      <c r="V98" t="b">
        <f>OR(Tabla310[[#This Row],[Tiempo_lineal (ns)]]&gt;$F$508,Tabla310[[#This Row],[Tiempo_lineal (ns)]]&lt;$F$509)</f>
        <v>0</v>
      </c>
      <c r="W98" t="b">
        <f>OR(Tabla310[[#This Row],[Tiempo_normal (ns)]]&gt;$G$508,Tabla310[[#This Row],[Tiempo_normal (ns)]]&lt;$G$509)</f>
        <v>0</v>
      </c>
      <c r="X98" s="6">
        <v>95</v>
      </c>
      <c r="Y98" t="b">
        <f>OR(Tabla411[[#This Row],[Tiempo_lineal (ns)]]&gt;$I$508,Tabla411[[#This Row],[Tiempo_lineal (ns)]]&lt;$I$509)</f>
        <v>0</v>
      </c>
      <c r="Z98" t="b">
        <f>OR(Tabla411[[#This Row],[Tiempo_normal (ns)]]&gt;$J$508,Tabla411[[#This Row],[Tiempo_normal (ns)]]&lt;$J$509)</f>
        <v>0</v>
      </c>
      <c r="AA98" s="6">
        <v>95</v>
      </c>
      <c r="AB98" t="b">
        <f>OR(Tabla512[[#This Row],[Tiempo_lineal (ns)]]&gt;$L$508,Tabla512[[#This Row],[Tiempo_lineal (ns)]]&lt;$L$509)</f>
        <v>0</v>
      </c>
      <c r="AC98" t="b">
        <f>OR(Tabla512[[#This Row],[Tiempo_normal (ns)]]&gt;$M$508,Tabla512[[#This Row],[Tiempo_normal (ns)]]&lt;$M$509)</f>
        <v>0</v>
      </c>
      <c r="AD98" s="6">
        <v>95</v>
      </c>
      <c r="AE98" t="b">
        <f>OR(Tabla613[[#This Row],[Tiempo_lineal (ns)]]&gt;$O$508,Tabla613[[#This Row],[Tiempo_lineal (ns)]]&lt;$O$509)</f>
        <v>0</v>
      </c>
      <c r="AF98" s="7" t="b">
        <f>OR(Tabla613[[#This Row],[Tiempo_normal (ns)]]&gt;$P$508,Tabla613[[#This Row],[Tiempo_normal (ns)]]&lt;$P$509)</f>
        <v>0</v>
      </c>
    </row>
    <row r="99" spans="2:32" x14ac:dyDescent="0.3">
      <c r="B99">
        <v>96</v>
      </c>
      <c r="C99">
        <v>90</v>
      </c>
      <c r="D99">
        <v>55</v>
      </c>
      <c r="E99">
        <v>96</v>
      </c>
      <c r="F99">
        <v>72</v>
      </c>
      <c r="G99">
        <v>57</v>
      </c>
      <c r="H99">
        <v>96</v>
      </c>
      <c r="I99">
        <v>234</v>
      </c>
      <c r="J99">
        <v>86</v>
      </c>
      <c r="K99">
        <v>96</v>
      </c>
      <c r="L99">
        <v>807</v>
      </c>
      <c r="M99">
        <v>285</v>
      </c>
      <c r="N99">
        <v>96</v>
      </c>
      <c r="O99">
        <v>1110</v>
      </c>
      <c r="P99">
        <v>689</v>
      </c>
      <c r="R99" s="8">
        <v>96</v>
      </c>
      <c r="S99" t="b">
        <f>OR(Tabla19[[#This Row],[Tiempo_lineal (ns)]]&gt;$C$508,Tabla19[[#This Row],[Tiempo_lineal (ns)]]&lt;$C$509)</f>
        <v>0</v>
      </c>
      <c r="T99" t="b">
        <f>OR(Tabla19[[#This Row],[Tiempo_normal (ns)]]&gt;$D$508,Tabla19[[#This Row],[Tiempo_normal (ns)]]&lt;$D$509)</f>
        <v>0</v>
      </c>
      <c r="U99" s="8">
        <v>96</v>
      </c>
      <c r="V99" t="b">
        <f>OR(Tabla310[[#This Row],[Tiempo_lineal (ns)]]&gt;$F$508,Tabla310[[#This Row],[Tiempo_lineal (ns)]]&lt;$F$509)</f>
        <v>0</v>
      </c>
      <c r="W99" t="b">
        <f>OR(Tabla310[[#This Row],[Tiempo_normal (ns)]]&gt;$G$508,Tabla310[[#This Row],[Tiempo_normal (ns)]]&lt;$G$509)</f>
        <v>0</v>
      </c>
      <c r="X99" s="8">
        <v>96</v>
      </c>
      <c r="Y99" t="b">
        <f>OR(Tabla411[[#This Row],[Tiempo_lineal (ns)]]&gt;$I$508,Tabla411[[#This Row],[Tiempo_lineal (ns)]]&lt;$I$509)</f>
        <v>0</v>
      </c>
      <c r="Z99" t="b">
        <f>OR(Tabla411[[#This Row],[Tiempo_normal (ns)]]&gt;$J$508,Tabla411[[#This Row],[Tiempo_normal (ns)]]&lt;$J$509)</f>
        <v>0</v>
      </c>
      <c r="AA99" s="8">
        <v>96</v>
      </c>
      <c r="AB99" t="b">
        <f>OR(Tabla512[[#This Row],[Tiempo_lineal (ns)]]&gt;$L$508,Tabla512[[#This Row],[Tiempo_lineal (ns)]]&lt;$L$509)</f>
        <v>1</v>
      </c>
      <c r="AC99" t="b">
        <f>OR(Tabla512[[#This Row],[Tiempo_normal (ns)]]&gt;$M$508,Tabla512[[#This Row],[Tiempo_normal (ns)]]&lt;$M$509)</f>
        <v>0</v>
      </c>
      <c r="AD99" s="8">
        <v>96</v>
      </c>
      <c r="AE99" t="b">
        <f>OR(Tabla613[[#This Row],[Tiempo_lineal (ns)]]&gt;$O$508,Tabla613[[#This Row],[Tiempo_lineal (ns)]]&lt;$O$509)</f>
        <v>0</v>
      </c>
      <c r="AF99" s="7" t="b">
        <f>OR(Tabla613[[#This Row],[Tiempo_normal (ns)]]&gt;$P$508,Tabla613[[#This Row],[Tiempo_normal (ns)]]&lt;$P$509)</f>
        <v>0</v>
      </c>
    </row>
    <row r="100" spans="2:32" x14ac:dyDescent="0.3">
      <c r="B100">
        <v>97</v>
      </c>
      <c r="C100">
        <v>85</v>
      </c>
      <c r="D100">
        <v>76</v>
      </c>
      <c r="E100">
        <v>97</v>
      </c>
      <c r="F100">
        <v>102</v>
      </c>
      <c r="G100">
        <v>63</v>
      </c>
      <c r="H100">
        <v>97</v>
      </c>
      <c r="I100">
        <v>110</v>
      </c>
      <c r="J100">
        <v>346</v>
      </c>
      <c r="K100">
        <v>97</v>
      </c>
      <c r="L100">
        <v>413</v>
      </c>
      <c r="M100">
        <v>77</v>
      </c>
      <c r="N100">
        <v>97</v>
      </c>
      <c r="O100">
        <v>793</v>
      </c>
      <c r="P100">
        <v>226</v>
      </c>
      <c r="R100" s="6">
        <v>97</v>
      </c>
      <c r="S100" t="b">
        <f>OR(Tabla19[[#This Row],[Tiempo_lineal (ns)]]&gt;$C$508,Tabla19[[#This Row],[Tiempo_lineal (ns)]]&lt;$C$509)</f>
        <v>0</v>
      </c>
      <c r="T100" t="b">
        <f>OR(Tabla19[[#This Row],[Tiempo_normal (ns)]]&gt;$D$508,Tabla19[[#This Row],[Tiempo_normal (ns)]]&lt;$D$509)</f>
        <v>0</v>
      </c>
      <c r="U100" s="6">
        <v>97</v>
      </c>
      <c r="V100" t="b">
        <f>OR(Tabla310[[#This Row],[Tiempo_lineal (ns)]]&gt;$F$508,Tabla310[[#This Row],[Tiempo_lineal (ns)]]&lt;$F$509)</f>
        <v>0</v>
      </c>
      <c r="W100" t="b">
        <f>OR(Tabla310[[#This Row],[Tiempo_normal (ns)]]&gt;$G$508,Tabla310[[#This Row],[Tiempo_normal (ns)]]&lt;$G$509)</f>
        <v>0</v>
      </c>
      <c r="X100" s="6">
        <v>97</v>
      </c>
      <c r="Y100" t="b">
        <f>OR(Tabla411[[#This Row],[Tiempo_lineal (ns)]]&gt;$I$508,Tabla411[[#This Row],[Tiempo_lineal (ns)]]&lt;$I$509)</f>
        <v>0</v>
      </c>
      <c r="Z100" t="b">
        <f>OR(Tabla411[[#This Row],[Tiempo_normal (ns)]]&gt;$J$508,Tabla411[[#This Row],[Tiempo_normal (ns)]]&lt;$J$509)</f>
        <v>0</v>
      </c>
      <c r="AA100" s="6">
        <v>97</v>
      </c>
      <c r="AB100" t="b">
        <f>OR(Tabla512[[#This Row],[Tiempo_lineal (ns)]]&gt;$L$508,Tabla512[[#This Row],[Tiempo_lineal (ns)]]&lt;$L$509)</f>
        <v>0</v>
      </c>
      <c r="AC100" t="b">
        <f>OR(Tabla512[[#This Row],[Tiempo_normal (ns)]]&gt;$M$508,Tabla512[[#This Row],[Tiempo_normal (ns)]]&lt;$M$509)</f>
        <v>0</v>
      </c>
      <c r="AD100" s="6">
        <v>97</v>
      </c>
      <c r="AE100" t="b">
        <f>OR(Tabla613[[#This Row],[Tiempo_lineal (ns)]]&gt;$O$508,Tabla613[[#This Row],[Tiempo_lineal (ns)]]&lt;$O$509)</f>
        <v>0</v>
      </c>
      <c r="AF100" s="7" t="b">
        <f>OR(Tabla613[[#This Row],[Tiempo_normal (ns)]]&gt;$P$508,Tabla613[[#This Row],[Tiempo_normal (ns)]]&lt;$P$509)</f>
        <v>0</v>
      </c>
    </row>
    <row r="101" spans="2:32" x14ac:dyDescent="0.3">
      <c r="B101">
        <v>98</v>
      </c>
      <c r="C101">
        <v>37</v>
      </c>
      <c r="D101">
        <v>68</v>
      </c>
      <c r="E101">
        <v>98</v>
      </c>
      <c r="F101">
        <v>75</v>
      </c>
      <c r="G101">
        <v>75</v>
      </c>
      <c r="H101">
        <v>98</v>
      </c>
      <c r="I101">
        <v>133</v>
      </c>
      <c r="J101">
        <v>78</v>
      </c>
      <c r="K101">
        <v>98</v>
      </c>
      <c r="L101">
        <v>260</v>
      </c>
      <c r="M101">
        <v>234</v>
      </c>
      <c r="N101">
        <v>98</v>
      </c>
      <c r="O101">
        <v>561</v>
      </c>
      <c r="P101">
        <v>337</v>
      </c>
      <c r="R101" s="8">
        <v>98</v>
      </c>
      <c r="S101" t="b">
        <f>OR(Tabla19[[#This Row],[Tiempo_lineal (ns)]]&gt;$C$508,Tabla19[[#This Row],[Tiempo_lineal (ns)]]&lt;$C$509)</f>
        <v>0</v>
      </c>
      <c r="T101" t="b">
        <f>OR(Tabla19[[#This Row],[Tiempo_normal (ns)]]&gt;$D$508,Tabla19[[#This Row],[Tiempo_normal (ns)]]&lt;$D$509)</f>
        <v>0</v>
      </c>
      <c r="U101" s="8">
        <v>98</v>
      </c>
      <c r="V101" t="b">
        <f>OR(Tabla310[[#This Row],[Tiempo_lineal (ns)]]&gt;$F$508,Tabla310[[#This Row],[Tiempo_lineal (ns)]]&lt;$F$509)</f>
        <v>0</v>
      </c>
      <c r="W101" t="b">
        <f>OR(Tabla310[[#This Row],[Tiempo_normal (ns)]]&gt;$G$508,Tabla310[[#This Row],[Tiempo_normal (ns)]]&lt;$G$509)</f>
        <v>0</v>
      </c>
      <c r="X101" s="8">
        <v>98</v>
      </c>
      <c r="Y101" t="b">
        <f>OR(Tabla411[[#This Row],[Tiempo_lineal (ns)]]&gt;$I$508,Tabla411[[#This Row],[Tiempo_lineal (ns)]]&lt;$I$509)</f>
        <v>0</v>
      </c>
      <c r="Z101" t="b">
        <f>OR(Tabla411[[#This Row],[Tiempo_normal (ns)]]&gt;$J$508,Tabla411[[#This Row],[Tiempo_normal (ns)]]&lt;$J$509)</f>
        <v>0</v>
      </c>
      <c r="AA101" s="8">
        <v>98</v>
      </c>
      <c r="AB101" t="b">
        <f>OR(Tabla512[[#This Row],[Tiempo_lineal (ns)]]&gt;$L$508,Tabla512[[#This Row],[Tiempo_lineal (ns)]]&lt;$L$509)</f>
        <v>0</v>
      </c>
      <c r="AC101" t="b">
        <f>OR(Tabla512[[#This Row],[Tiempo_normal (ns)]]&gt;$M$508,Tabla512[[#This Row],[Tiempo_normal (ns)]]&lt;$M$509)</f>
        <v>0</v>
      </c>
      <c r="AD101" s="8">
        <v>98</v>
      </c>
      <c r="AE101" t="b">
        <f>OR(Tabla613[[#This Row],[Tiempo_lineal (ns)]]&gt;$O$508,Tabla613[[#This Row],[Tiempo_lineal (ns)]]&lt;$O$509)</f>
        <v>0</v>
      </c>
      <c r="AF101" s="7" t="b">
        <f>OR(Tabla613[[#This Row],[Tiempo_normal (ns)]]&gt;$P$508,Tabla613[[#This Row],[Tiempo_normal (ns)]]&lt;$P$509)</f>
        <v>0</v>
      </c>
    </row>
    <row r="102" spans="2:32" x14ac:dyDescent="0.3">
      <c r="B102">
        <v>99</v>
      </c>
      <c r="C102">
        <v>79</v>
      </c>
      <c r="D102">
        <v>59</v>
      </c>
      <c r="E102">
        <v>99</v>
      </c>
      <c r="F102">
        <v>83</v>
      </c>
      <c r="G102">
        <v>72</v>
      </c>
      <c r="H102">
        <v>99</v>
      </c>
      <c r="I102">
        <v>229</v>
      </c>
      <c r="J102">
        <v>196</v>
      </c>
      <c r="K102">
        <v>99</v>
      </c>
      <c r="L102">
        <v>338</v>
      </c>
      <c r="M102">
        <v>469</v>
      </c>
      <c r="N102">
        <v>99</v>
      </c>
      <c r="O102">
        <v>1610</v>
      </c>
      <c r="P102">
        <v>499</v>
      </c>
      <c r="R102" s="6">
        <v>99</v>
      </c>
      <c r="S102" t="b">
        <f>OR(Tabla19[[#This Row],[Tiempo_lineal (ns)]]&gt;$C$508,Tabla19[[#This Row],[Tiempo_lineal (ns)]]&lt;$C$509)</f>
        <v>0</v>
      </c>
      <c r="T102" t="b">
        <f>OR(Tabla19[[#This Row],[Tiempo_normal (ns)]]&gt;$D$508,Tabla19[[#This Row],[Tiempo_normal (ns)]]&lt;$D$509)</f>
        <v>0</v>
      </c>
      <c r="U102" s="6">
        <v>99</v>
      </c>
      <c r="V102" t="b">
        <f>OR(Tabla310[[#This Row],[Tiempo_lineal (ns)]]&gt;$F$508,Tabla310[[#This Row],[Tiempo_lineal (ns)]]&lt;$F$509)</f>
        <v>0</v>
      </c>
      <c r="W102" t="b">
        <f>OR(Tabla310[[#This Row],[Tiempo_normal (ns)]]&gt;$G$508,Tabla310[[#This Row],[Tiempo_normal (ns)]]&lt;$G$509)</f>
        <v>0</v>
      </c>
      <c r="X102" s="6">
        <v>99</v>
      </c>
      <c r="Y102" t="b">
        <f>OR(Tabla411[[#This Row],[Tiempo_lineal (ns)]]&gt;$I$508,Tabla411[[#This Row],[Tiempo_lineal (ns)]]&lt;$I$509)</f>
        <v>0</v>
      </c>
      <c r="Z102" t="b">
        <f>OR(Tabla411[[#This Row],[Tiempo_normal (ns)]]&gt;$J$508,Tabla411[[#This Row],[Tiempo_normal (ns)]]&lt;$J$509)</f>
        <v>0</v>
      </c>
      <c r="AA102" s="6">
        <v>99</v>
      </c>
      <c r="AB102" t="b">
        <f>OR(Tabla512[[#This Row],[Tiempo_lineal (ns)]]&gt;$L$508,Tabla512[[#This Row],[Tiempo_lineal (ns)]]&lt;$L$509)</f>
        <v>0</v>
      </c>
      <c r="AC102" t="b">
        <f>OR(Tabla512[[#This Row],[Tiempo_normal (ns)]]&gt;$M$508,Tabla512[[#This Row],[Tiempo_normal (ns)]]&lt;$M$509)</f>
        <v>0</v>
      </c>
      <c r="AD102" s="6">
        <v>99</v>
      </c>
      <c r="AE102" t="b">
        <f>OR(Tabla613[[#This Row],[Tiempo_lineal (ns)]]&gt;$O$508,Tabla613[[#This Row],[Tiempo_lineal (ns)]]&lt;$O$509)</f>
        <v>1</v>
      </c>
      <c r="AF102" s="7" t="b">
        <f>OR(Tabla613[[#This Row],[Tiempo_normal (ns)]]&gt;$P$508,Tabla613[[#This Row],[Tiempo_normal (ns)]]&lt;$P$509)</f>
        <v>0</v>
      </c>
    </row>
    <row r="103" spans="2:32" x14ac:dyDescent="0.3">
      <c r="B103">
        <v>100</v>
      </c>
      <c r="C103">
        <v>83</v>
      </c>
      <c r="D103">
        <v>39</v>
      </c>
      <c r="E103">
        <v>100</v>
      </c>
      <c r="F103">
        <v>97</v>
      </c>
      <c r="G103">
        <v>41</v>
      </c>
      <c r="H103">
        <v>100</v>
      </c>
      <c r="I103">
        <v>127</v>
      </c>
      <c r="J103">
        <v>225</v>
      </c>
      <c r="K103">
        <v>100</v>
      </c>
      <c r="L103">
        <v>549</v>
      </c>
      <c r="M103">
        <v>231</v>
      </c>
      <c r="N103">
        <v>100</v>
      </c>
      <c r="O103">
        <v>680</v>
      </c>
      <c r="P103">
        <v>397</v>
      </c>
      <c r="R103" s="8">
        <v>100</v>
      </c>
      <c r="S103" t="b">
        <f>OR(Tabla19[[#This Row],[Tiempo_lineal (ns)]]&gt;$C$508,Tabla19[[#This Row],[Tiempo_lineal (ns)]]&lt;$C$509)</f>
        <v>0</v>
      </c>
      <c r="T103" t="b">
        <f>OR(Tabla19[[#This Row],[Tiempo_normal (ns)]]&gt;$D$508,Tabla19[[#This Row],[Tiempo_normal (ns)]]&lt;$D$509)</f>
        <v>0</v>
      </c>
      <c r="U103" s="8">
        <v>100</v>
      </c>
      <c r="V103" t="b">
        <f>OR(Tabla310[[#This Row],[Tiempo_lineal (ns)]]&gt;$F$508,Tabla310[[#This Row],[Tiempo_lineal (ns)]]&lt;$F$509)</f>
        <v>0</v>
      </c>
      <c r="W103" t="b">
        <f>OR(Tabla310[[#This Row],[Tiempo_normal (ns)]]&gt;$G$508,Tabla310[[#This Row],[Tiempo_normal (ns)]]&lt;$G$509)</f>
        <v>0</v>
      </c>
      <c r="X103" s="8">
        <v>100</v>
      </c>
      <c r="Y103" t="b">
        <f>OR(Tabla411[[#This Row],[Tiempo_lineal (ns)]]&gt;$I$508,Tabla411[[#This Row],[Tiempo_lineal (ns)]]&lt;$I$509)</f>
        <v>0</v>
      </c>
      <c r="Z103" t="b">
        <f>OR(Tabla411[[#This Row],[Tiempo_normal (ns)]]&gt;$J$508,Tabla411[[#This Row],[Tiempo_normal (ns)]]&lt;$J$509)</f>
        <v>0</v>
      </c>
      <c r="AA103" s="8">
        <v>100</v>
      </c>
      <c r="AB103" t="b">
        <f>OR(Tabla512[[#This Row],[Tiempo_lineal (ns)]]&gt;$L$508,Tabla512[[#This Row],[Tiempo_lineal (ns)]]&lt;$L$509)</f>
        <v>0</v>
      </c>
      <c r="AC103" t="b">
        <f>OR(Tabla512[[#This Row],[Tiempo_normal (ns)]]&gt;$M$508,Tabla512[[#This Row],[Tiempo_normal (ns)]]&lt;$M$509)</f>
        <v>0</v>
      </c>
      <c r="AD103" s="8">
        <v>100</v>
      </c>
      <c r="AE103" t="b">
        <f>OR(Tabla613[[#This Row],[Tiempo_lineal (ns)]]&gt;$O$508,Tabla613[[#This Row],[Tiempo_lineal (ns)]]&lt;$O$509)</f>
        <v>0</v>
      </c>
      <c r="AF103" s="7" t="b">
        <f>OR(Tabla613[[#This Row],[Tiempo_normal (ns)]]&gt;$P$508,Tabla613[[#This Row],[Tiempo_normal (ns)]]&lt;$P$509)</f>
        <v>0</v>
      </c>
    </row>
    <row r="104" spans="2:32" x14ac:dyDescent="0.3">
      <c r="B104">
        <v>101</v>
      </c>
      <c r="C104">
        <v>41</v>
      </c>
      <c r="D104">
        <v>46</v>
      </c>
      <c r="E104">
        <v>101</v>
      </c>
      <c r="F104">
        <v>92</v>
      </c>
      <c r="G104">
        <v>36</v>
      </c>
      <c r="H104">
        <v>101</v>
      </c>
      <c r="I104">
        <v>168</v>
      </c>
      <c r="J104">
        <v>786</v>
      </c>
      <c r="K104">
        <v>101</v>
      </c>
      <c r="L104">
        <v>331</v>
      </c>
      <c r="M104">
        <v>516</v>
      </c>
      <c r="N104">
        <v>101</v>
      </c>
      <c r="O104">
        <v>465</v>
      </c>
      <c r="P104">
        <v>345</v>
      </c>
      <c r="R104" s="6">
        <v>101</v>
      </c>
      <c r="S104" t="b">
        <f>OR(Tabla19[[#This Row],[Tiempo_lineal (ns)]]&gt;$C$508,Tabla19[[#This Row],[Tiempo_lineal (ns)]]&lt;$C$509)</f>
        <v>0</v>
      </c>
      <c r="T104" t="b">
        <f>OR(Tabla19[[#This Row],[Tiempo_normal (ns)]]&gt;$D$508,Tabla19[[#This Row],[Tiempo_normal (ns)]]&lt;$D$509)</f>
        <v>0</v>
      </c>
      <c r="U104" s="6">
        <v>101</v>
      </c>
      <c r="V104" t="b">
        <f>OR(Tabla310[[#This Row],[Tiempo_lineal (ns)]]&gt;$F$508,Tabla310[[#This Row],[Tiempo_lineal (ns)]]&lt;$F$509)</f>
        <v>0</v>
      </c>
      <c r="W104" t="b">
        <f>OR(Tabla310[[#This Row],[Tiempo_normal (ns)]]&gt;$G$508,Tabla310[[#This Row],[Tiempo_normal (ns)]]&lt;$G$509)</f>
        <v>0</v>
      </c>
      <c r="X104" s="6">
        <v>101</v>
      </c>
      <c r="Y104" t="b">
        <f>OR(Tabla411[[#This Row],[Tiempo_lineal (ns)]]&gt;$I$508,Tabla411[[#This Row],[Tiempo_lineal (ns)]]&lt;$I$509)</f>
        <v>0</v>
      </c>
      <c r="Z104" t="b">
        <f>OR(Tabla411[[#This Row],[Tiempo_normal (ns)]]&gt;$J$508,Tabla411[[#This Row],[Tiempo_normal (ns)]]&lt;$J$509)</f>
        <v>1</v>
      </c>
      <c r="AA104" s="6">
        <v>101</v>
      </c>
      <c r="AB104" t="b">
        <f>OR(Tabla512[[#This Row],[Tiempo_lineal (ns)]]&gt;$L$508,Tabla512[[#This Row],[Tiempo_lineal (ns)]]&lt;$L$509)</f>
        <v>0</v>
      </c>
      <c r="AC104" t="b">
        <f>OR(Tabla512[[#This Row],[Tiempo_normal (ns)]]&gt;$M$508,Tabla512[[#This Row],[Tiempo_normal (ns)]]&lt;$M$509)</f>
        <v>0</v>
      </c>
      <c r="AD104" s="6">
        <v>101</v>
      </c>
      <c r="AE104" t="b">
        <f>OR(Tabla613[[#This Row],[Tiempo_lineal (ns)]]&gt;$O$508,Tabla613[[#This Row],[Tiempo_lineal (ns)]]&lt;$O$509)</f>
        <v>0</v>
      </c>
      <c r="AF104" s="7" t="b">
        <f>OR(Tabla613[[#This Row],[Tiempo_normal (ns)]]&gt;$P$508,Tabla613[[#This Row],[Tiempo_normal (ns)]]&lt;$P$509)</f>
        <v>0</v>
      </c>
    </row>
    <row r="105" spans="2:32" x14ac:dyDescent="0.3">
      <c r="B105">
        <v>102</v>
      </c>
      <c r="C105">
        <v>82</v>
      </c>
      <c r="D105">
        <v>54</v>
      </c>
      <c r="E105">
        <v>102</v>
      </c>
      <c r="F105">
        <v>96</v>
      </c>
      <c r="G105">
        <v>63</v>
      </c>
      <c r="H105">
        <v>102</v>
      </c>
      <c r="I105">
        <v>116</v>
      </c>
      <c r="J105">
        <v>52</v>
      </c>
      <c r="K105">
        <v>102</v>
      </c>
      <c r="L105">
        <v>352</v>
      </c>
      <c r="M105">
        <v>437</v>
      </c>
      <c r="N105">
        <v>102</v>
      </c>
      <c r="O105">
        <v>546</v>
      </c>
      <c r="P105">
        <v>710</v>
      </c>
      <c r="R105" s="8">
        <v>102</v>
      </c>
      <c r="S105" t="b">
        <f>OR(Tabla19[[#This Row],[Tiempo_lineal (ns)]]&gt;$C$508,Tabla19[[#This Row],[Tiempo_lineal (ns)]]&lt;$C$509)</f>
        <v>0</v>
      </c>
      <c r="T105" t="b">
        <f>OR(Tabla19[[#This Row],[Tiempo_normal (ns)]]&gt;$D$508,Tabla19[[#This Row],[Tiempo_normal (ns)]]&lt;$D$509)</f>
        <v>0</v>
      </c>
      <c r="U105" s="8">
        <v>102</v>
      </c>
      <c r="V105" t="b">
        <f>OR(Tabla310[[#This Row],[Tiempo_lineal (ns)]]&gt;$F$508,Tabla310[[#This Row],[Tiempo_lineal (ns)]]&lt;$F$509)</f>
        <v>0</v>
      </c>
      <c r="W105" t="b">
        <f>OR(Tabla310[[#This Row],[Tiempo_normal (ns)]]&gt;$G$508,Tabla310[[#This Row],[Tiempo_normal (ns)]]&lt;$G$509)</f>
        <v>0</v>
      </c>
      <c r="X105" s="8">
        <v>102</v>
      </c>
      <c r="Y105" t="b">
        <f>OR(Tabla411[[#This Row],[Tiempo_lineal (ns)]]&gt;$I$508,Tabla411[[#This Row],[Tiempo_lineal (ns)]]&lt;$I$509)</f>
        <v>0</v>
      </c>
      <c r="Z105" t="b">
        <f>OR(Tabla411[[#This Row],[Tiempo_normal (ns)]]&gt;$J$508,Tabla411[[#This Row],[Tiempo_normal (ns)]]&lt;$J$509)</f>
        <v>0</v>
      </c>
      <c r="AA105" s="8">
        <v>102</v>
      </c>
      <c r="AB105" t="b">
        <f>OR(Tabla512[[#This Row],[Tiempo_lineal (ns)]]&gt;$L$508,Tabla512[[#This Row],[Tiempo_lineal (ns)]]&lt;$L$509)</f>
        <v>0</v>
      </c>
      <c r="AC105" t="b">
        <f>OR(Tabla512[[#This Row],[Tiempo_normal (ns)]]&gt;$M$508,Tabla512[[#This Row],[Tiempo_normal (ns)]]&lt;$M$509)</f>
        <v>0</v>
      </c>
      <c r="AD105" s="8">
        <v>102</v>
      </c>
      <c r="AE105" t="b">
        <f>OR(Tabla613[[#This Row],[Tiempo_lineal (ns)]]&gt;$O$508,Tabla613[[#This Row],[Tiempo_lineal (ns)]]&lt;$O$509)</f>
        <v>0</v>
      </c>
      <c r="AF105" s="7" t="b">
        <f>OR(Tabla613[[#This Row],[Tiempo_normal (ns)]]&gt;$P$508,Tabla613[[#This Row],[Tiempo_normal (ns)]]&lt;$P$509)</f>
        <v>0</v>
      </c>
    </row>
    <row r="106" spans="2:32" x14ac:dyDescent="0.3">
      <c r="B106">
        <v>103</v>
      </c>
      <c r="C106">
        <v>89</v>
      </c>
      <c r="D106">
        <v>56</v>
      </c>
      <c r="E106">
        <v>103</v>
      </c>
      <c r="F106">
        <v>100</v>
      </c>
      <c r="G106">
        <v>68</v>
      </c>
      <c r="H106">
        <v>103</v>
      </c>
      <c r="I106">
        <v>172</v>
      </c>
      <c r="J106">
        <v>86</v>
      </c>
      <c r="K106">
        <v>103</v>
      </c>
      <c r="L106">
        <v>235</v>
      </c>
      <c r="M106">
        <v>296</v>
      </c>
      <c r="N106">
        <v>103</v>
      </c>
      <c r="O106">
        <v>583</v>
      </c>
      <c r="P106">
        <v>680</v>
      </c>
      <c r="R106" s="6">
        <v>103</v>
      </c>
      <c r="S106" t="b">
        <f>OR(Tabla19[[#This Row],[Tiempo_lineal (ns)]]&gt;$C$508,Tabla19[[#This Row],[Tiempo_lineal (ns)]]&lt;$C$509)</f>
        <v>0</v>
      </c>
      <c r="T106" t="b">
        <f>OR(Tabla19[[#This Row],[Tiempo_normal (ns)]]&gt;$D$508,Tabla19[[#This Row],[Tiempo_normal (ns)]]&lt;$D$509)</f>
        <v>0</v>
      </c>
      <c r="U106" s="6">
        <v>103</v>
      </c>
      <c r="V106" t="b">
        <f>OR(Tabla310[[#This Row],[Tiempo_lineal (ns)]]&gt;$F$508,Tabla310[[#This Row],[Tiempo_lineal (ns)]]&lt;$F$509)</f>
        <v>0</v>
      </c>
      <c r="W106" t="b">
        <f>OR(Tabla310[[#This Row],[Tiempo_normal (ns)]]&gt;$G$508,Tabla310[[#This Row],[Tiempo_normal (ns)]]&lt;$G$509)</f>
        <v>0</v>
      </c>
      <c r="X106" s="6">
        <v>103</v>
      </c>
      <c r="Y106" t="b">
        <f>OR(Tabla411[[#This Row],[Tiempo_lineal (ns)]]&gt;$I$508,Tabla411[[#This Row],[Tiempo_lineal (ns)]]&lt;$I$509)</f>
        <v>0</v>
      </c>
      <c r="Z106" t="b">
        <f>OR(Tabla411[[#This Row],[Tiempo_normal (ns)]]&gt;$J$508,Tabla411[[#This Row],[Tiempo_normal (ns)]]&lt;$J$509)</f>
        <v>0</v>
      </c>
      <c r="AA106" s="6">
        <v>103</v>
      </c>
      <c r="AB106" t="b">
        <f>OR(Tabla512[[#This Row],[Tiempo_lineal (ns)]]&gt;$L$508,Tabla512[[#This Row],[Tiempo_lineal (ns)]]&lt;$L$509)</f>
        <v>0</v>
      </c>
      <c r="AC106" t="b">
        <f>OR(Tabla512[[#This Row],[Tiempo_normal (ns)]]&gt;$M$508,Tabla512[[#This Row],[Tiempo_normal (ns)]]&lt;$M$509)</f>
        <v>0</v>
      </c>
      <c r="AD106" s="6">
        <v>103</v>
      </c>
      <c r="AE106" t="b">
        <f>OR(Tabla613[[#This Row],[Tiempo_lineal (ns)]]&gt;$O$508,Tabla613[[#This Row],[Tiempo_lineal (ns)]]&lt;$O$509)</f>
        <v>0</v>
      </c>
      <c r="AF106" s="7" t="b">
        <f>OR(Tabla613[[#This Row],[Tiempo_normal (ns)]]&gt;$P$508,Tabla613[[#This Row],[Tiempo_normal (ns)]]&lt;$P$509)</f>
        <v>0</v>
      </c>
    </row>
    <row r="107" spans="2:32" x14ac:dyDescent="0.3">
      <c r="B107">
        <v>104</v>
      </c>
      <c r="C107">
        <v>60</v>
      </c>
      <c r="D107">
        <v>37</v>
      </c>
      <c r="E107">
        <v>104</v>
      </c>
      <c r="F107">
        <v>120</v>
      </c>
      <c r="G107">
        <v>78</v>
      </c>
      <c r="H107">
        <v>104</v>
      </c>
      <c r="I107">
        <v>113</v>
      </c>
      <c r="J107">
        <v>223</v>
      </c>
      <c r="K107">
        <v>104</v>
      </c>
      <c r="L107">
        <v>370</v>
      </c>
      <c r="M107">
        <v>174</v>
      </c>
      <c r="N107">
        <v>104</v>
      </c>
      <c r="O107">
        <v>1323</v>
      </c>
      <c r="P107">
        <v>637</v>
      </c>
      <c r="R107" s="8">
        <v>104</v>
      </c>
      <c r="S107" t="b">
        <f>OR(Tabla19[[#This Row],[Tiempo_lineal (ns)]]&gt;$C$508,Tabla19[[#This Row],[Tiempo_lineal (ns)]]&lt;$C$509)</f>
        <v>0</v>
      </c>
      <c r="T107" t="b">
        <f>OR(Tabla19[[#This Row],[Tiempo_normal (ns)]]&gt;$D$508,Tabla19[[#This Row],[Tiempo_normal (ns)]]&lt;$D$509)</f>
        <v>0</v>
      </c>
      <c r="U107" s="8">
        <v>104</v>
      </c>
      <c r="V107" t="b">
        <f>OR(Tabla310[[#This Row],[Tiempo_lineal (ns)]]&gt;$F$508,Tabla310[[#This Row],[Tiempo_lineal (ns)]]&lt;$F$509)</f>
        <v>0</v>
      </c>
      <c r="W107" t="b">
        <f>OR(Tabla310[[#This Row],[Tiempo_normal (ns)]]&gt;$G$508,Tabla310[[#This Row],[Tiempo_normal (ns)]]&lt;$G$509)</f>
        <v>0</v>
      </c>
      <c r="X107" s="8">
        <v>104</v>
      </c>
      <c r="Y107" t="b">
        <f>OR(Tabla411[[#This Row],[Tiempo_lineal (ns)]]&gt;$I$508,Tabla411[[#This Row],[Tiempo_lineal (ns)]]&lt;$I$509)</f>
        <v>0</v>
      </c>
      <c r="Z107" t="b">
        <f>OR(Tabla411[[#This Row],[Tiempo_normal (ns)]]&gt;$J$508,Tabla411[[#This Row],[Tiempo_normal (ns)]]&lt;$J$509)</f>
        <v>0</v>
      </c>
      <c r="AA107" s="8">
        <v>104</v>
      </c>
      <c r="AB107" t="b">
        <f>OR(Tabla512[[#This Row],[Tiempo_lineal (ns)]]&gt;$L$508,Tabla512[[#This Row],[Tiempo_lineal (ns)]]&lt;$L$509)</f>
        <v>0</v>
      </c>
      <c r="AC107" t="b">
        <f>OR(Tabla512[[#This Row],[Tiempo_normal (ns)]]&gt;$M$508,Tabla512[[#This Row],[Tiempo_normal (ns)]]&lt;$M$509)</f>
        <v>0</v>
      </c>
      <c r="AD107" s="8">
        <v>104</v>
      </c>
      <c r="AE107" t="b">
        <f>OR(Tabla613[[#This Row],[Tiempo_lineal (ns)]]&gt;$O$508,Tabla613[[#This Row],[Tiempo_lineal (ns)]]&lt;$O$509)</f>
        <v>0</v>
      </c>
      <c r="AF107" s="7" t="b">
        <f>OR(Tabla613[[#This Row],[Tiempo_normal (ns)]]&gt;$P$508,Tabla613[[#This Row],[Tiempo_normal (ns)]]&lt;$P$509)</f>
        <v>0</v>
      </c>
    </row>
    <row r="108" spans="2:32" x14ac:dyDescent="0.3">
      <c r="B108">
        <v>105</v>
      </c>
      <c r="C108">
        <v>67</v>
      </c>
      <c r="D108">
        <v>47</v>
      </c>
      <c r="E108">
        <v>105</v>
      </c>
      <c r="F108">
        <v>140</v>
      </c>
      <c r="G108">
        <v>99</v>
      </c>
      <c r="H108">
        <v>105</v>
      </c>
      <c r="I108">
        <v>120</v>
      </c>
      <c r="J108">
        <v>417</v>
      </c>
      <c r="K108">
        <v>105</v>
      </c>
      <c r="L108">
        <v>296</v>
      </c>
      <c r="M108">
        <v>363</v>
      </c>
      <c r="N108">
        <v>105</v>
      </c>
      <c r="O108">
        <v>477</v>
      </c>
      <c r="P108">
        <v>378</v>
      </c>
      <c r="R108" s="6">
        <v>105</v>
      </c>
      <c r="S108" t="b">
        <f>OR(Tabla19[[#This Row],[Tiempo_lineal (ns)]]&gt;$C$508,Tabla19[[#This Row],[Tiempo_lineal (ns)]]&lt;$C$509)</f>
        <v>0</v>
      </c>
      <c r="T108" t="b">
        <f>OR(Tabla19[[#This Row],[Tiempo_normal (ns)]]&gt;$D$508,Tabla19[[#This Row],[Tiempo_normal (ns)]]&lt;$D$509)</f>
        <v>0</v>
      </c>
      <c r="U108" s="6">
        <v>105</v>
      </c>
      <c r="V108" t="b">
        <f>OR(Tabla310[[#This Row],[Tiempo_lineal (ns)]]&gt;$F$508,Tabla310[[#This Row],[Tiempo_lineal (ns)]]&lt;$F$509)</f>
        <v>0</v>
      </c>
      <c r="W108" t="b">
        <f>OR(Tabla310[[#This Row],[Tiempo_normal (ns)]]&gt;$G$508,Tabla310[[#This Row],[Tiempo_normal (ns)]]&lt;$G$509)</f>
        <v>0</v>
      </c>
      <c r="X108" s="6">
        <v>105</v>
      </c>
      <c r="Y108" t="b">
        <f>OR(Tabla411[[#This Row],[Tiempo_lineal (ns)]]&gt;$I$508,Tabla411[[#This Row],[Tiempo_lineal (ns)]]&lt;$I$509)</f>
        <v>0</v>
      </c>
      <c r="Z108" t="b">
        <f>OR(Tabla411[[#This Row],[Tiempo_normal (ns)]]&gt;$J$508,Tabla411[[#This Row],[Tiempo_normal (ns)]]&lt;$J$509)</f>
        <v>0</v>
      </c>
      <c r="AA108" s="6">
        <v>105</v>
      </c>
      <c r="AB108" t="b">
        <f>OR(Tabla512[[#This Row],[Tiempo_lineal (ns)]]&gt;$L$508,Tabla512[[#This Row],[Tiempo_lineal (ns)]]&lt;$L$509)</f>
        <v>0</v>
      </c>
      <c r="AC108" t="b">
        <f>OR(Tabla512[[#This Row],[Tiempo_normal (ns)]]&gt;$M$508,Tabla512[[#This Row],[Tiempo_normal (ns)]]&lt;$M$509)</f>
        <v>0</v>
      </c>
      <c r="AD108" s="6">
        <v>105</v>
      </c>
      <c r="AE108" t="b">
        <f>OR(Tabla613[[#This Row],[Tiempo_lineal (ns)]]&gt;$O$508,Tabla613[[#This Row],[Tiempo_lineal (ns)]]&lt;$O$509)</f>
        <v>0</v>
      </c>
      <c r="AF108" s="7" t="b">
        <f>OR(Tabla613[[#This Row],[Tiempo_normal (ns)]]&gt;$P$508,Tabla613[[#This Row],[Tiempo_normal (ns)]]&lt;$P$509)</f>
        <v>0</v>
      </c>
    </row>
    <row r="109" spans="2:32" x14ac:dyDescent="0.3">
      <c r="B109">
        <v>106</v>
      </c>
      <c r="C109">
        <v>84</v>
      </c>
      <c r="D109">
        <v>71</v>
      </c>
      <c r="E109">
        <v>106</v>
      </c>
      <c r="F109">
        <v>137</v>
      </c>
      <c r="G109">
        <v>214</v>
      </c>
      <c r="H109">
        <v>106</v>
      </c>
      <c r="I109">
        <v>506</v>
      </c>
      <c r="J109">
        <v>394</v>
      </c>
      <c r="K109">
        <v>106</v>
      </c>
      <c r="L109">
        <v>412</v>
      </c>
      <c r="M109">
        <v>233</v>
      </c>
      <c r="N109">
        <v>106</v>
      </c>
      <c r="O109">
        <v>1473</v>
      </c>
      <c r="P109">
        <v>868</v>
      </c>
      <c r="R109" s="8">
        <v>106</v>
      </c>
      <c r="S109" t="b">
        <f>OR(Tabla19[[#This Row],[Tiempo_lineal (ns)]]&gt;$C$508,Tabla19[[#This Row],[Tiempo_lineal (ns)]]&lt;$C$509)</f>
        <v>0</v>
      </c>
      <c r="T109" t="b">
        <f>OR(Tabla19[[#This Row],[Tiempo_normal (ns)]]&gt;$D$508,Tabla19[[#This Row],[Tiempo_normal (ns)]]&lt;$D$509)</f>
        <v>0</v>
      </c>
      <c r="U109" s="8">
        <v>106</v>
      </c>
      <c r="V109" t="b">
        <f>OR(Tabla310[[#This Row],[Tiempo_lineal (ns)]]&gt;$F$508,Tabla310[[#This Row],[Tiempo_lineal (ns)]]&lt;$F$509)</f>
        <v>0</v>
      </c>
      <c r="W109" t="b">
        <f>OR(Tabla310[[#This Row],[Tiempo_normal (ns)]]&gt;$G$508,Tabla310[[#This Row],[Tiempo_normal (ns)]]&lt;$G$509)</f>
        <v>1</v>
      </c>
      <c r="X109" s="8">
        <v>106</v>
      </c>
      <c r="Y109" t="b">
        <f>OR(Tabla411[[#This Row],[Tiempo_lineal (ns)]]&gt;$I$508,Tabla411[[#This Row],[Tiempo_lineal (ns)]]&lt;$I$509)</f>
        <v>1</v>
      </c>
      <c r="Z109" t="b">
        <f>OR(Tabla411[[#This Row],[Tiempo_normal (ns)]]&gt;$J$508,Tabla411[[#This Row],[Tiempo_normal (ns)]]&lt;$J$509)</f>
        <v>0</v>
      </c>
      <c r="AA109" s="8">
        <v>106</v>
      </c>
      <c r="AB109" t="b">
        <f>OR(Tabla512[[#This Row],[Tiempo_lineal (ns)]]&gt;$L$508,Tabla512[[#This Row],[Tiempo_lineal (ns)]]&lt;$L$509)</f>
        <v>0</v>
      </c>
      <c r="AC109" t="b">
        <f>OR(Tabla512[[#This Row],[Tiempo_normal (ns)]]&gt;$M$508,Tabla512[[#This Row],[Tiempo_normal (ns)]]&lt;$M$509)</f>
        <v>0</v>
      </c>
      <c r="AD109" s="8">
        <v>106</v>
      </c>
      <c r="AE109" t="b">
        <f>OR(Tabla613[[#This Row],[Tiempo_lineal (ns)]]&gt;$O$508,Tabla613[[#This Row],[Tiempo_lineal (ns)]]&lt;$O$509)</f>
        <v>1</v>
      </c>
      <c r="AF109" s="7" t="b">
        <f>OR(Tabla613[[#This Row],[Tiempo_normal (ns)]]&gt;$P$508,Tabla613[[#This Row],[Tiempo_normal (ns)]]&lt;$P$509)</f>
        <v>0</v>
      </c>
    </row>
    <row r="110" spans="2:32" x14ac:dyDescent="0.3">
      <c r="B110">
        <v>107</v>
      </c>
      <c r="C110">
        <v>91</v>
      </c>
      <c r="D110">
        <v>36</v>
      </c>
      <c r="E110">
        <v>107</v>
      </c>
      <c r="F110">
        <v>133</v>
      </c>
      <c r="G110">
        <v>74</v>
      </c>
      <c r="H110">
        <v>107</v>
      </c>
      <c r="I110">
        <v>141</v>
      </c>
      <c r="J110">
        <v>78</v>
      </c>
      <c r="K110">
        <v>107</v>
      </c>
      <c r="L110">
        <v>383</v>
      </c>
      <c r="M110">
        <v>189</v>
      </c>
      <c r="N110">
        <v>107</v>
      </c>
      <c r="O110">
        <v>859</v>
      </c>
      <c r="P110">
        <v>334</v>
      </c>
      <c r="R110" s="6">
        <v>107</v>
      </c>
      <c r="S110" t="b">
        <f>OR(Tabla19[[#This Row],[Tiempo_lineal (ns)]]&gt;$C$508,Tabla19[[#This Row],[Tiempo_lineal (ns)]]&lt;$C$509)</f>
        <v>0</v>
      </c>
      <c r="T110" t="b">
        <f>OR(Tabla19[[#This Row],[Tiempo_normal (ns)]]&gt;$D$508,Tabla19[[#This Row],[Tiempo_normal (ns)]]&lt;$D$509)</f>
        <v>0</v>
      </c>
      <c r="U110" s="6">
        <v>107</v>
      </c>
      <c r="V110" t="b">
        <f>OR(Tabla310[[#This Row],[Tiempo_lineal (ns)]]&gt;$F$508,Tabla310[[#This Row],[Tiempo_lineal (ns)]]&lt;$F$509)</f>
        <v>0</v>
      </c>
      <c r="W110" t="b">
        <f>OR(Tabla310[[#This Row],[Tiempo_normal (ns)]]&gt;$G$508,Tabla310[[#This Row],[Tiempo_normal (ns)]]&lt;$G$509)</f>
        <v>0</v>
      </c>
      <c r="X110" s="6">
        <v>107</v>
      </c>
      <c r="Y110" t="b">
        <f>OR(Tabla411[[#This Row],[Tiempo_lineal (ns)]]&gt;$I$508,Tabla411[[#This Row],[Tiempo_lineal (ns)]]&lt;$I$509)</f>
        <v>0</v>
      </c>
      <c r="Z110" t="b">
        <f>OR(Tabla411[[#This Row],[Tiempo_normal (ns)]]&gt;$J$508,Tabla411[[#This Row],[Tiempo_normal (ns)]]&lt;$J$509)</f>
        <v>0</v>
      </c>
      <c r="AA110" s="6">
        <v>107</v>
      </c>
      <c r="AB110" t="b">
        <f>OR(Tabla512[[#This Row],[Tiempo_lineal (ns)]]&gt;$L$508,Tabla512[[#This Row],[Tiempo_lineal (ns)]]&lt;$L$509)</f>
        <v>0</v>
      </c>
      <c r="AC110" t="b">
        <f>OR(Tabla512[[#This Row],[Tiempo_normal (ns)]]&gt;$M$508,Tabla512[[#This Row],[Tiempo_normal (ns)]]&lt;$M$509)</f>
        <v>0</v>
      </c>
      <c r="AD110" s="6">
        <v>107</v>
      </c>
      <c r="AE110" t="b">
        <f>OR(Tabla613[[#This Row],[Tiempo_lineal (ns)]]&gt;$O$508,Tabla613[[#This Row],[Tiempo_lineal (ns)]]&lt;$O$509)</f>
        <v>0</v>
      </c>
      <c r="AF110" s="7" t="b">
        <f>OR(Tabla613[[#This Row],[Tiempo_normal (ns)]]&gt;$P$508,Tabla613[[#This Row],[Tiempo_normal (ns)]]&lt;$P$509)</f>
        <v>0</v>
      </c>
    </row>
    <row r="111" spans="2:32" x14ac:dyDescent="0.3">
      <c r="B111">
        <v>108</v>
      </c>
      <c r="C111">
        <v>93</v>
      </c>
      <c r="D111">
        <v>57</v>
      </c>
      <c r="E111">
        <v>108</v>
      </c>
      <c r="F111">
        <v>131</v>
      </c>
      <c r="G111">
        <v>146</v>
      </c>
      <c r="H111">
        <v>108</v>
      </c>
      <c r="I111">
        <v>123</v>
      </c>
      <c r="J111">
        <v>485</v>
      </c>
      <c r="K111">
        <v>108</v>
      </c>
      <c r="L111">
        <v>473</v>
      </c>
      <c r="M111">
        <v>314</v>
      </c>
      <c r="N111">
        <v>108</v>
      </c>
      <c r="O111">
        <v>1279</v>
      </c>
      <c r="P111">
        <v>523</v>
      </c>
      <c r="R111" s="8">
        <v>108</v>
      </c>
      <c r="S111" t="b">
        <f>OR(Tabla19[[#This Row],[Tiempo_lineal (ns)]]&gt;$C$508,Tabla19[[#This Row],[Tiempo_lineal (ns)]]&lt;$C$509)</f>
        <v>0</v>
      </c>
      <c r="T111" t="b">
        <f>OR(Tabla19[[#This Row],[Tiempo_normal (ns)]]&gt;$D$508,Tabla19[[#This Row],[Tiempo_normal (ns)]]&lt;$D$509)</f>
        <v>0</v>
      </c>
      <c r="U111" s="8">
        <v>108</v>
      </c>
      <c r="V111" t="b">
        <f>OR(Tabla310[[#This Row],[Tiempo_lineal (ns)]]&gt;$F$508,Tabla310[[#This Row],[Tiempo_lineal (ns)]]&lt;$F$509)</f>
        <v>0</v>
      </c>
      <c r="W111" t="b">
        <f>OR(Tabla310[[#This Row],[Tiempo_normal (ns)]]&gt;$G$508,Tabla310[[#This Row],[Tiempo_normal (ns)]]&lt;$G$509)</f>
        <v>0</v>
      </c>
      <c r="X111" s="8">
        <v>108</v>
      </c>
      <c r="Y111" t="b">
        <f>OR(Tabla411[[#This Row],[Tiempo_lineal (ns)]]&gt;$I$508,Tabla411[[#This Row],[Tiempo_lineal (ns)]]&lt;$I$509)</f>
        <v>0</v>
      </c>
      <c r="Z111" t="b">
        <f>OR(Tabla411[[#This Row],[Tiempo_normal (ns)]]&gt;$J$508,Tabla411[[#This Row],[Tiempo_normal (ns)]]&lt;$J$509)</f>
        <v>0</v>
      </c>
      <c r="AA111" s="8">
        <v>108</v>
      </c>
      <c r="AB111" t="b">
        <f>OR(Tabla512[[#This Row],[Tiempo_lineal (ns)]]&gt;$L$508,Tabla512[[#This Row],[Tiempo_lineal (ns)]]&lt;$L$509)</f>
        <v>0</v>
      </c>
      <c r="AC111" t="b">
        <f>OR(Tabla512[[#This Row],[Tiempo_normal (ns)]]&gt;$M$508,Tabla512[[#This Row],[Tiempo_normal (ns)]]&lt;$M$509)</f>
        <v>0</v>
      </c>
      <c r="AD111" s="8">
        <v>108</v>
      </c>
      <c r="AE111" t="b">
        <f>OR(Tabla613[[#This Row],[Tiempo_lineal (ns)]]&gt;$O$508,Tabla613[[#This Row],[Tiempo_lineal (ns)]]&lt;$O$509)</f>
        <v>0</v>
      </c>
      <c r="AF111" s="7" t="b">
        <f>OR(Tabla613[[#This Row],[Tiempo_normal (ns)]]&gt;$P$508,Tabla613[[#This Row],[Tiempo_normal (ns)]]&lt;$P$509)</f>
        <v>0</v>
      </c>
    </row>
    <row r="112" spans="2:32" x14ac:dyDescent="0.3">
      <c r="B112">
        <v>109</v>
      </c>
      <c r="C112">
        <v>71</v>
      </c>
      <c r="D112">
        <v>39</v>
      </c>
      <c r="E112">
        <v>109</v>
      </c>
      <c r="F112">
        <v>128</v>
      </c>
      <c r="G112">
        <v>98</v>
      </c>
      <c r="H112">
        <v>109</v>
      </c>
      <c r="I112">
        <v>451</v>
      </c>
      <c r="J112">
        <v>405</v>
      </c>
      <c r="K112">
        <v>109</v>
      </c>
      <c r="L112">
        <v>272</v>
      </c>
      <c r="M112">
        <v>373</v>
      </c>
      <c r="N112">
        <v>109</v>
      </c>
      <c r="O112">
        <v>749</v>
      </c>
      <c r="P112">
        <v>589</v>
      </c>
      <c r="R112" s="6">
        <v>109</v>
      </c>
      <c r="S112" t="b">
        <f>OR(Tabla19[[#This Row],[Tiempo_lineal (ns)]]&gt;$C$508,Tabla19[[#This Row],[Tiempo_lineal (ns)]]&lt;$C$509)</f>
        <v>0</v>
      </c>
      <c r="T112" t="b">
        <f>OR(Tabla19[[#This Row],[Tiempo_normal (ns)]]&gt;$D$508,Tabla19[[#This Row],[Tiempo_normal (ns)]]&lt;$D$509)</f>
        <v>0</v>
      </c>
      <c r="U112" s="6">
        <v>109</v>
      </c>
      <c r="V112" t="b">
        <f>OR(Tabla310[[#This Row],[Tiempo_lineal (ns)]]&gt;$F$508,Tabla310[[#This Row],[Tiempo_lineal (ns)]]&lt;$F$509)</f>
        <v>0</v>
      </c>
      <c r="W112" t="b">
        <f>OR(Tabla310[[#This Row],[Tiempo_normal (ns)]]&gt;$G$508,Tabla310[[#This Row],[Tiempo_normal (ns)]]&lt;$G$509)</f>
        <v>0</v>
      </c>
      <c r="X112" s="6">
        <v>109</v>
      </c>
      <c r="Y112" t="b">
        <f>OR(Tabla411[[#This Row],[Tiempo_lineal (ns)]]&gt;$I$508,Tabla411[[#This Row],[Tiempo_lineal (ns)]]&lt;$I$509)</f>
        <v>0</v>
      </c>
      <c r="Z112" t="b">
        <f>OR(Tabla411[[#This Row],[Tiempo_normal (ns)]]&gt;$J$508,Tabla411[[#This Row],[Tiempo_normal (ns)]]&lt;$J$509)</f>
        <v>0</v>
      </c>
      <c r="AA112" s="6">
        <v>109</v>
      </c>
      <c r="AB112" t="b">
        <f>OR(Tabla512[[#This Row],[Tiempo_lineal (ns)]]&gt;$L$508,Tabla512[[#This Row],[Tiempo_lineal (ns)]]&lt;$L$509)</f>
        <v>0</v>
      </c>
      <c r="AC112" t="b">
        <f>OR(Tabla512[[#This Row],[Tiempo_normal (ns)]]&gt;$M$508,Tabla512[[#This Row],[Tiempo_normal (ns)]]&lt;$M$509)</f>
        <v>0</v>
      </c>
      <c r="AD112" s="6">
        <v>109</v>
      </c>
      <c r="AE112" t="b">
        <f>OR(Tabla613[[#This Row],[Tiempo_lineal (ns)]]&gt;$O$508,Tabla613[[#This Row],[Tiempo_lineal (ns)]]&lt;$O$509)</f>
        <v>0</v>
      </c>
      <c r="AF112" s="7" t="b">
        <f>OR(Tabla613[[#This Row],[Tiempo_normal (ns)]]&gt;$P$508,Tabla613[[#This Row],[Tiempo_normal (ns)]]&lt;$P$509)</f>
        <v>0</v>
      </c>
    </row>
    <row r="113" spans="2:32" x14ac:dyDescent="0.3">
      <c r="B113">
        <v>110</v>
      </c>
      <c r="C113">
        <v>81</v>
      </c>
      <c r="D113">
        <v>64</v>
      </c>
      <c r="E113">
        <v>110</v>
      </c>
      <c r="F113">
        <v>104</v>
      </c>
      <c r="G113">
        <v>36</v>
      </c>
      <c r="H113">
        <v>110</v>
      </c>
      <c r="I113">
        <v>102</v>
      </c>
      <c r="J113">
        <v>145</v>
      </c>
      <c r="K113">
        <v>110</v>
      </c>
      <c r="L113">
        <v>338</v>
      </c>
      <c r="M113">
        <v>555</v>
      </c>
      <c r="N113">
        <v>110</v>
      </c>
      <c r="O113">
        <v>585</v>
      </c>
      <c r="P113">
        <v>538</v>
      </c>
      <c r="R113" s="8">
        <v>110</v>
      </c>
      <c r="S113" t="b">
        <f>OR(Tabla19[[#This Row],[Tiempo_lineal (ns)]]&gt;$C$508,Tabla19[[#This Row],[Tiempo_lineal (ns)]]&lt;$C$509)</f>
        <v>0</v>
      </c>
      <c r="T113" t="b">
        <f>OR(Tabla19[[#This Row],[Tiempo_normal (ns)]]&gt;$D$508,Tabla19[[#This Row],[Tiempo_normal (ns)]]&lt;$D$509)</f>
        <v>0</v>
      </c>
      <c r="U113" s="8">
        <v>110</v>
      </c>
      <c r="V113" t="b">
        <f>OR(Tabla310[[#This Row],[Tiempo_lineal (ns)]]&gt;$F$508,Tabla310[[#This Row],[Tiempo_lineal (ns)]]&lt;$F$509)</f>
        <v>0</v>
      </c>
      <c r="W113" t="b">
        <f>OR(Tabla310[[#This Row],[Tiempo_normal (ns)]]&gt;$G$508,Tabla310[[#This Row],[Tiempo_normal (ns)]]&lt;$G$509)</f>
        <v>0</v>
      </c>
      <c r="X113" s="8">
        <v>110</v>
      </c>
      <c r="Y113" t="b">
        <f>OR(Tabla411[[#This Row],[Tiempo_lineal (ns)]]&gt;$I$508,Tabla411[[#This Row],[Tiempo_lineal (ns)]]&lt;$I$509)</f>
        <v>0</v>
      </c>
      <c r="Z113" t="b">
        <f>OR(Tabla411[[#This Row],[Tiempo_normal (ns)]]&gt;$J$508,Tabla411[[#This Row],[Tiempo_normal (ns)]]&lt;$J$509)</f>
        <v>0</v>
      </c>
      <c r="AA113" s="8">
        <v>110</v>
      </c>
      <c r="AB113" t="b">
        <f>OR(Tabla512[[#This Row],[Tiempo_lineal (ns)]]&gt;$L$508,Tabla512[[#This Row],[Tiempo_lineal (ns)]]&lt;$L$509)</f>
        <v>0</v>
      </c>
      <c r="AC113" t="b">
        <f>OR(Tabla512[[#This Row],[Tiempo_normal (ns)]]&gt;$M$508,Tabla512[[#This Row],[Tiempo_normal (ns)]]&lt;$M$509)</f>
        <v>0</v>
      </c>
      <c r="AD113" s="8">
        <v>110</v>
      </c>
      <c r="AE113" t="b">
        <f>OR(Tabla613[[#This Row],[Tiempo_lineal (ns)]]&gt;$O$508,Tabla613[[#This Row],[Tiempo_lineal (ns)]]&lt;$O$509)</f>
        <v>0</v>
      </c>
      <c r="AF113" s="7" t="b">
        <f>OR(Tabla613[[#This Row],[Tiempo_normal (ns)]]&gt;$P$508,Tabla613[[#This Row],[Tiempo_normal (ns)]]&lt;$P$509)</f>
        <v>0</v>
      </c>
    </row>
    <row r="114" spans="2:32" x14ac:dyDescent="0.3">
      <c r="B114">
        <v>111</v>
      </c>
      <c r="C114">
        <v>52</v>
      </c>
      <c r="D114">
        <v>68</v>
      </c>
      <c r="E114">
        <v>111</v>
      </c>
      <c r="F114">
        <v>89</v>
      </c>
      <c r="G114">
        <v>112</v>
      </c>
      <c r="H114">
        <v>111</v>
      </c>
      <c r="I114">
        <v>397</v>
      </c>
      <c r="J114">
        <v>66</v>
      </c>
      <c r="K114">
        <v>111</v>
      </c>
      <c r="L114">
        <v>135</v>
      </c>
      <c r="M114">
        <v>325</v>
      </c>
      <c r="N114">
        <v>111</v>
      </c>
      <c r="O114">
        <v>1077</v>
      </c>
      <c r="P114">
        <v>388</v>
      </c>
      <c r="R114" s="6">
        <v>111</v>
      </c>
      <c r="S114" t="b">
        <f>OR(Tabla19[[#This Row],[Tiempo_lineal (ns)]]&gt;$C$508,Tabla19[[#This Row],[Tiempo_lineal (ns)]]&lt;$C$509)</f>
        <v>0</v>
      </c>
      <c r="T114" t="b">
        <f>OR(Tabla19[[#This Row],[Tiempo_normal (ns)]]&gt;$D$508,Tabla19[[#This Row],[Tiempo_normal (ns)]]&lt;$D$509)</f>
        <v>0</v>
      </c>
      <c r="U114" s="6">
        <v>111</v>
      </c>
      <c r="V114" t="b">
        <f>OR(Tabla310[[#This Row],[Tiempo_lineal (ns)]]&gt;$F$508,Tabla310[[#This Row],[Tiempo_lineal (ns)]]&lt;$F$509)</f>
        <v>0</v>
      </c>
      <c r="W114" t="b">
        <f>OR(Tabla310[[#This Row],[Tiempo_normal (ns)]]&gt;$G$508,Tabla310[[#This Row],[Tiempo_normal (ns)]]&lt;$G$509)</f>
        <v>0</v>
      </c>
      <c r="X114" s="6">
        <v>111</v>
      </c>
      <c r="Y114" t="b">
        <f>OR(Tabla411[[#This Row],[Tiempo_lineal (ns)]]&gt;$I$508,Tabla411[[#This Row],[Tiempo_lineal (ns)]]&lt;$I$509)</f>
        <v>0</v>
      </c>
      <c r="Z114" t="b">
        <f>OR(Tabla411[[#This Row],[Tiempo_normal (ns)]]&gt;$J$508,Tabla411[[#This Row],[Tiempo_normal (ns)]]&lt;$J$509)</f>
        <v>0</v>
      </c>
      <c r="AA114" s="6">
        <v>111</v>
      </c>
      <c r="AB114" t="b">
        <f>OR(Tabla512[[#This Row],[Tiempo_lineal (ns)]]&gt;$L$508,Tabla512[[#This Row],[Tiempo_lineal (ns)]]&lt;$L$509)</f>
        <v>0</v>
      </c>
      <c r="AC114" t="b">
        <f>OR(Tabla512[[#This Row],[Tiempo_normal (ns)]]&gt;$M$508,Tabla512[[#This Row],[Tiempo_normal (ns)]]&lt;$M$509)</f>
        <v>0</v>
      </c>
      <c r="AD114" s="6">
        <v>111</v>
      </c>
      <c r="AE114" t="b">
        <f>OR(Tabla613[[#This Row],[Tiempo_lineal (ns)]]&gt;$O$508,Tabla613[[#This Row],[Tiempo_lineal (ns)]]&lt;$O$509)</f>
        <v>0</v>
      </c>
      <c r="AF114" s="7" t="b">
        <f>OR(Tabla613[[#This Row],[Tiempo_normal (ns)]]&gt;$P$508,Tabla613[[#This Row],[Tiempo_normal (ns)]]&lt;$P$509)</f>
        <v>0</v>
      </c>
    </row>
    <row r="115" spans="2:32" x14ac:dyDescent="0.3">
      <c r="B115">
        <v>112</v>
      </c>
      <c r="C115">
        <v>59</v>
      </c>
      <c r="D115">
        <v>66</v>
      </c>
      <c r="E115">
        <v>112</v>
      </c>
      <c r="F115">
        <v>82</v>
      </c>
      <c r="G115">
        <v>116</v>
      </c>
      <c r="H115">
        <v>112</v>
      </c>
      <c r="I115">
        <v>125</v>
      </c>
      <c r="J115">
        <v>177</v>
      </c>
      <c r="K115">
        <v>112</v>
      </c>
      <c r="L115">
        <v>471</v>
      </c>
      <c r="M115">
        <v>440</v>
      </c>
      <c r="N115">
        <v>112</v>
      </c>
      <c r="O115">
        <v>505</v>
      </c>
      <c r="P115">
        <v>463</v>
      </c>
      <c r="R115" s="8">
        <v>112</v>
      </c>
      <c r="S115" t="b">
        <f>OR(Tabla19[[#This Row],[Tiempo_lineal (ns)]]&gt;$C$508,Tabla19[[#This Row],[Tiempo_lineal (ns)]]&lt;$C$509)</f>
        <v>0</v>
      </c>
      <c r="T115" t="b">
        <f>OR(Tabla19[[#This Row],[Tiempo_normal (ns)]]&gt;$D$508,Tabla19[[#This Row],[Tiempo_normal (ns)]]&lt;$D$509)</f>
        <v>0</v>
      </c>
      <c r="U115" s="8">
        <v>112</v>
      </c>
      <c r="V115" t="b">
        <f>OR(Tabla310[[#This Row],[Tiempo_lineal (ns)]]&gt;$F$508,Tabla310[[#This Row],[Tiempo_lineal (ns)]]&lt;$F$509)</f>
        <v>0</v>
      </c>
      <c r="W115" t="b">
        <f>OR(Tabla310[[#This Row],[Tiempo_normal (ns)]]&gt;$G$508,Tabla310[[#This Row],[Tiempo_normal (ns)]]&lt;$G$509)</f>
        <v>0</v>
      </c>
      <c r="X115" s="8">
        <v>112</v>
      </c>
      <c r="Y115" t="b">
        <f>OR(Tabla411[[#This Row],[Tiempo_lineal (ns)]]&gt;$I$508,Tabla411[[#This Row],[Tiempo_lineal (ns)]]&lt;$I$509)</f>
        <v>0</v>
      </c>
      <c r="Z115" t="b">
        <f>OR(Tabla411[[#This Row],[Tiempo_normal (ns)]]&gt;$J$508,Tabla411[[#This Row],[Tiempo_normal (ns)]]&lt;$J$509)</f>
        <v>0</v>
      </c>
      <c r="AA115" s="8">
        <v>112</v>
      </c>
      <c r="AB115" t="b">
        <f>OR(Tabla512[[#This Row],[Tiempo_lineal (ns)]]&gt;$L$508,Tabla512[[#This Row],[Tiempo_lineal (ns)]]&lt;$L$509)</f>
        <v>0</v>
      </c>
      <c r="AC115" t="b">
        <f>OR(Tabla512[[#This Row],[Tiempo_normal (ns)]]&gt;$M$508,Tabla512[[#This Row],[Tiempo_normal (ns)]]&lt;$M$509)</f>
        <v>0</v>
      </c>
      <c r="AD115" s="8">
        <v>112</v>
      </c>
      <c r="AE115" t="b">
        <f>OR(Tabla613[[#This Row],[Tiempo_lineal (ns)]]&gt;$O$508,Tabla613[[#This Row],[Tiempo_lineal (ns)]]&lt;$O$509)</f>
        <v>0</v>
      </c>
      <c r="AF115" s="7" t="b">
        <f>OR(Tabla613[[#This Row],[Tiempo_normal (ns)]]&gt;$P$508,Tabla613[[#This Row],[Tiempo_normal (ns)]]&lt;$P$509)</f>
        <v>0</v>
      </c>
    </row>
    <row r="116" spans="2:32" x14ac:dyDescent="0.3">
      <c r="B116">
        <v>113</v>
      </c>
      <c r="C116">
        <v>90</v>
      </c>
      <c r="D116">
        <v>44</v>
      </c>
      <c r="E116">
        <v>113</v>
      </c>
      <c r="F116">
        <v>127</v>
      </c>
      <c r="G116">
        <v>361</v>
      </c>
      <c r="H116">
        <v>113</v>
      </c>
      <c r="I116">
        <v>98</v>
      </c>
      <c r="J116">
        <v>84</v>
      </c>
      <c r="K116">
        <v>113</v>
      </c>
      <c r="L116">
        <v>261</v>
      </c>
      <c r="M116">
        <v>318</v>
      </c>
      <c r="N116">
        <v>113</v>
      </c>
      <c r="O116">
        <v>469</v>
      </c>
      <c r="P116">
        <v>474</v>
      </c>
      <c r="R116" s="6">
        <v>113</v>
      </c>
      <c r="S116" t="b">
        <f>OR(Tabla19[[#This Row],[Tiempo_lineal (ns)]]&gt;$C$508,Tabla19[[#This Row],[Tiempo_lineal (ns)]]&lt;$C$509)</f>
        <v>0</v>
      </c>
      <c r="T116" t="b">
        <f>OR(Tabla19[[#This Row],[Tiempo_normal (ns)]]&gt;$D$508,Tabla19[[#This Row],[Tiempo_normal (ns)]]&lt;$D$509)</f>
        <v>0</v>
      </c>
      <c r="U116" s="6">
        <v>113</v>
      </c>
      <c r="V116" t="b">
        <f>OR(Tabla310[[#This Row],[Tiempo_lineal (ns)]]&gt;$F$508,Tabla310[[#This Row],[Tiempo_lineal (ns)]]&lt;$F$509)</f>
        <v>0</v>
      </c>
      <c r="W116" t="b">
        <f>OR(Tabla310[[#This Row],[Tiempo_normal (ns)]]&gt;$G$508,Tabla310[[#This Row],[Tiempo_normal (ns)]]&lt;$G$509)</f>
        <v>1</v>
      </c>
      <c r="X116" s="6">
        <v>113</v>
      </c>
      <c r="Y116" t="b">
        <f>OR(Tabla411[[#This Row],[Tiempo_lineal (ns)]]&gt;$I$508,Tabla411[[#This Row],[Tiempo_lineal (ns)]]&lt;$I$509)</f>
        <v>0</v>
      </c>
      <c r="Z116" t="b">
        <f>OR(Tabla411[[#This Row],[Tiempo_normal (ns)]]&gt;$J$508,Tabla411[[#This Row],[Tiempo_normal (ns)]]&lt;$J$509)</f>
        <v>0</v>
      </c>
      <c r="AA116" s="6">
        <v>113</v>
      </c>
      <c r="AB116" t="b">
        <f>OR(Tabla512[[#This Row],[Tiempo_lineal (ns)]]&gt;$L$508,Tabla512[[#This Row],[Tiempo_lineal (ns)]]&lt;$L$509)</f>
        <v>0</v>
      </c>
      <c r="AC116" t="b">
        <f>OR(Tabla512[[#This Row],[Tiempo_normal (ns)]]&gt;$M$508,Tabla512[[#This Row],[Tiempo_normal (ns)]]&lt;$M$509)</f>
        <v>0</v>
      </c>
      <c r="AD116" s="6">
        <v>113</v>
      </c>
      <c r="AE116" t="b">
        <f>OR(Tabla613[[#This Row],[Tiempo_lineal (ns)]]&gt;$O$508,Tabla613[[#This Row],[Tiempo_lineal (ns)]]&lt;$O$509)</f>
        <v>0</v>
      </c>
      <c r="AF116" s="7" t="b">
        <f>OR(Tabla613[[#This Row],[Tiempo_normal (ns)]]&gt;$P$508,Tabla613[[#This Row],[Tiempo_normal (ns)]]&lt;$P$509)</f>
        <v>0</v>
      </c>
    </row>
    <row r="117" spans="2:32" x14ac:dyDescent="0.3">
      <c r="B117">
        <v>114</v>
      </c>
      <c r="C117">
        <v>72</v>
      </c>
      <c r="D117">
        <v>68</v>
      </c>
      <c r="E117">
        <v>114</v>
      </c>
      <c r="F117">
        <v>103</v>
      </c>
      <c r="G117">
        <v>511</v>
      </c>
      <c r="H117">
        <v>114</v>
      </c>
      <c r="I117">
        <v>83</v>
      </c>
      <c r="J117">
        <v>138</v>
      </c>
      <c r="K117">
        <v>114</v>
      </c>
      <c r="L117">
        <v>434</v>
      </c>
      <c r="M117">
        <v>279</v>
      </c>
      <c r="N117">
        <v>114</v>
      </c>
      <c r="O117">
        <v>886</v>
      </c>
      <c r="P117">
        <v>511</v>
      </c>
      <c r="R117" s="8">
        <v>114</v>
      </c>
      <c r="S117" t="b">
        <f>OR(Tabla19[[#This Row],[Tiempo_lineal (ns)]]&gt;$C$508,Tabla19[[#This Row],[Tiempo_lineal (ns)]]&lt;$C$509)</f>
        <v>0</v>
      </c>
      <c r="T117" t="b">
        <f>OR(Tabla19[[#This Row],[Tiempo_normal (ns)]]&gt;$D$508,Tabla19[[#This Row],[Tiempo_normal (ns)]]&lt;$D$509)</f>
        <v>0</v>
      </c>
      <c r="U117" s="8">
        <v>114</v>
      </c>
      <c r="V117" t="b">
        <f>OR(Tabla310[[#This Row],[Tiempo_lineal (ns)]]&gt;$F$508,Tabla310[[#This Row],[Tiempo_lineal (ns)]]&lt;$F$509)</f>
        <v>0</v>
      </c>
      <c r="W117" t="b">
        <f>OR(Tabla310[[#This Row],[Tiempo_normal (ns)]]&gt;$G$508,Tabla310[[#This Row],[Tiempo_normal (ns)]]&lt;$G$509)</f>
        <v>1</v>
      </c>
      <c r="X117" s="8">
        <v>114</v>
      </c>
      <c r="Y117" t="b">
        <f>OR(Tabla411[[#This Row],[Tiempo_lineal (ns)]]&gt;$I$508,Tabla411[[#This Row],[Tiempo_lineal (ns)]]&lt;$I$509)</f>
        <v>0</v>
      </c>
      <c r="Z117" t="b">
        <f>OR(Tabla411[[#This Row],[Tiempo_normal (ns)]]&gt;$J$508,Tabla411[[#This Row],[Tiempo_normal (ns)]]&lt;$J$509)</f>
        <v>0</v>
      </c>
      <c r="AA117" s="8">
        <v>114</v>
      </c>
      <c r="AB117" t="b">
        <f>OR(Tabla512[[#This Row],[Tiempo_lineal (ns)]]&gt;$L$508,Tabla512[[#This Row],[Tiempo_lineal (ns)]]&lt;$L$509)</f>
        <v>0</v>
      </c>
      <c r="AC117" t="b">
        <f>OR(Tabla512[[#This Row],[Tiempo_normal (ns)]]&gt;$M$508,Tabla512[[#This Row],[Tiempo_normal (ns)]]&lt;$M$509)</f>
        <v>0</v>
      </c>
      <c r="AD117" s="8">
        <v>114</v>
      </c>
      <c r="AE117" t="b">
        <f>OR(Tabla613[[#This Row],[Tiempo_lineal (ns)]]&gt;$O$508,Tabla613[[#This Row],[Tiempo_lineal (ns)]]&lt;$O$509)</f>
        <v>0</v>
      </c>
      <c r="AF117" s="7" t="b">
        <f>OR(Tabla613[[#This Row],[Tiempo_normal (ns)]]&gt;$P$508,Tabla613[[#This Row],[Tiempo_normal (ns)]]&lt;$P$509)</f>
        <v>0</v>
      </c>
    </row>
    <row r="118" spans="2:32" x14ac:dyDescent="0.3">
      <c r="B118">
        <v>115</v>
      </c>
      <c r="C118">
        <v>78</v>
      </c>
      <c r="D118">
        <v>88</v>
      </c>
      <c r="E118">
        <v>115</v>
      </c>
      <c r="F118">
        <v>144</v>
      </c>
      <c r="G118">
        <v>71</v>
      </c>
      <c r="H118">
        <v>115</v>
      </c>
      <c r="I118">
        <v>156</v>
      </c>
      <c r="J118">
        <v>304</v>
      </c>
      <c r="K118">
        <v>115</v>
      </c>
      <c r="L118">
        <v>431</v>
      </c>
      <c r="M118">
        <v>273</v>
      </c>
      <c r="N118">
        <v>115</v>
      </c>
      <c r="O118">
        <v>778</v>
      </c>
      <c r="P118">
        <v>374</v>
      </c>
      <c r="R118" s="6">
        <v>115</v>
      </c>
      <c r="S118" t="b">
        <f>OR(Tabla19[[#This Row],[Tiempo_lineal (ns)]]&gt;$C$508,Tabla19[[#This Row],[Tiempo_lineal (ns)]]&lt;$C$509)</f>
        <v>0</v>
      </c>
      <c r="T118" t="b">
        <f>OR(Tabla19[[#This Row],[Tiempo_normal (ns)]]&gt;$D$508,Tabla19[[#This Row],[Tiempo_normal (ns)]]&lt;$D$509)</f>
        <v>0</v>
      </c>
      <c r="U118" s="6">
        <v>115</v>
      </c>
      <c r="V118" t="b">
        <f>OR(Tabla310[[#This Row],[Tiempo_lineal (ns)]]&gt;$F$508,Tabla310[[#This Row],[Tiempo_lineal (ns)]]&lt;$F$509)</f>
        <v>0</v>
      </c>
      <c r="W118" t="b">
        <f>OR(Tabla310[[#This Row],[Tiempo_normal (ns)]]&gt;$G$508,Tabla310[[#This Row],[Tiempo_normal (ns)]]&lt;$G$509)</f>
        <v>0</v>
      </c>
      <c r="X118" s="6">
        <v>115</v>
      </c>
      <c r="Y118" t="b">
        <f>OR(Tabla411[[#This Row],[Tiempo_lineal (ns)]]&gt;$I$508,Tabla411[[#This Row],[Tiempo_lineal (ns)]]&lt;$I$509)</f>
        <v>0</v>
      </c>
      <c r="Z118" t="b">
        <f>OR(Tabla411[[#This Row],[Tiempo_normal (ns)]]&gt;$J$508,Tabla411[[#This Row],[Tiempo_normal (ns)]]&lt;$J$509)</f>
        <v>0</v>
      </c>
      <c r="AA118" s="6">
        <v>115</v>
      </c>
      <c r="AB118" t="b">
        <f>OR(Tabla512[[#This Row],[Tiempo_lineal (ns)]]&gt;$L$508,Tabla512[[#This Row],[Tiempo_lineal (ns)]]&lt;$L$509)</f>
        <v>0</v>
      </c>
      <c r="AC118" t="b">
        <f>OR(Tabla512[[#This Row],[Tiempo_normal (ns)]]&gt;$M$508,Tabla512[[#This Row],[Tiempo_normal (ns)]]&lt;$M$509)</f>
        <v>0</v>
      </c>
      <c r="AD118" s="6">
        <v>115</v>
      </c>
      <c r="AE118" t="b">
        <f>OR(Tabla613[[#This Row],[Tiempo_lineal (ns)]]&gt;$O$508,Tabla613[[#This Row],[Tiempo_lineal (ns)]]&lt;$O$509)</f>
        <v>0</v>
      </c>
      <c r="AF118" s="7" t="b">
        <f>OR(Tabla613[[#This Row],[Tiempo_normal (ns)]]&gt;$P$508,Tabla613[[#This Row],[Tiempo_normal (ns)]]&lt;$P$509)</f>
        <v>0</v>
      </c>
    </row>
    <row r="119" spans="2:32" x14ac:dyDescent="0.3">
      <c r="B119">
        <v>116</v>
      </c>
      <c r="C119">
        <v>91</v>
      </c>
      <c r="D119">
        <v>57</v>
      </c>
      <c r="E119">
        <v>116</v>
      </c>
      <c r="F119">
        <v>124</v>
      </c>
      <c r="G119">
        <v>51</v>
      </c>
      <c r="H119">
        <v>116</v>
      </c>
      <c r="I119">
        <v>335</v>
      </c>
      <c r="J119">
        <v>421</v>
      </c>
      <c r="K119">
        <v>116</v>
      </c>
      <c r="L119">
        <v>292</v>
      </c>
      <c r="M119">
        <v>407</v>
      </c>
      <c r="N119">
        <v>116</v>
      </c>
      <c r="O119">
        <v>1147</v>
      </c>
      <c r="P119">
        <v>607</v>
      </c>
      <c r="R119" s="8">
        <v>116</v>
      </c>
      <c r="S119" t="b">
        <f>OR(Tabla19[[#This Row],[Tiempo_lineal (ns)]]&gt;$C$508,Tabla19[[#This Row],[Tiempo_lineal (ns)]]&lt;$C$509)</f>
        <v>0</v>
      </c>
      <c r="T119" t="b">
        <f>OR(Tabla19[[#This Row],[Tiempo_normal (ns)]]&gt;$D$508,Tabla19[[#This Row],[Tiempo_normal (ns)]]&lt;$D$509)</f>
        <v>0</v>
      </c>
      <c r="U119" s="8">
        <v>116</v>
      </c>
      <c r="V119" t="b">
        <f>OR(Tabla310[[#This Row],[Tiempo_lineal (ns)]]&gt;$F$508,Tabla310[[#This Row],[Tiempo_lineal (ns)]]&lt;$F$509)</f>
        <v>0</v>
      </c>
      <c r="W119" t="b">
        <f>OR(Tabla310[[#This Row],[Tiempo_normal (ns)]]&gt;$G$508,Tabla310[[#This Row],[Tiempo_normal (ns)]]&lt;$G$509)</f>
        <v>0</v>
      </c>
      <c r="X119" s="8">
        <v>116</v>
      </c>
      <c r="Y119" t="b">
        <f>OR(Tabla411[[#This Row],[Tiempo_lineal (ns)]]&gt;$I$508,Tabla411[[#This Row],[Tiempo_lineal (ns)]]&lt;$I$509)</f>
        <v>0</v>
      </c>
      <c r="Z119" t="b">
        <f>OR(Tabla411[[#This Row],[Tiempo_normal (ns)]]&gt;$J$508,Tabla411[[#This Row],[Tiempo_normal (ns)]]&lt;$J$509)</f>
        <v>0</v>
      </c>
      <c r="AA119" s="8">
        <v>116</v>
      </c>
      <c r="AB119" t="b">
        <f>OR(Tabla512[[#This Row],[Tiempo_lineal (ns)]]&gt;$L$508,Tabla512[[#This Row],[Tiempo_lineal (ns)]]&lt;$L$509)</f>
        <v>0</v>
      </c>
      <c r="AC119" t="b">
        <f>OR(Tabla512[[#This Row],[Tiempo_normal (ns)]]&gt;$M$508,Tabla512[[#This Row],[Tiempo_normal (ns)]]&lt;$M$509)</f>
        <v>0</v>
      </c>
      <c r="AD119" s="8">
        <v>116</v>
      </c>
      <c r="AE119" t="b">
        <f>OR(Tabla613[[#This Row],[Tiempo_lineal (ns)]]&gt;$O$508,Tabla613[[#This Row],[Tiempo_lineal (ns)]]&lt;$O$509)</f>
        <v>0</v>
      </c>
      <c r="AF119" s="7" t="b">
        <f>OR(Tabla613[[#This Row],[Tiempo_normal (ns)]]&gt;$P$508,Tabla613[[#This Row],[Tiempo_normal (ns)]]&lt;$P$509)</f>
        <v>0</v>
      </c>
    </row>
    <row r="120" spans="2:32" x14ac:dyDescent="0.3">
      <c r="B120">
        <v>117</v>
      </c>
      <c r="C120">
        <v>43</v>
      </c>
      <c r="D120">
        <v>56</v>
      </c>
      <c r="E120">
        <v>117</v>
      </c>
      <c r="F120">
        <v>148</v>
      </c>
      <c r="G120">
        <v>123</v>
      </c>
      <c r="H120">
        <v>117</v>
      </c>
      <c r="I120">
        <v>673</v>
      </c>
      <c r="J120">
        <v>70</v>
      </c>
      <c r="K120">
        <v>117</v>
      </c>
      <c r="L120">
        <v>688</v>
      </c>
      <c r="M120">
        <v>319</v>
      </c>
      <c r="N120">
        <v>117</v>
      </c>
      <c r="O120">
        <v>380</v>
      </c>
      <c r="P120">
        <v>590</v>
      </c>
      <c r="R120" s="6">
        <v>117</v>
      </c>
      <c r="S120" t="b">
        <f>OR(Tabla19[[#This Row],[Tiempo_lineal (ns)]]&gt;$C$508,Tabla19[[#This Row],[Tiempo_lineal (ns)]]&lt;$C$509)</f>
        <v>0</v>
      </c>
      <c r="T120" t="b">
        <f>OR(Tabla19[[#This Row],[Tiempo_normal (ns)]]&gt;$D$508,Tabla19[[#This Row],[Tiempo_normal (ns)]]&lt;$D$509)</f>
        <v>0</v>
      </c>
      <c r="U120" s="6">
        <v>117</v>
      </c>
      <c r="V120" t="b">
        <f>OR(Tabla310[[#This Row],[Tiempo_lineal (ns)]]&gt;$F$508,Tabla310[[#This Row],[Tiempo_lineal (ns)]]&lt;$F$509)</f>
        <v>0</v>
      </c>
      <c r="W120" t="b">
        <f>OR(Tabla310[[#This Row],[Tiempo_normal (ns)]]&gt;$G$508,Tabla310[[#This Row],[Tiempo_normal (ns)]]&lt;$G$509)</f>
        <v>0</v>
      </c>
      <c r="X120" s="6">
        <v>117</v>
      </c>
      <c r="Y120" t="b">
        <f>OR(Tabla411[[#This Row],[Tiempo_lineal (ns)]]&gt;$I$508,Tabla411[[#This Row],[Tiempo_lineal (ns)]]&lt;$I$509)</f>
        <v>1</v>
      </c>
      <c r="Z120" t="b">
        <f>OR(Tabla411[[#This Row],[Tiempo_normal (ns)]]&gt;$J$508,Tabla411[[#This Row],[Tiempo_normal (ns)]]&lt;$J$509)</f>
        <v>0</v>
      </c>
      <c r="AA120" s="6">
        <v>117</v>
      </c>
      <c r="AB120" t="b">
        <f>OR(Tabla512[[#This Row],[Tiempo_lineal (ns)]]&gt;$L$508,Tabla512[[#This Row],[Tiempo_lineal (ns)]]&lt;$L$509)</f>
        <v>0</v>
      </c>
      <c r="AC120" t="b">
        <f>OR(Tabla512[[#This Row],[Tiempo_normal (ns)]]&gt;$M$508,Tabla512[[#This Row],[Tiempo_normal (ns)]]&lt;$M$509)</f>
        <v>0</v>
      </c>
      <c r="AD120" s="6">
        <v>117</v>
      </c>
      <c r="AE120" t="b">
        <f>OR(Tabla613[[#This Row],[Tiempo_lineal (ns)]]&gt;$O$508,Tabla613[[#This Row],[Tiempo_lineal (ns)]]&lt;$O$509)</f>
        <v>0</v>
      </c>
      <c r="AF120" s="7" t="b">
        <f>OR(Tabla613[[#This Row],[Tiempo_normal (ns)]]&gt;$P$508,Tabla613[[#This Row],[Tiempo_normal (ns)]]&lt;$P$509)</f>
        <v>0</v>
      </c>
    </row>
    <row r="121" spans="2:32" x14ac:dyDescent="0.3">
      <c r="B121">
        <v>118</v>
      </c>
      <c r="C121">
        <v>69</v>
      </c>
      <c r="D121">
        <v>74</v>
      </c>
      <c r="E121">
        <v>118</v>
      </c>
      <c r="F121">
        <v>179</v>
      </c>
      <c r="G121">
        <v>58</v>
      </c>
      <c r="H121">
        <v>118</v>
      </c>
      <c r="I121">
        <v>126</v>
      </c>
      <c r="J121">
        <v>109</v>
      </c>
      <c r="K121">
        <v>118</v>
      </c>
      <c r="L121">
        <v>410</v>
      </c>
      <c r="M121">
        <v>651</v>
      </c>
      <c r="N121">
        <v>118</v>
      </c>
      <c r="O121">
        <v>464</v>
      </c>
      <c r="P121">
        <v>739</v>
      </c>
      <c r="R121" s="8">
        <v>118</v>
      </c>
      <c r="S121" t="b">
        <f>OR(Tabla19[[#This Row],[Tiempo_lineal (ns)]]&gt;$C$508,Tabla19[[#This Row],[Tiempo_lineal (ns)]]&lt;$C$509)</f>
        <v>0</v>
      </c>
      <c r="T121" t="b">
        <f>OR(Tabla19[[#This Row],[Tiempo_normal (ns)]]&gt;$D$508,Tabla19[[#This Row],[Tiempo_normal (ns)]]&lt;$D$509)</f>
        <v>0</v>
      </c>
      <c r="U121" s="8">
        <v>118</v>
      </c>
      <c r="V121" t="b">
        <f>OR(Tabla310[[#This Row],[Tiempo_lineal (ns)]]&gt;$F$508,Tabla310[[#This Row],[Tiempo_lineal (ns)]]&lt;$F$509)</f>
        <v>1</v>
      </c>
      <c r="W121" t="b">
        <f>OR(Tabla310[[#This Row],[Tiempo_normal (ns)]]&gt;$G$508,Tabla310[[#This Row],[Tiempo_normal (ns)]]&lt;$G$509)</f>
        <v>0</v>
      </c>
      <c r="X121" s="8">
        <v>118</v>
      </c>
      <c r="Y121" t="b">
        <f>OR(Tabla411[[#This Row],[Tiempo_lineal (ns)]]&gt;$I$508,Tabla411[[#This Row],[Tiempo_lineal (ns)]]&lt;$I$509)</f>
        <v>0</v>
      </c>
      <c r="Z121" t="b">
        <f>OR(Tabla411[[#This Row],[Tiempo_normal (ns)]]&gt;$J$508,Tabla411[[#This Row],[Tiempo_normal (ns)]]&lt;$J$509)</f>
        <v>0</v>
      </c>
      <c r="AA121" s="8">
        <v>118</v>
      </c>
      <c r="AB121" t="b">
        <f>OR(Tabla512[[#This Row],[Tiempo_lineal (ns)]]&gt;$L$508,Tabla512[[#This Row],[Tiempo_lineal (ns)]]&lt;$L$509)</f>
        <v>0</v>
      </c>
      <c r="AC121" t="b">
        <f>OR(Tabla512[[#This Row],[Tiempo_normal (ns)]]&gt;$M$508,Tabla512[[#This Row],[Tiempo_normal (ns)]]&lt;$M$509)</f>
        <v>1</v>
      </c>
      <c r="AD121" s="8">
        <v>118</v>
      </c>
      <c r="AE121" t="b">
        <f>OR(Tabla613[[#This Row],[Tiempo_lineal (ns)]]&gt;$O$508,Tabla613[[#This Row],[Tiempo_lineal (ns)]]&lt;$O$509)</f>
        <v>0</v>
      </c>
      <c r="AF121" s="7" t="b">
        <f>OR(Tabla613[[#This Row],[Tiempo_normal (ns)]]&gt;$P$508,Tabla613[[#This Row],[Tiempo_normal (ns)]]&lt;$P$509)</f>
        <v>0</v>
      </c>
    </row>
    <row r="122" spans="2:32" x14ac:dyDescent="0.3">
      <c r="B122">
        <v>119</v>
      </c>
      <c r="C122">
        <v>115</v>
      </c>
      <c r="D122">
        <v>69</v>
      </c>
      <c r="E122">
        <v>119</v>
      </c>
      <c r="F122">
        <v>80</v>
      </c>
      <c r="G122">
        <v>346</v>
      </c>
      <c r="H122">
        <v>119</v>
      </c>
      <c r="I122">
        <v>118</v>
      </c>
      <c r="J122">
        <v>97</v>
      </c>
      <c r="K122">
        <v>119</v>
      </c>
      <c r="L122">
        <v>307</v>
      </c>
      <c r="M122">
        <v>455</v>
      </c>
      <c r="N122">
        <v>119</v>
      </c>
      <c r="O122">
        <v>363</v>
      </c>
      <c r="P122">
        <v>271</v>
      </c>
      <c r="R122" s="6">
        <v>119</v>
      </c>
      <c r="S122" t="b">
        <f>OR(Tabla19[[#This Row],[Tiempo_lineal (ns)]]&gt;$C$508,Tabla19[[#This Row],[Tiempo_lineal (ns)]]&lt;$C$509)</f>
        <v>0</v>
      </c>
      <c r="T122" t="b">
        <f>OR(Tabla19[[#This Row],[Tiempo_normal (ns)]]&gt;$D$508,Tabla19[[#This Row],[Tiempo_normal (ns)]]&lt;$D$509)</f>
        <v>0</v>
      </c>
      <c r="U122" s="6">
        <v>119</v>
      </c>
      <c r="V122" t="b">
        <f>OR(Tabla310[[#This Row],[Tiempo_lineal (ns)]]&gt;$F$508,Tabla310[[#This Row],[Tiempo_lineal (ns)]]&lt;$F$509)</f>
        <v>0</v>
      </c>
      <c r="W122" t="b">
        <f>OR(Tabla310[[#This Row],[Tiempo_normal (ns)]]&gt;$G$508,Tabla310[[#This Row],[Tiempo_normal (ns)]]&lt;$G$509)</f>
        <v>1</v>
      </c>
      <c r="X122" s="6">
        <v>119</v>
      </c>
      <c r="Y122" t="b">
        <f>OR(Tabla411[[#This Row],[Tiempo_lineal (ns)]]&gt;$I$508,Tabla411[[#This Row],[Tiempo_lineal (ns)]]&lt;$I$509)</f>
        <v>0</v>
      </c>
      <c r="Z122" t="b">
        <f>OR(Tabla411[[#This Row],[Tiempo_normal (ns)]]&gt;$J$508,Tabla411[[#This Row],[Tiempo_normal (ns)]]&lt;$J$509)</f>
        <v>0</v>
      </c>
      <c r="AA122" s="6">
        <v>119</v>
      </c>
      <c r="AB122" t="b">
        <f>OR(Tabla512[[#This Row],[Tiempo_lineal (ns)]]&gt;$L$508,Tabla512[[#This Row],[Tiempo_lineal (ns)]]&lt;$L$509)</f>
        <v>0</v>
      </c>
      <c r="AC122" t="b">
        <f>OR(Tabla512[[#This Row],[Tiempo_normal (ns)]]&gt;$M$508,Tabla512[[#This Row],[Tiempo_normal (ns)]]&lt;$M$509)</f>
        <v>0</v>
      </c>
      <c r="AD122" s="6">
        <v>119</v>
      </c>
      <c r="AE122" t="b">
        <f>OR(Tabla613[[#This Row],[Tiempo_lineal (ns)]]&gt;$O$508,Tabla613[[#This Row],[Tiempo_lineal (ns)]]&lt;$O$509)</f>
        <v>0</v>
      </c>
      <c r="AF122" s="7" t="b">
        <f>OR(Tabla613[[#This Row],[Tiempo_normal (ns)]]&gt;$P$508,Tabla613[[#This Row],[Tiempo_normal (ns)]]&lt;$P$509)</f>
        <v>0</v>
      </c>
    </row>
    <row r="123" spans="2:32" x14ac:dyDescent="0.3">
      <c r="B123">
        <v>120</v>
      </c>
      <c r="C123">
        <v>115</v>
      </c>
      <c r="D123">
        <v>97</v>
      </c>
      <c r="E123">
        <v>120</v>
      </c>
      <c r="F123">
        <v>100</v>
      </c>
      <c r="G123">
        <v>101</v>
      </c>
      <c r="H123">
        <v>120</v>
      </c>
      <c r="I123">
        <v>168</v>
      </c>
      <c r="J123">
        <v>180</v>
      </c>
      <c r="K123">
        <v>120</v>
      </c>
      <c r="L123">
        <v>303</v>
      </c>
      <c r="M123">
        <v>375</v>
      </c>
      <c r="N123">
        <v>120</v>
      </c>
      <c r="O123">
        <v>681</v>
      </c>
      <c r="P123">
        <v>302</v>
      </c>
      <c r="R123" s="8">
        <v>120</v>
      </c>
      <c r="S123" t="b">
        <f>OR(Tabla19[[#This Row],[Tiempo_lineal (ns)]]&gt;$C$508,Tabla19[[#This Row],[Tiempo_lineal (ns)]]&lt;$C$509)</f>
        <v>0</v>
      </c>
      <c r="T123" t="b">
        <f>OR(Tabla19[[#This Row],[Tiempo_normal (ns)]]&gt;$D$508,Tabla19[[#This Row],[Tiempo_normal (ns)]]&lt;$D$509)</f>
        <v>0</v>
      </c>
      <c r="U123" s="8">
        <v>120</v>
      </c>
      <c r="V123" t="b">
        <f>OR(Tabla310[[#This Row],[Tiempo_lineal (ns)]]&gt;$F$508,Tabla310[[#This Row],[Tiempo_lineal (ns)]]&lt;$F$509)</f>
        <v>0</v>
      </c>
      <c r="W123" t="b">
        <f>OR(Tabla310[[#This Row],[Tiempo_normal (ns)]]&gt;$G$508,Tabla310[[#This Row],[Tiempo_normal (ns)]]&lt;$G$509)</f>
        <v>0</v>
      </c>
      <c r="X123" s="8">
        <v>120</v>
      </c>
      <c r="Y123" t="b">
        <f>OR(Tabla411[[#This Row],[Tiempo_lineal (ns)]]&gt;$I$508,Tabla411[[#This Row],[Tiempo_lineal (ns)]]&lt;$I$509)</f>
        <v>0</v>
      </c>
      <c r="Z123" t="b">
        <f>OR(Tabla411[[#This Row],[Tiempo_normal (ns)]]&gt;$J$508,Tabla411[[#This Row],[Tiempo_normal (ns)]]&lt;$J$509)</f>
        <v>0</v>
      </c>
      <c r="AA123" s="8">
        <v>120</v>
      </c>
      <c r="AB123" t="b">
        <f>OR(Tabla512[[#This Row],[Tiempo_lineal (ns)]]&gt;$L$508,Tabla512[[#This Row],[Tiempo_lineal (ns)]]&lt;$L$509)</f>
        <v>0</v>
      </c>
      <c r="AC123" t="b">
        <f>OR(Tabla512[[#This Row],[Tiempo_normal (ns)]]&gt;$M$508,Tabla512[[#This Row],[Tiempo_normal (ns)]]&lt;$M$509)</f>
        <v>0</v>
      </c>
      <c r="AD123" s="8">
        <v>120</v>
      </c>
      <c r="AE123" t="b">
        <f>OR(Tabla613[[#This Row],[Tiempo_lineal (ns)]]&gt;$O$508,Tabla613[[#This Row],[Tiempo_lineal (ns)]]&lt;$O$509)</f>
        <v>0</v>
      </c>
      <c r="AF123" s="7" t="b">
        <f>OR(Tabla613[[#This Row],[Tiempo_normal (ns)]]&gt;$P$508,Tabla613[[#This Row],[Tiempo_normal (ns)]]&lt;$P$509)</f>
        <v>0</v>
      </c>
    </row>
    <row r="124" spans="2:32" x14ac:dyDescent="0.3">
      <c r="B124">
        <v>121</v>
      </c>
      <c r="C124">
        <v>104</v>
      </c>
      <c r="D124">
        <v>135</v>
      </c>
      <c r="E124">
        <v>121</v>
      </c>
      <c r="F124">
        <v>105</v>
      </c>
      <c r="G124">
        <v>46</v>
      </c>
      <c r="H124">
        <v>121</v>
      </c>
      <c r="I124">
        <v>109</v>
      </c>
      <c r="J124">
        <v>104</v>
      </c>
      <c r="K124">
        <v>121</v>
      </c>
      <c r="L124">
        <v>623</v>
      </c>
      <c r="M124">
        <v>415</v>
      </c>
      <c r="N124">
        <v>121</v>
      </c>
      <c r="O124">
        <v>857</v>
      </c>
      <c r="P124">
        <v>329</v>
      </c>
      <c r="R124" s="6">
        <v>121</v>
      </c>
      <c r="S124" t="b">
        <f>OR(Tabla19[[#This Row],[Tiempo_lineal (ns)]]&gt;$C$508,Tabla19[[#This Row],[Tiempo_lineal (ns)]]&lt;$C$509)</f>
        <v>0</v>
      </c>
      <c r="T124" t="b">
        <f>OR(Tabla19[[#This Row],[Tiempo_normal (ns)]]&gt;$D$508,Tabla19[[#This Row],[Tiempo_normal (ns)]]&lt;$D$509)</f>
        <v>1</v>
      </c>
      <c r="U124" s="6">
        <v>121</v>
      </c>
      <c r="V124" t="b">
        <f>OR(Tabla310[[#This Row],[Tiempo_lineal (ns)]]&gt;$F$508,Tabla310[[#This Row],[Tiempo_lineal (ns)]]&lt;$F$509)</f>
        <v>0</v>
      </c>
      <c r="W124" t="b">
        <f>OR(Tabla310[[#This Row],[Tiempo_normal (ns)]]&gt;$G$508,Tabla310[[#This Row],[Tiempo_normal (ns)]]&lt;$G$509)</f>
        <v>0</v>
      </c>
      <c r="X124" s="6">
        <v>121</v>
      </c>
      <c r="Y124" t="b">
        <f>OR(Tabla411[[#This Row],[Tiempo_lineal (ns)]]&gt;$I$508,Tabla411[[#This Row],[Tiempo_lineal (ns)]]&lt;$I$509)</f>
        <v>0</v>
      </c>
      <c r="Z124" t="b">
        <f>OR(Tabla411[[#This Row],[Tiempo_normal (ns)]]&gt;$J$508,Tabla411[[#This Row],[Tiempo_normal (ns)]]&lt;$J$509)</f>
        <v>0</v>
      </c>
      <c r="AA124" s="6">
        <v>121</v>
      </c>
      <c r="AB124" t="b">
        <f>OR(Tabla512[[#This Row],[Tiempo_lineal (ns)]]&gt;$L$508,Tabla512[[#This Row],[Tiempo_lineal (ns)]]&lt;$L$509)</f>
        <v>0</v>
      </c>
      <c r="AC124" t="b">
        <f>OR(Tabla512[[#This Row],[Tiempo_normal (ns)]]&gt;$M$508,Tabla512[[#This Row],[Tiempo_normal (ns)]]&lt;$M$509)</f>
        <v>0</v>
      </c>
      <c r="AD124" s="6">
        <v>121</v>
      </c>
      <c r="AE124" t="b">
        <f>OR(Tabla613[[#This Row],[Tiempo_lineal (ns)]]&gt;$O$508,Tabla613[[#This Row],[Tiempo_lineal (ns)]]&lt;$O$509)</f>
        <v>0</v>
      </c>
      <c r="AF124" s="7" t="b">
        <f>OR(Tabla613[[#This Row],[Tiempo_normal (ns)]]&gt;$P$508,Tabla613[[#This Row],[Tiempo_normal (ns)]]&lt;$P$509)</f>
        <v>0</v>
      </c>
    </row>
    <row r="125" spans="2:32" x14ac:dyDescent="0.3">
      <c r="B125">
        <v>122</v>
      </c>
      <c r="C125">
        <v>92</v>
      </c>
      <c r="D125">
        <v>87</v>
      </c>
      <c r="E125">
        <v>122</v>
      </c>
      <c r="F125">
        <v>97</v>
      </c>
      <c r="G125">
        <v>417</v>
      </c>
      <c r="H125">
        <v>122</v>
      </c>
      <c r="I125">
        <v>149</v>
      </c>
      <c r="J125">
        <v>92</v>
      </c>
      <c r="K125">
        <v>122</v>
      </c>
      <c r="L125">
        <v>402</v>
      </c>
      <c r="M125">
        <v>1084</v>
      </c>
      <c r="N125">
        <v>122</v>
      </c>
      <c r="O125">
        <v>1058</v>
      </c>
      <c r="P125">
        <v>1864</v>
      </c>
      <c r="R125" s="8">
        <v>122</v>
      </c>
      <c r="S125" t="b">
        <f>OR(Tabla19[[#This Row],[Tiempo_lineal (ns)]]&gt;$C$508,Tabla19[[#This Row],[Tiempo_lineal (ns)]]&lt;$C$509)</f>
        <v>0</v>
      </c>
      <c r="T125" t="b">
        <f>OR(Tabla19[[#This Row],[Tiempo_normal (ns)]]&gt;$D$508,Tabla19[[#This Row],[Tiempo_normal (ns)]]&lt;$D$509)</f>
        <v>0</v>
      </c>
      <c r="U125" s="8">
        <v>122</v>
      </c>
      <c r="V125" t="b">
        <f>OR(Tabla310[[#This Row],[Tiempo_lineal (ns)]]&gt;$F$508,Tabla310[[#This Row],[Tiempo_lineal (ns)]]&lt;$F$509)</f>
        <v>0</v>
      </c>
      <c r="W125" t="b">
        <f>OR(Tabla310[[#This Row],[Tiempo_normal (ns)]]&gt;$G$508,Tabla310[[#This Row],[Tiempo_normal (ns)]]&lt;$G$509)</f>
        <v>1</v>
      </c>
      <c r="X125" s="8">
        <v>122</v>
      </c>
      <c r="Y125" t="b">
        <f>OR(Tabla411[[#This Row],[Tiempo_lineal (ns)]]&gt;$I$508,Tabla411[[#This Row],[Tiempo_lineal (ns)]]&lt;$I$509)</f>
        <v>0</v>
      </c>
      <c r="Z125" t="b">
        <f>OR(Tabla411[[#This Row],[Tiempo_normal (ns)]]&gt;$J$508,Tabla411[[#This Row],[Tiempo_normal (ns)]]&lt;$J$509)</f>
        <v>0</v>
      </c>
      <c r="AA125" s="8">
        <v>122</v>
      </c>
      <c r="AB125" t="b">
        <f>OR(Tabla512[[#This Row],[Tiempo_lineal (ns)]]&gt;$L$508,Tabla512[[#This Row],[Tiempo_lineal (ns)]]&lt;$L$509)</f>
        <v>0</v>
      </c>
      <c r="AC125" t="b">
        <f>OR(Tabla512[[#This Row],[Tiempo_normal (ns)]]&gt;$M$508,Tabla512[[#This Row],[Tiempo_normal (ns)]]&lt;$M$509)</f>
        <v>1</v>
      </c>
      <c r="AD125" s="8">
        <v>122</v>
      </c>
      <c r="AE125" t="b">
        <f>OR(Tabla613[[#This Row],[Tiempo_lineal (ns)]]&gt;$O$508,Tabla613[[#This Row],[Tiempo_lineal (ns)]]&lt;$O$509)</f>
        <v>0</v>
      </c>
      <c r="AF125" s="7" t="b">
        <f>OR(Tabla613[[#This Row],[Tiempo_normal (ns)]]&gt;$P$508,Tabla613[[#This Row],[Tiempo_normal (ns)]]&lt;$P$509)</f>
        <v>1</v>
      </c>
    </row>
    <row r="126" spans="2:32" x14ac:dyDescent="0.3">
      <c r="B126">
        <v>123</v>
      </c>
      <c r="C126">
        <v>80</v>
      </c>
      <c r="D126">
        <v>69</v>
      </c>
      <c r="E126">
        <v>123</v>
      </c>
      <c r="F126">
        <v>118</v>
      </c>
      <c r="G126">
        <v>151</v>
      </c>
      <c r="H126">
        <v>123</v>
      </c>
      <c r="I126">
        <v>134</v>
      </c>
      <c r="J126">
        <v>346</v>
      </c>
      <c r="K126">
        <v>123</v>
      </c>
      <c r="L126">
        <v>427</v>
      </c>
      <c r="M126">
        <v>823</v>
      </c>
      <c r="N126">
        <v>123</v>
      </c>
      <c r="O126">
        <v>570</v>
      </c>
      <c r="P126">
        <v>634</v>
      </c>
      <c r="R126" s="6">
        <v>123</v>
      </c>
      <c r="S126" t="b">
        <f>OR(Tabla19[[#This Row],[Tiempo_lineal (ns)]]&gt;$C$508,Tabla19[[#This Row],[Tiempo_lineal (ns)]]&lt;$C$509)</f>
        <v>0</v>
      </c>
      <c r="T126" t="b">
        <f>OR(Tabla19[[#This Row],[Tiempo_normal (ns)]]&gt;$D$508,Tabla19[[#This Row],[Tiempo_normal (ns)]]&lt;$D$509)</f>
        <v>0</v>
      </c>
      <c r="U126" s="6">
        <v>123</v>
      </c>
      <c r="V126" t="b">
        <f>OR(Tabla310[[#This Row],[Tiempo_lineal (ns)]]&gt;$F$508,Tabla310[[#This Row],[Tiempo_lineal (ns)]]&lt;$F$509)</f>
        <v>0</v>
      </c>
      <c r="W126" t="b">
        <f>OR(Tabla310[[#This Row],[Tiempo_normal (ns)]]&gt;$G$508,Tabla310[[#This Row],[Tiempo_normal (ns)]]&lt;$G$509)</f>
        <v>0</v>
      </c>
      <c r="X126" s="6">
        <v>123</v>
      </c>
      <c r="Y126" t="b">
        <f>OR(Tabla411[[#This Row],[Tiempo_lineal (ns)]]&gt;$I$508,Tabla411[[#This Row],[Tiempo_lineal (ns)]]&lt;$I$509)</f>
        <v>0</v>
      </c>
      <c r="Z126" t="b">
        <f>OR(Tabla411[[#This Row],[Tiempo_normal (ns)]]&gt;$J$508,Tabla411[[#This Row],[Tiempo_normal (ns)]]&lt;$J$509)</f>
        <v>0</v>
      </c>
      <c r="AA126" s="6">
        <v>123</v>
      </c>
      <c r="AB126" t="b">
        <f>OR(Tabla512[[#This Row],[Tiempo_lineal (ns)]]&gt;$L$508,Tabla512[[#This Row],[Tiempo_lineal (ns)]]&lt;$L$509)</f>
        <v>0</v>
      </c>
      <c r="AC126" t="b">
        <f>OR(Tabla512[[#This Row],[Tiempo_normal (ns)]]&gt;$M$508,Tabla512[[#This Row],[Tiempo_normal (ns)]]&lt;$M$509)</f>
        <v>1</v>
      </c>
      <c r="AD126" s="6">
        <v>123</v>
      </c>
      <c r="AE126" t="b">
        <f>OR(Tabla613[[#This Row],[Tiempo_lineal (ns)]]&gt;$O$508,Tabla613[[#This Row],[Tiempo_lineal (ns)]]&lt;$O$509)</f>
        <v>0</v>
      </c>
      <c r="AF126" s="7" t="b">
        <f>OR(Tabla613[[#This Row],[Tiempo_normal (ns)]]&gt;$P$508,Tabla613[[#This Row],[Tiempo_normal (ns)]]&lt;$P$509)</f>
        <v>0</v>
      </c>
    </row>
    <row r="127" spans="2:32" x14ac:dyDescent="0.3">
      <c r="B127">
        <v>124</v>
      </c>
      <c r="C127">
        <v>107</v>
      </c>
      <c r="D127">
        <v>52</v>
      </c>
      <c r="E127">
        <v>124</v>
      </c>
      <c r="F127">
        <v>92</v>
      </c>
      <c r="G127">
        <v>112</v>
      </c>
      <c r="H127">
        <v>124</v>
      </c>
      <c r="I127">
        <v>138</v>
      </c>
      <c r="J127">
        <v>78</v>
      </c>
      <c r="K127">
        <v>124</v>
      </c>
      <c r="L127">
        <v>130</v>
      </c>
      <c r="M127">
        <v>248</v>
      </c>
      <c r="N127">
        <v>124</v>
      </c>
      <c r="O127">
        <v>1174</v>
      </c>
      <c r="P127">
        <v>711</v>
      </c>
      <c r="R127" s="8">
        <v>124</v>
      </c>
      <c r="S127" t="b">
        <f>OR(Tabla19[[#This Row],[Tiempo_lineal (ns)]]&gt;$C$508,Tabla19[[#This Row],[Tiempo_lineal (ns)]]&lt;$C$509)</f>
        <v>0</v>
      </c>
      <c r="T127" t="b">
        <f>OR(Tabla19[[#This Row],[Tiempo_normal (ns)]]&gt;$D$508,Tabla19[[#This Row],[Tiempo_normal (ns)]]&lt;$D$509)</f>
        <v>0</v>
      </c>
      <c r="U127" s="8">
        <v>124</v>
      </c>
      <c r="V127" t="b">
        <f>OR(Tabla310[[#This Row],[Tiempo_lineal (ns)]]&gt;$F$508,Tabla310[[#This Row],[Tiempo_lineal (ns)]]&lt;$F$509)</f>
        <v>0</v>
      </c>
      <c r="W127" t="b">
        <f>OR(Tabla310[[#This Row],[Tiempo_normal (ns)]]&gt;$G$508,Tabla310[[#This Row],[Tiempo_normal (ns)]]&lt;$G$509)</f>
        <v>0</v>
      </c>
      <c r="X127" s="8">
        <v>124</v>
      </c>
      <c r="Y127" t="b">
        <f>OR(Tabla411[[#This Row],[Tiempo_lineal (ns)]]&gt;$I$508,Tabla411[[#This Row],[Tiempo_lineal (ns)]]&lt;$I$509)</f>
        <v>0</v>
      </c>
      <c r="Z127" t="b">
        <f>OR(Tabla411[[#This Row],[Tiempo_normal (ns)]]&gt;$J$508,Tabla411[[#This Row],[Tiempo_normal (ns)]]&lt;$J$509)</f>
        <v>0</v>
      </c>
      <c r="AA127" s="8">
        <v>124</v>
      </c>
      <c r="AB127" t="b">
        <f>OR(Tabla512[[#This Row],[Tiempo_lineal (ns)]]&gt;$L$508,Tabla512[[#This Row],[Tiempo_lineal (ns)]]&lt;$L$509)</f>
        <v>0</v>
      </c>
      <c r="AC127" t="b">
        <f>OR(Tabla512[[#This Row],[Tiempo_normal (ns)]]&gt;$M$508,Tabla512[[#This Row],[Tiempo_normal (ns)]]&lt;$M$509)</f>
        <v>0</v>
      </c>
      <c r="AD127" s="8">
        <v>124</v>
      </c>
      <c r="AE127" t="b">
        <f>OR(Tabla613[[#This Row],[Tiempo_lineal (ns)]]&gt;$O$508,Tabla613[[#This Row],[Tiempo_lineal (ns)]]&lt;$O$509)</f>
        <v>0</v>
      </c>
      <c r="AF127" s="7" t="b">
        <f>OR(Tabla613[[#This Row],[Tiempo_normal (ns)]]&gt;$P$508,Tabla613[[#This Row],[Tiempo_normal (ns)]]&lt;$P$509)</f>
        <v>0</v>
      </c>
    </row>
    <row r="128" spans="2:32" x14ac:dyDescent="0.3">
      <c r="B128">
        <v>125</v>
      </c>
      <c r="C128">
        <v>97</v>
      </c>
      <c r="D128">
        <v>47</v>
      </c>
      <c r="E128">
        <v>125</v>
      </c>
      <c r="F128">
        <v>91</v>
      </c>
      <c r="G128">
        <v>251</v>
      </c>
      <c r="H128">
        <v>125</v>
      </c>
      <c r="I128">
        <v>125</v>
      </c>
      <c r="J128">
        <v>437</v>
      </c>
      <c r="K128">
        <v>125</v>
      </c>
      <c r="L128">
        <v>451</v>
      </c>
      <c r="M128">
        <v>200</v>
      </c>
      <c r="N128">
        <v>125</v>
      </c>
      <c r="O128">
        <v>862</v>
      </c>
      <c r="P128">
        <v>704</v>
      </c>
      <c r="R128" s="6">
        <v>125</v>
      </c>
      <c r="S128" t="b">
        <f>OR(Tabla19[[#This Row],[Tiempo_lineal (ns)]]&gt;$C$508,Tabla19[[#This Row],[Tiempo_lineal (ns)]]&lt;$C$509)</f>
        <v>0</v>
      </c>
      <c r="T128" t="b">
        <f>OR(Tabla19[[#This Row],[Tiempo_normal (ns)]]&gt;$D$508,Tabla19[[#This Row],[Tiempo_normal (ns)]]&lt;$D$509)</f>
        <v>0</v>
      </c>
      <c r="U128" s="6">
        <v>125</v>
      </c>
      <c r="V128" t="b">
        <f>OR(Tabla310[[#This Row],[Tiempo_lineal (ns)]]&gt;$F$508,Tabla310[[#This Row],[Tiempo_lineal (ns)]]&lt;$F$509)</f>
        <v>0</v>
      </c>
      <c r="W128" t="b">
        <f>OR(Tabla310[[#This Row],[Tiempo_normal (ns)]]&gt;$G$508,Tabla310[[#This Row],[Tiempo_normal (ns)]]&lt;$G$509)</f>
        <v>1</v>
      </c>
      <c r="X128" s="6">
        <v>125</v>
      </c>
      <c r="Y128" t="b">
        <f>OR(Tabla411[[#This Row],[Tiempo_lineal (ns)]]&gt;$I$508,Tabla411[[#This Row],[Tiempo_lineal (ns)]]&lt;$I$509)</f>
        <v>0</v>
      </c>
      <c r="Z128" t="b">
        <f>OR(Tabla411[[#This Row],[Tiempo_normal (ns)]]&gt;$J$508,Tabla411[[#This Row],[Tiempo_normal (ns)]]&lt;$J$509)</f>
        <v>0</v>
      </c>
      <c r="AA128" s="6">
        <v>125</v>
      </c>
      <c r="AB128" t="b">
        <f>OR(Tabla512[[#This Row],[Tiempo_lineal (ns)]]&gt;$L$508,Tabla512[[#This Row],[Tiempo_lineal (ns)]]&lt;$L$509)</f>
        <v>0</v>
      </c>
      <c r="AC128" t="b">
        <f>OR(Tabla512[[#This Row],[Tiempo_normal (ns)]]&gt;$M$508,Tabla512[[#This Row],[Tiempo_normal (ns)]]&lt;$M$509)</f>
        <v>0</v>
      </c>
      <c r="AD128" s="6">
        <v>125</v>
      </c>
      <c r="AE128" t="b">
        <f>OR(Tabla613[[#This Row],[Tiempo_lineal (ns)]]&gt;$O$508,Tabla613[[#This Row],[Tiempo_lineal (ns)]]&lt;$O$509)</f>
        <v>0</v>
      </c>
      <c r="AF128" s="7" t="b">
        <f>OR(Tabla613[[#This Row],[Tiempo_normal (ns)]]&gt;$P$508,Tabla613[[#This Row],[Tiempo_normal (ns)]]&lt;$P$509)</f>
        <v>0</v>
      </c>
    </row>
    <row r="129" spans="2:32" x14ac:dyDescent="0.3">
      <c r="B129">
        <v>126</v>
      </c>
      <c r="C129">
        <v>83</v>
      </c>
      <c r="D129">
        <v>31</v>
      </c>
      <c r="E129">
        <v>126</v>
      </c>
      <c r="F129">
        <v>193</v>
      </c>
      <c r="G129">
        <v>129</v>
      </c>
      <c r="H129">
        <v>126</v>
      </c>
      <c r="I129">
        <v>263</v>
      </c>
      <c r="J129">
        <v>61</v>
      </c>
      <c r="K129">
        <v>126</v>
      </c>
      <c r="L129">
        <v>515</v>
      </c>
      <c r="M129">
        <v>391</v>
      </c>
      <c r="N129">
        <v>126</v>
      </c>
      <c r="O129">
        <v>427</v>
      </c>
      <c r="P129">
        <v>625</v>
      </c>
      <c r="R129" s="8">
        <v>126</v>
      </c>
      <c r="S129" t="b">
        <f>OR(Tabla19[[#This Row],[Tiempo_lineal (ns)]]&gt;$C$508,Tabla19[[#This Row],[Tiempo_lineal (ns)]]&lt;$C$509)</f>
        <v>0</v>
      </c>
      <c r="T129" t="b">
        <f>OR(Tabla19[[#This Row],[Tiempo_normal (ns)]]&gt;$D$508,Tabla19[[#This Row],[Tiempo_normal (ns)]]&lt;$D$509)</f>
        <v>0</v>
      </c>
      <c r="U129" s="8">
        <v>126</v>
      </c>
      <c r="V129" t="b">
        <f>OR(Tabla310[[#This Row],[Tiempo_lineal (ns)]]&gt;$F$508,Tabla310[[#This Row],[Tiempo_lineal (ns)]]&lt;$F$509)</f>
        <v>1</v>
      </c>
      <c r="W129" t="b">
        <f>OR(Tabla310[[#This Row],[Tiempo_normal (ns)]]&gt;$G$508,Tabla310[[#This Row],[Tiempo_normal (ns)]]&lt;$G$509)</f>
        <v>0</v>
      </c>
      <c r="X129" s="8">
        <v>126</v>
      </c>
      <c r="Y129" t="b">
        <f>OR(Tabla411[[#This Row],[Tiempo_lineal (ns)]]&gt;$I$508,Tabla411[[#This Row],[Tiempo_lineal (ns)]]&lt;$I$509)</f>
        <v>0</v>
      </c>
      <c r="Z129" t="b">
        <f>OR(Tabla411[[#This Row],[Tiempo_normal (ns)]]&gt;$J$508,Tabla411[[#This Row],[Tiempo_normal (ns)]]&lt;$J$509)</f>
        <v>0</v>
      </c>
      <c r="AA129" s="8">
        <v>126</v>
      </c>
      <c r="AB129" t="b">
        <f>OR(Tabla512[[#This Row],[Tiempo_lineal (ns)]]&gt;$L$508,Tabla512[[#This Row],[Tiempo_lineal (ns)]]&lt;$L$509)</f>
        <v>0</v>
      </c>
      <c r="AC129" t="b">
        <f>OR(Tabla512[[#This Row],[Tiempo_normal (ns)]]&gt;$M$508,Tabla512[[#This Row],[Tiempo_normal (ns)]]&lt;$M$509)</f>
        <v>0</v>
      </c>
      <c r="AD129" s="8">
        <v>126</v>
      </c>
      <c r="AE129" t="b">
        <f>OR(Tabla613[[#This Row],[Tiempo_lineal (ns)]]&gt;$O$508,Tabla613[[#This Row],[Tiempo_lineal (ns)]]&lt;$O$509)</f>
        <v>0</v>
      </c>
      <c r="AF129" s="7" t="b">
        <f>OR(Tabla613[[#This Row],[Tiempo_normal (ns)]]&gt;$P$508,Tabla613[[#This Row],[Tiempo_normal (ns)]]&lt;$P$509)</f>
        <v>0</v>
      </c>
    </row>
    <row r="130" spans="2:32" x14ac:dyDescent="0.3">
      <c r="B130">
        <v>127</v>
      </c>
      <c r="C130">
        <v>82</v>
      </c>
      <c r="D130">
        <v>36</v>
      </c>
      <c r="E130">
        <v>127</v>
      </c>
      <c r="F130">
        <v>102</v>
      </c>
      <c r="G130">
        <v>43</v>
      </c>
      <c r="H130">
        <v>127</v>
      </c>
      <c r="I130">
        <v>311</v>
      </c>
      <c r="J130">
        <v>367</v>
      </c>
      <c r="K130">
        <v>127</v>
      </c>
      <c r="L130">
        <v>359</v>
      </c>
      <c r="M130">
        <v>227</v>
      </c>
      <c r="N130">
        <v>127</v>
      </c>
      <c r="O130">
        <v>806</v>
      </c>
      <c r="P130">
        <v>526</v>
      </c>
      <c r="R130" s="6">
        <v>127</v>
      </c>
      <c r="S130" t="b">
        <f>OR(Tabla19[[#This Row],[Tiempo_lineal (ns)]]&gt;$C$508,Tabla19[[#This Row],[Tiempo_lineal (ns)]]&lt;$C$509)</f>
        <v>0</v>
      </c>
      <c r="T130" t="b">
        <f>OR(Tabla19[[#This Row],[Tiempo_normal (ns)]]&gt;$D$508,Tabla19[[#This Row],[Tiempo_normal (ns)]]&lt;$D$509)</f>
        <v>0</v>
      </c>
      <c r="U130" s="6">
        <v>127</v>
      </c>
      <c r="V130" t="b">
        <f>OR(Tabla310[[#This Row],[Tiempo_lineal (ns)]]&gt;$F$508,Tabla310[[#This Row],[Tiempo_lineal (ns)]]&lt;$F$509)</f>
        <v>0</v>
      </c>
      <c r="W130" t="b">
        <f>OR(Tabla310[[#This Row],[Tiempo_normal (ns)]]&gt;$G$508,Tabla310[[#This Row],[Tiempo_normal (ns)]]&lt;$G$509)</f>
        <v>0</v>
      </c>
      <c r="X130" s="6">
        <v>127</v>
      </c>
      <c r="Y130" t="b">
        <f>OR(Tabla411[[#This Row],[Tiempo_lineal (ns)]]&gt;$I$508,Tabla411[[#This Row],[Tiempo_lineal (ns)]]&lt;$I$509)</f>
        <v>0</v>
      </c>
      <c r="Z130" t="b">
        <f>OR(Tabla411[[#This Row],[Tiempo_normal (ns)]]&gt;$J$508,Tabla411[[#This Row],[Tiempo_normal (ns)]]&lt;$J$509)</f>
        <v>0</v>
      </c>
      <c r="AA130" s="6">
        <v>127</v>
      </c>
      <c r="AB130" t="b">
        <f>OR(Tabla512[[#This Row],[Tiempo_lineal (ns)]]&gt;$L$508,Tabla512[[#This Row],[Tiempo_lineal (ns)]]&lt;$L$509)</f>
        <v>0</v>
      </c>
      <c r="AC130" t="b">
        <f>OR(Tabla512[[#This Row],[Tiempo_normal (ns)]]&gt;$M$508,Tabla512[[#This Row],[Tiempo_normal (ns)]]&lt;$M$509)</f>
        <v>0</v>
      </c>
      <c r="AD130" s="6">
        <v>127</v>
      </c>
      <c r="AE130" t="b">
        <f>OR(Tabla613[[#This Row],[Tiempo_lineal (ns)]]&gt;$O$508,Tabla613[[#This Row],[Tiempo_lineal (ns)]]&lt;$O$509)</f>
        <v>0</v>
      </c>
      <c r="AF130" s="7" t="b">
        <f>OR(Tabla613[[#This Row],[Tiempo_normal (ns)]]&gt;$P$508,Tabla613[[#This Row],[Tiempo_normal (ns)]]&lt;$P$509)</f>
        <v>0</v>
      </c>
    </row>
    <row r="131" spans="2:32" x14ac:dyDescent="0.3">
      <c r="B131">
        <v>128</v>
      </c>
      <c r="C131">
        <v>87</v>
      </c>
      <c r="D131">
        <v>66</v>
      </c>
      <c r="E131">
        <v>128</v>
      </c>
      <c r="F131">
        <v>107</v>
      </c>
      <c r="G131">
        <v>58</v>
      </c>
      <c r="H131">
        <v>128</v>
      </c>
      <c r="I131">
        <v>119</v>
      </c>
      <c r="J131">
        <v>109</v>
      </c>
      <c r="K131">
        <v>128</v>
      </c>
      <c r="L131">
        <v>293</v>
      </c>
      <c r="M131">
        <v>195</v>
      </c>
      <c r="N131">
        <v>128</v>
      </c>
      <c r="O131">
        <v>955</v>
      </c>
      <c r="P131">
        <v>575</v>
      </c>
      <c r="R131" s="8">
        <v>128</v>
      </c>
      <c r="S131" t="b">
        <f>OR(Tabla19[[#This Row],[Tiempo_lineal (ns)]]&gt;$C$508,Tabla19[[#This Row],[Tiempo_lineal (ns)]]&lt;$C$509)</f>
        <v>0</v>
      </c>
      <c r="T131" t="b">
        <f>OR(Tabla19[[#This Row],[Tiempo_normal (ns)]]&gt;$D$508,Tabla19[[#This Row],[Tiempo_normal (ns)]]&lt;$D$509)</f>
        <v>0</v>
      </c>
      <c r="U131" s="8">
        <v>128</v>
      </c>
      <c r="V131" t="b">
        <f>OR(Tabla310[[#This Row],[Tiempo_lineal (ns)]]&gt;$F$508,Tabla310[[#This Row],[Tiempo_lineal (ns)]]&lt;$F$509)</f>
        <v>0</v>
      </c>
      <c r="W131" t="b">
        <f>OR(Tabla310[[#This Row],[Tiempo_normal (ns)]]&gt;$G$508,Tabla310[[#This Row],[Tiempo_normal (ns)]]&lt;$G$509)</f>
        <v>0</v>
      </c>
      <c r="X131" s="8">
        <v>128</v>
      </c>
      <c r="Y131" t="b">
        <f>OR(Tabla411[[#This Row],[Tiempo_lineal (ns)]]&gt;$I$508,Tabla411[[#This Row],[Tiempo_lineal (ns)]]&lt;$I$509)</f>
        <v>0</v>
      </c>
      <c r="Z131" t="b">
        <f>OR(Tabla411[[#This Row],[Tiempo_normal (ns)]]&gt;$J$508,Tabla411[[#This Row],[Tiempo_normal (ns)]]&lt;$J$509)</f>
        <v>0</v>
      </c>
      <c r="AA131" s="8">
        <v>128</v>
      </c>
      <c r="AB131" t="b">
        <f>OR(Tabla512[[#This Row],[Tiempo_lineal (ns)]]&gt;$L$508,Tabla512[[#This Row],[Tiempo_lineal (ns)]]&lt;$L$509)</f>
        <v>0</v>
      </c>
      <c r="AC131" t="b">
        <f>OR(Tabla512[[#This Row],[Tiempo_normal (ns)]]&gt;$M$508,Tabla512[[#This Row],[Tiempo_normal (ns)]]&lt;$M$509)</f>
        <v>0</v>
      </c>
      <c r="AD131" s="8">
        <v>128</v>
      </c>
      <c r="AE131" t="b">
        <f>OR(Tabla613[[#This Row],[Tiempo_lineal (ns)]]&gt;$O$508,Tabla613[[#This Row],[Tiempo_lineal (ns)]]&lt;$O$509)</f>
        <v>0</v>
      </c>
      <c r="AF131" s="7" t="b">
        <f>OR(Tabla613[[#This Row],[Tiempo_normal (ns)]]&gt;$P$508,Tabla613[[#This Row],[Tiempo_normal (ns)]]&lt;$P$509)</f>
        <v>0</v>
      </c>
    </row>
    <row r="132" spans="2:32" x14ac:dyDescent="0.3">
      <c r="B132">
        <v>129</v>
      </c>
      <c r="C132">
        <v>90</v>
      </c>
      <c r="D132">
        <v>54</v>
      </c>
      <c r="E132">
        <v>129</v>
      </c>
      <c r="F132">
        <v>88</v>
      </c>
      <c r="G132">
        <v>63</v>
      </c>
      <c r="H132">
        <v>129</v>
      </c>
      <c r="I132">
        <v>431</v>
      </c>
      <c r="J132">
        <v>207</v>
      </c>
      <c r="K132">
        <v>129</v>
      </c>
      <c r="L132">
        <v>461</v>
      </c>
      <c r="M132">
        <v>315</v>
      </c>
      <c r="N132">
        <v>129</v>
      </c>
      <c r="O132">
        <v>498</v>
      </c>
      <c r="P132">
        <v>897</v>
      </c>
      <c r="R132" s="6">
        <v>129</v>
      </c>
      <c r="S132" t="b">
        <f>OR(Tabla19[[#This Row],[Tiempo_lineal (ns)]]&gt;$C$508,Tabla19[[#This Row],[Tiempo_lineal (ns)]]&lt;$C$509)</f>
        <v>0</v>
      </c>
      <c r="T132" t="b">
        <f>OR(Tabla19[[#This Row],[Tiempo_normal (ns)]]&gt;$D$508,Tabla19[[#This Row],[Tiempo_normal (ns)]]&lt;$D$509)</f>
        <v>0</v>
      </c>
      <c r="U132" s="6">
        <v>129</v>
      </c>
      <c r="V132" t="b">
        <f>OR(Tabla310[[#This Row],[Tiempo_lineal (ns)]]&gt;$F$508,Tabla310[[#This Row],[Tiempo_lineal (ns)]]&lt;$F$509)</f>
        <v>0</v>
      </c>
      <c r="W132" t="b">
        <f>OR(Tabla310[[#This Row],[Tiempo_normal (ns)]]&gt;$G$508,Tabla310[[#This Row],[Tiempo_normal (ns)]]&lt;$G$509)</f>
        <v>0</v>
      </c>
      <c r="X132" s="6">
        <v>129</v>
      </c>
      <c r="Y132" t="b">
        <f>OR(Tabla411[[#This Row],[Tiempo_lineal (ns)]]&gt;$I$508,Tabla411[[#This Row],[Tiempo_lineal (ns)]]&lt;$I$509)</f>
        <v>0</v>
      </c>
      <c r="Z132" t="b">
        <f>OR(Tabla411[[#This Row],[Tiempo_normal (ns)]]&gt;$J$508,Tabla411[[#This Row],[Tiempo_normal (ns)]]&lt;$J$509)</f>
        <v>0</v>
      </c>
      <c r="AA132" s="6">
        <v>129</v>
      </c>
      <c r="AB132" t="b">
        <f>OR(Tabla512[[#This Row],[Tiempo_lineal (ns)]]&gt;$L$508,Tabla512[[#This Row],[Tiempo_lineal (ns)]]&lt;$L$509)</f>
        <v>0</v>
      </c>
      <c r="AC132" t="b">
        <f>OR(Tabla512[[#This Row],[Tiempo_normal (ns)]]&gt;$M$508,Tabla512[[#This Row],[Tiempo_normal (ns)]]&lt;$M$509)</f>
        <v>0</v>
      </c>
      <c r="AD132" s="6">
        <v>129</v>
      </c>
      <c r="AE132" t="b">
        <f>OR(Tabla613[[#This Row],[Tiempo_lineal (ns)]]&gt;$O$508,Tabla613[[#This Row],[Tiempo_lineal (ns)]]&lt;$O$509)</f>
        <v>0</v>
      </c>
      <c r="AF132" s="7" t="b">
        <f>OR(Tabla613[[#This Row],[Tiempo_normal (ns)]]&gt;$P$508,Tabla613[[#This Row],[Tiempo_normal (ns)]]&lt;$P$509)</f>
        <v>0</v>
      </c>
    </row>
    <row r="133" spans="2:32" x14ac:dyDescent="0.3">
      <c r="B133">
        <v>130</v>
      </c>
      <c r="C133">
        <v>68</v>
      </c>
      <c r="D133">
        <v>58</v>
      </c>
      <c r="E133">
        <v>130</v>
      </c>
      <c r="F133">
        <v>89</v>
      </c>
      <c r="G133">
        <v>37</v>
      </c>
      <c r="H133">
        <v>130</v>
      </c>
      <c r="I133">
        <v>119</v>
      </c>
      <c r="J133">
        <v>172</v>
      </c>
      <c r="K133">
        <v>130</v>
      </c>
      <c r="L133">
        <v>369</v>
      </c>
      <c r="M133">
        <v>295</v>
      </c>
      <c r="N133">
        <v>130</v>
      </c>
      <c r="O133">
        <v>512</v>
      </c>
      <c r="P133">
        <v>311</v>
      </c>
      <c r="R133" s="8">
        <v>130</v>
      </c>
      <c r="S133" t="b">
        <f>OR(Tabla19[[#This Row],[Tiempo_lineal (ns)]]&gt;$C$508,Tabla19[[#This Row],[Tiempo_lineal (ns)]]&lt;$C$509)</f>
        <v>0</v>
      </c>
      <c r="T133" t="b">
        <f>OR(Tabla19[[#This Row],[Tiempo_normal (ns)]]&gt;$D$508,Tabla19[[#This Row],[Tiempo_normal (ns)]]&lt;$D$509)</f>
        <v>0</v>
      </c>
      <c r="U133" s="8">
        <v>130</v>
      </c>
      <c r="V133" t="b">
        <f>OR(Tabla310[[#This Row],[Tiempo_lineal (ns)]]&gt;$F$508,Tabla310[[#This Row],[Tiempo_lineal (ns)]]&lt;$F$509)</f>
        <v>0</v>
      </c>
      <c r="W133" t="b">
        <f>OR(Tabla310[[#This Row],[Tiempo_normal (ns)]]&gt;$G$508,Tabla310[[#This Row],[Tiempo_normal (ns)]]&lt;$G$509)</f>
        <v>0</v>
      </c>
      <c r="X133" s="8">
        <v>130</v>
      </c>
      <c r="Y133" t="b">
        <f>OR(Tabla411[[#This Row],[Tiempo_lineal (ns)]]&gt;$I$508,Tabla411[[#This Row],[Tiempo_lineal (ns)]]&lt;$I$509)</f>
        <v>0</v>
      </c>
      <c r="Z133" t="b">
        <f>OR(Tabla411[[#This Row],[Tiempo_normal (ns)]]&gt;$J$508,Tabla411[[#This Row],[Tiempo_normal (ns)]]&lt;$J$509)</f>
        <v>0</v>
      </c>
      <c r="AA133" s="8">
        <v>130</v>
      </c>
      <c r="AB133" t="b">
        <f>OR(Tabla512[[#This Row],[Tiempo_lineal (ns)]]&gt;$L$508,Tabla512[[#This Row],[Tiempo_lineal (ns)]]&lt;$L$509)</f>
        <v>0</v>
      </c>
      <c r="AC133" t="b">
        <f>OR(Tabla512[[#This Row],[Tiempo_normal (ns)]]&gt;$M$508,Tabla512[[#This Row],[Tiempo_normal (ns)]]&lt;$M$509)</f>
        <v>0</v>
      </c>
      <c r="AD133" s="8">
        <v>130</v>
      </c>
      <c r="AE133" t="b">
        <f>OR(Tabla613[[#This Row],[Tiempo_lineal (ns)]]&gt;$O$508,Tabla613[[#This Row],[Tiempo_lineal (ns)]]&lt;$O$509)</f>
        <v>0</v>
      </c>
      <c r="AF133" s="7" t="b">
        <f>OR(Tabla613[[#This Row],[Tiempo_normal (ns)]]&gt;$P$508,Tabla613[[#This Row],[Tiempo_normal (ns)]]&lt;$P$509)</f>
        <v>0</v>
      </c>
    </row>
    <row r="134" spans="2:32" x14ac:dyDescent="0.3">
      <c r="B134">
        <v>131</v>
      </c>
      <c r="C134">
        <v>93</v>
      </c>
      <c r="D134">
        <v>54</v>
      </c>
      <c r="E134">
        <v>131</v>
      </c>
      <c r="F134">
        <v>63</v>
      </c>
      <c r="G134">
        <v>26</v>
      </c>
      <c r="H134">
        <v>131</v>
      </c>
      <c r="I134">
        <v>242</v>
      </c>
      <c r="J134">
        <v>118</v>
      </c>
      <c r="K134">
        <v>131</v>
      </c>
      <c r="L134">
        <v>462</v>
      </c>
      <c r="M134">
        <v>218</v>
      </c>
      <c r="N134">
        <v>131</v>
      </c>
      <c r="O134">
        <v>477</v>
      </c>
      <c r="P134">
        <v>421</v>
      </c>
      <c r="R134" s="6">
        <v>131</v>
      </c>
      <c r="S134" t="b">
        <f>OR(Tabla19[[#This Row],[Tiempo_lineal (ns)]]&gt;$C$508,Tabla19[[#This Row],[Tiempo_lineal (ns)]]&lt;$C$509)</f>
        <v>0</v>
      </c>
      <c r="T134" t="b">
        <f>OR(Tabla19[[#This Row],[Tiempo_normal (ns)]]&gt;$D$508,Tabla19[[#This Row],[Tiempo_normal (ns)]]&lt;$D$509)</f>
        <v>0</v>
      </c>
      <c r="U134" s="6">
        <v>131</v>
      </c>
      <c r="V134" t="b">
        <f>OR(Tabla310[[#This Row],[Tiempo_lineal (ns)]]&gt;$F$508,Tabla310[[#This Row],[Tiempo_lineal (ns)]]&lt;$F$509)</f>
        <v>0</v>
      </c>
      <c r="W134" t="b">
        <f>OR(Tabla310[[#This Row],[Tiempo_normal (ns)]]&gt;$G$508,Tabla310[[#This Row],[Tiempo_normal (ns)]]&lt;$G$509)</f>
        <v>0</v>
      </c>
      <c r="X134" s="6">
        <v>131</v>
      </c>
      <c r="Y134" t="b">
        <f>OR(Tabla411[[#This Row],[Tiempo_lineal (ns)]]&gt;$I$508,Tabla411[[#This Row],[Tiempo_lineal (ns)]]&lt;$I$509)</f>
        <v>0</v>
      </c>
      <c r="Z134" t="b">
        <f>OR(Tabla411[[#This Row],[Tiempo_normal (ns)]]&gt;$J$508,Tabla411[[#This Row],[Tiempo_normal (ns)]]&lt;$J$509)</f>
        <v>0</v>
      </c>
      <c r="AA134" s="6">
        <v>131</v>
      </c>
      <c r="AB134" t="b">
        <f>OR(Tabla512[[#This Row],[Tiempo_lineal (ns)]]&gt;$L$508,Tabla512[[#This Row],[Tiempo_lineal (ns)]]&lt;$L$509)</f>
        <v>0</v>
      </c>
      <c r="AC134" t="b">
        <f>OR(Tabla512[[#This Row],[Tiempo_normal (ns)]]&gt;$M$508,Tabla512[[#This Row],[Tiempo_normal (ns)]]&lt;$M$509)</f>
        <v>0</v>
      </c>
      <c r="AD134" s="6">
        <v>131</v>
      </c>
      <c r="AE134" t="b">
        <f>OR(Tabla613[[#This Row],[Tiempo_lineal (ns)]]&gt;$O$508,Tabla613[[#This Row],[Tiempo_lineal (ns)]]&lt;$O$509)</f>
        <v>0</v>
      </c>
      <c r="AF134" s="7" t="b">
        <f>OR(Tabla613[[#This Row],[Tiempo_normal (ns)]]&gt;$P$508,Tabla613[[#This Row],[Tiempo_normal (ns)]]&lt;$P$509)</f>
        <v>0</v>
      </c>
    </row>
    <row r="135" spans="2:32" x14ac:dyDescent="0.3">
      <c r="B135">
        <v>132</v>
      </c>
      <c r="C135">
        <v>110</v>
      </c>
      <c r="D135">
        <v>77</v>
      </c>
      <c r="E135">
        <v>132</v>
      </c>
      <c r="F135">
        <v>120</v>
      </c>
      <c r="G135">
        <v>126</v>
      </c>
      <c r="H135">
        <v>132</v>
      </c>
      <c r="I135">
        <v>247</v>
      </c>
      <c r="J135">
        <v>79</v>
      </c>
      <c r="K135">
        <v>132</v>
      </c>
      <c r="L135">
        <v>287</v>
      </c>
      <c r="M135">
        <v>302</v>
      </c>
      <c r="N135">
        <v>132</v>
      </c>
      <c r="O135">
        <v>297</v>
      </c>
      <c r="P135">
        <v>708</v>
      </c>
      <c r="R135" s="8">
        <v>132</v>
      </c>
      <c r="S135" t="b">
        <f>OR(Tabla19[[#This Row],[Tiempo_lineal (ns)]]&gt;$C$508,Tabla19[[#This Row],[Tiempo_lineal (ns)]]&lt;$C$509)</f>
        <v>0</v>
      </c>
      <c r="T135" t="b">
        <f>OR(Tabla19[[#This Row],[Tiempo_normal (ns)]]&gt;$D$508,Tabla19[[#This Row],[Tiempo_normal (ns)]]&lt;$D$509)</f>
        <v>0</v>
      </c>
      <c r="U135" s="8">
        <v>132</v>
      </c>
      <c r="V135" t="b">
        <f>OR(Tabla310[[#This Row],[Tiempo_lineal (ns)]]&gt;$F$508,Tabla310[[#This Row],[Tiempo_lineal (ns)]]&lt;$F$509)</f>
        <v>0</v>
      </c>
      <c r="W135" t="b">
        <f>OR(Tabla310[[#This Row],[Tiempo_normal (ns)]]&gt;$G$508,Tabla310[[#This Row],[Tiempo_normal (ns)]]&lt;$G$509)</f>
        <v>0</v>
      </c>
      <c r="X135" s="8">
        <v>132</v>
      </c>
      <c r="Y135" t="b">
        <f>OR(Tabla411[[#This Row],[Tiempo_lineal (ns)]]&gt;$I$508,Tabla411[[#This Row],[Tiempo_lineal (ns)]]&lt;$I$509)</f>
        <v>0</v>
      </c>
      <c r="Z135" t="b">
        <f>OR(Tabla411[[#This Row],[Tiempo_normal (ns)]]&gt;$J$508,Tabla411[[#This Row],[Tiempo_normal (ns)]]&lt;$J$509)</f>
        <v>0</v>
      </c>
      <c r="AA135" s="8">
        <v>132</v>
      </c>
      <c r="AB135" t="b">
        <f>OR(Tabla512[[#This Row],[Tiempo_lineal (ns)]]&gt;$L$508,Tabla512[[#This Row],[Tiempo_lineal (ns)]]&lt;$L$509)</f>
        <v>0</v>
      </c>
      <c r="AC135" t="b">
        <f>OR(Tabla512[[#This Row],[Tiempo_normal (ns)]]&gt;$M$508,Tabla512[[#This Row],[Tiempo_normal (ns)]]&lt;$M$509)</f>
        <v>0</v>
      </c>
      <c r="AD135" s="8">
        <v>132</v>
      </c>
      <c r="AE135" t="b">
        <f>OR(Tabla613[[#This Row],[Tiempo_lineal (ns)]]&gt;$O$508,Tabla613[[#This Row],[Tiempo_lineal (ns)]]&lt;$O$509)</f>
        <v>0</v>
      </c>
      <c r="AF135" s="7" t="b">
        <f>OR(Tabla613[[#This Row],[Tiempo_normal (ns)]]&gt;$P$508,Tabla613[[#This Row],[Tiempo_normal (ns)]]&lt;$P$509)</f>
        <v>0</v>
      </c>
    </row>
    <row r="136" spans="2:32" x14ac:dyDescent="0.3">
      <c r="B136">
        <v>133</v>
      </c>
      <c r="C136">
        <v>110</v>
      </c>
      <c r="D136">
        <v>54</v>
      </c>
      <c r="E136">
        <v>133</v>
      </c>
      <c r="F136">
        <v>105</v>
      </c>
      <c r="G136">
        <v>87</v>
      </c>
      <c r="H136">
        <v>133</v>
      </c>
      <c r="I136">
        <v>152</v>
      </c>
      <c r="J136">
        <v>49</v>
      </c>
      <c r="K136">
        <v>133</v>
      </c>
      <c r="L136">
        <v>335</v>
      </c>
      <c r="M136">
        <v>254</v>
      </c>
      <c r="N136">
        <v>133</v>
      </c>
      <c r="O136">
        <v>524</v>
      </c>
      <c r="P136">
        <v>569</v>
      </c>
      <c r="R136" s="6">
        <v>133</v>
      </c>
      <c r="S136" t="b">
        <f>OR(Tabla19[[#This Row],[Tiempo_lineal (ns)]]&gt;$C$508,Tabla19[[#This Row],[Tiempo_lineal (ns)]]&lt;$C$509)</f>
        <v>0</v>
      </c>
      <c r="T136" t="b">
        <f>OR(Tabla19[[#This Row],[Tiempo_normal (ns)]]&gt;$D$508,Tabla19[[#This Row],[Tiempo_normal (ns)]]&lt;$D$509)</f>
        <v>0</v>
      </c>
      <c r="U136" s="6">
        <v>133</v>
      </c>
      <c r="V136" t="b">
        <f>OR(Tabla310[[#This Row],[Tiempo_lineal (ns)]]&gt;$F$508,Tabla310[[#This Row],[Tiempo_lineal (ns)]]&lt;$F$509)</f>
        <v>0</v>
      </c>
      <c r="W136" t="b">
        <f>OR(Tabla310[[#This Row],[Tiempo_normal (ns)]]&gt;$G$508,Tabla310[[#This Row],[Tiempo_normal (ns)]]&lt;$G$509)</f>
        <v>0</v>
      </c>
      <c r="X136" s="6">
        <v>133</v>
      </c>
      <c r="Y136" t="b">
        <f>OR(Tabla411[[#This Row],[Tiempo_lineal (ns)]]&gt;$I$508,Tabla411[[#This Row],[Tiempo_lineal (ns)]]&lt;$I$509)</f>
        <v>0</v>
      </c>
      <c r="Z136" t="b">
        <f>OR(Tabla411[[#This Row],[Tiempo_normal (ns)]]&gt;$J$508,Tabla411[[#This Row],[Tiempo_normal (ns)]]&lt;$J$509)</f>
        <v>0</v>
      </c>
      <c r="AA136" s="6">
        <v>133</v>
      </c>
      <c r="AB136" t="b">
        <f>OR(Tabla512[[#This Row],[Tiempo_lineal (ns)]]&gt;$L$508,Tabla512[[#This Row],[Tiempo_lineal (ns)]]&lt;$L$509)</f>
        <v>0</v>
      </c>
      <c r="AC136" t="b">
        <f>OR(Tabla512[[#This Row],[Tiempo_normal (ns)]]&gt;$M$508,Tabla512[[#This Row],[Tiempo_normal (ns)]]&lt;$M$509)</f>
        <v>0</v>
      </c>
      <c r="AD136" s="6">
        <v>133</v>
      </c>
      <c r="AE136" t="b">
        <f>OR(Tabla613[[#This Row],[Tiempo_lineal (ns)]]&gt;$O$508,Tabla613[[#This Row],[Tiempo_lineal (ns)]]&lt;$O$509)</f>
        <v>0</v>
      </c>
      <c r="AF136" s="7" t="b">
        <f>OR(Tabla613[[#This Row],[Tiempo_normal (ns)]]&gt;$P$508,Tabla613[[#This Row],[Tiempo_normal (ns)]]&lt;$P$509)</f>
        <v>0</v>
      </c>
    </row>
    <row r="137" spans="2:32" x14ac:dyDescent="0.3">
      <c r="B137">
        <v>134</v>
      </c>
      <c r="C137">
        <v>88</v>
      </c>
      <c r="D137">
        <v>59</v>
      </c>
      <c r="E137">
        <v>134</v>
      </c>
      <c r="F137">
        <v>78</v>
      </c>
      <c r="G137">
        <v>93</v>
      </c>
      <c r="H137">
        <v>134</v>
      </c>
      <c r="I137">
        <v>156</v>
      </c>
      <c r="J137">
        <v>514</v>
      </c>
      <c r="K137">
        <v>134</v>
      </c>
      <c r="L137">
        <v>295</v>
      </c>
      <c r="M137">
        <v>293</v>
      </c>
      <c r="N137">
        <v>134</v>
      </c>
      <c r="O137">
        <v>572</v>
      </c>
      <c r="P137">
        <v>547</v>
      </c>
      <c r="R137" s="8">
        <v>134</v>
      </c>
      <c r="S137" t="b">
        <f>OR(Tabla19[[#This Row],[Tiempo_lineal (ns)]]&gt;$C$508,Tabla19[[#This Row],[Tiempo_lineal (ns)]]&lt;$C$509)</f>
        <v>0</v>
      </c>
      <c r="T137" t="b">
        <f>OR(Tabla19[[#This Row],[Tiempo_normal (ns)]]&gt;$D$508,Tabla19[[#This Row],[Tiempo_normal (ns)]]&lt;$D$509)</f>
        <v>0</v>
      </c>
      <c r="U137" s="8">
        <v>134</v>
      </c>
      <c r="V137" t="b">
        <f>OR(Tabla310[[#This Row],[Tiempo_lineal (ns)]]&gt;$F$508,Tabla310[[#This Row],[Tiempo_lineal (ns)]]&lt;$F$509)</f>
        <v>0</v>
      </c>
      <c r="W137" t="b">
        <f>OR(Tabla310[[#This Row],[Tiempo_normal (ns)]]&gt;$G$508,Tabla310[[#This Row],[Tiempo_normal (ns)]]&lt;$G$509)</f>
        <v>0</v>
      </c>
      <c r="X137" s="8">
        <v>134</v>
      </c>
      <c r="Y137" t="b">
        <f>OR(Tabla411[[#This Row],[Tiempo_lineal (ns)]]&gt;$I$508,Tabla411[[#This Row],[Tiempo_lineal (ns)]]&lt;$I$509)</f>
        <v>0</v>
      </c>
      <c r="Z137" t="b">
        <f>OR(Tabla411[[#This Row],[Tiempo_normal (ns)]]&gt;$J$508,Tabla411[[#This Row],[Tiempo_normal (ns)]]&lt;$J$509)</f>
        <v>0</v>
      </c>
      <c r="AA137" s="8">
        <v>134</v>
      </c>
      <c r="AB137" t="b">
        <f>OR(Tabla512[[#This Row],[Tiempo_lineal (ns)]]&gt;$L$508,Tabla512[[#This Row],[Tiempo_lineal (ns)]]&lt;$L$509)</f>
        <v>0</v>
      </c>
      <c r="AC137" t="b">
        <f>OR(Tabla512[[#This Row],[Tiempo_normal (ns)]]&gt;$M$508,Tabla512[[#This Row],[Tiempo_normal (ns)]]&lt;$M$509)</f>
        <v>0</v>
      </c>
      <c r="AD137" s="8">
        <v>134</v>
      </c>
      <c r="AE137" t="b">
        <f>OR(Tabla613[[#This Row],[Tiempo_lineal (ns)]]&gt;$O$508,Tabla613[[#This Row],[Tiempo_lineal (ns)]]&lt;$O$509)</f>
        <v>0</v>
      </c>
      <c r="AF137" s="7" t="b">
        <f>OR(Tabla613[[#This Row],[Tiempo_normal (ns)]]&gt;$P$508,Tabla613[[#This Row],[Tiempo_normal (ns)]]&lt;$P$509)</f>
        <v>0</v>
      </c>
    </row>
    <row r="138" spans="2:32" x14ac:dyDescent="0.3">
      <c r="B138">
        <v>135</v>
      </c>
      <c r="C138">
        <v>88</v>
      </c>
      <c r="D138">
        <v>32</v>
      </c>
      <c r="E138">
        <v>135</v>
      </c>
      <c r="F138">
        <v>116</v>
      </c>
      <c r="G138">
        <v>57</v>
      </c>
      <c r="H138">
        <v>135</v>
      </c>
      <c r="I138">
        <v>106</v>
      </c>
      <c r="J138">
        <v>471</v>
      </c>
      <c r="K138">
        <v>135</v>
      </c>
      <c r="L138">
        <v>555</v>
      </c>
      <c r="M138">
        <v>306</v>
      </c>
      <c r="N138">
        <v>135</v>
      </c>
      <c r="O138">
        <v>1047</v>
      </c>
      <c r="P138">
        <v>544</v>
      </c>
      <c r="R138" s="6">
        <v>135</v>
      </c>
      <c r="S138" t="b">
        <f>OR(Tabla19[[#This Row],[Tiempo_lineal (ns)]]&gt;$C$508,Tabla19[[#This Row],[Tiempo_lineal (ns)]]&lt;$C$509)</f>
        <v>0</v>
      </c>
      <c r="T138" t="b">
        <f>OR(Tabla19[[#This Row],[Tiempo_normal (ns)]]&gt;$D$508,Tabla19[[#This Row],[Tiempo_normal (ns)]]&lt;$D$509)</f>
        <v>0</v>
      </c>
      <c r="U138" s="6">
        <v>135</v>
      </c>
      <c r="V138" t="b">
        <f>OR(Tabla310[[#This Row],[Tiempo_lineal (ns)]]&gt;$F$508,Tabla310[[#This Row],[Tiempo_lineal (ns)]]&lt;$F$509)</f>
        <v>0</v>
      </c>
      <c r="W138" t="b">
        <f>OR(Tabla310[[#This Row],[Tiempo_normal (ns)]]&gt;$G$508,Tabla310[[#This Row],[Tiempo_normal (ns)]]&lt;$G$509)</f>
        <v>0</v>
      </c>
      <c r="X138" s="6">
        <v>135</v>
      </c>
      <c r="Y138" t="b">
        <f>OR(Tabla411[[#This Row],[Tiempo_lineal (ns)]]&gt;$I$508,Tabla411[[#This Row],[Tiempo_lineal (ns)]]&lt;$I$509)</f>
        <v>0</v>
      </c>
      <c r="Z138" t="b">
        <f>OR(Tabla411[[#This Row],[Tiempo_normal (ns)]]&gt;$J$508,Tabla411[[#This Row],[Tiempo_normal (ns)]]&lt;$J$509)</f>
        <v>0</v>
      </c>
      <c r="AA138" s="6">
        <v>135</v>
      </c>
      <c r="AB138" t="b">
        <f>OR(Tabla512[[#This Row],[Tiempo_lineal (ns)]]&gt;$L$508,Tabla512[[#This Row],[Tiempo_lineal (ns)]]&lt;$L$509)</f>
        <v>0</v>
      </c>
      <c r="AC138" t="b">
        <f>OR(Tabla512[[#This Row],[Tiempo_normal (ns)]]&gt;$M$508,Tabla512[[#This Row],[Tiempo_normal (ns)]]&lt;$M$509)</f>
        <v>0</v>
      </c>
      <c r="AD138" s="6">
        <v>135</v>
      </c>
      <c r="AE138" t="b">
        <f>OR(Tabla613[[#This Row],[Tiempo_lineal (ns)]]&gt;$O$508,Tabla613[[#This Row],[Tiempo_lineal (ns)]]&lt;$O$509)</f>
        <v>0</v>
      </c>
      <c r="AF138" s="7" t="b">
        <f>OR(Tabla613[[#This Row],[Tiempo_normal (ns)]]&gt;$P$508,Tabla613[[#This Row],[Tiempo_normal (ns)]]&lt;$P$509)</f>
        <v>0</v>
      </c>
    </row>
    <row r="139" spans="2:32" x14ac:dyDescent="0.3">
      <c r="B139">
        <v>136</v>
      </c>
      <c r="C139">
        <v>77</v>
      </c>
      <c r="D139">
        <v>54</v>
      </c>
      <c r="E139">
        <v>136</v>
      </c>
      <c r="F139">
        <v>76</v>
      </c>
      <c r="G139">
        <v>70</v>
      </c>
      <c r="H139">
        <v>136</v>
      </c>
      <c r="I139">
        <v>108</v>
      </c>
      <c r="J139">
        <v>220</v>
      </c>
      <c r="K139">
        <v>136</v>
      </c>
      <c r="L139">
        <v>341</v>
      </c>
      <c r="M139">
        <v>321</v>
      </c>
      <c r="N139">
        <v>136</v>
      </c>
      <c r="O139">
        <v>635</v>
      </c>
      <c r="P139">
        <v>705</v>
      </c>
      <c r="R139" s="8">
        <v>136</v>
      </c>
      <c r="S139" t="b">
        <f>OR(Tabla19[[#This Row],[Tiempo_lineal (ns)]]&gt;$C$508,Tabla19[[#This Row],[Tiempo_lineal (ns)]]&lt;$C$509)</f>
        <v>0</v>
      </c>
      <c r="T139" t="b">
        <f>OR(Tabla19[[#This Row],[Tiempo_normal (ns)]]&gt;$D$508,Tabla19[[#This Row],[Tiempo_normal (ns)]]&lt;$D$509)</f>
        <v>0</v>
      </c>
      <c r="U139" s="8">
        <v>136</v>
      </c>
      <c r="V139" t="b">
        <f>OR(Tabla310[[#This Row],[Tiempo_lineal (ns)]]&gt;$F$508,Tabla310[[#This Row],[Tiempo_lineal (ns)]]&lt;$F$509)</f>
        <v>0</v>
      </c>
      <c r="W139" t="b">
        <f>OR(Tabla310[[#This Row],[Tiempo_normal (ns)]]&gt;$G$508,Tabla310[[#This Row],[Tiempo_normal (ns)]]&lt;$G$509)</f>
        <v>0</v>
      </c>
      <c r="X139" s="8">
        <v>136</v>
      </c>
      <c r="Y139" t="b">
        <f>OR(Tabla411[[#This Row],[Tiempo_lineal (ns)]]&gt;$I$508,Tabla411[[#This Row],[Tiempo_lineal (ns)]]&lt;$I$509)</f>
        <v>0</v>
      </c>
      <c r="Z139" t="b">
        <f>OR(Tabla411[[#This Row],[Tiempo_normal (ns)]]&gt;$J$508,Tabla411[[#This Row],[Tiempo_normal (ns)]]&lt;$J$509)</f>
        <v>0</v>
      </c>
      <c r="AA139" s="8">
        <v>136</v>
      </c>
      <c r="AB139" t="b">
        <f>OR(Tabla512[[#This Row],[Tiempo_lineal (ns)]]&gt;$L$508,Tabla512[[#This Row],[Tiempo_lineal (ns)]]&lt;$L$509)</f>
        <v>0</v>
      </c>
      <c r="AC139" t="b">
        <f>OR(Tabla512[[#This Row],[Tiempo_normal (ns)]]&gt;$M$508,Tabla512[[#This Row],[Tiempo_normal (ns)]]&lt;$M$509)</f>
        <v>0</v>
      </c>
      <c r="AD139" s="8">
        <v>136</v>
      </c>
      <c r="AE139" t="b">
        <f>OR(Tabla613[[#This Row],[Tiempo_lineal (ns)]]&gt;$O$508,Tabla613[[#This Row],[Tiempo_lineal (ns)]]&lt;$O$509)</f>
        <v>0</v>
      </c>
      <c r="AF139" s="7" t="b">
        <f>OR(Tabla613[[#This Row],[Tiempo_normal (ns)]]&gt;$P$508,Tabla613[[#This Row],[Tiempo_normal (ns)]]&lt;$P$509)</f>
        <v>0</v>
      </c>
    </row>
    <row r="140" spans="2:32" x14ac:dyDescent="0.3">
      <c r="B140">
        <v>137</v>
      </c>
      <c r="C140">
        <v>64</v>
      </c>
      <c r="D140">
        <v>31</v>
      </c>
      <c r="E140">
        <v>137</v>
      </c>
      <c r="F140">
        <v>113</v>
      </c>
      <c r="G140">
        <v>57</v>
      </c>
      <c r="H140">
        <v>137</v>
      </c>
      <c r="I140">
        <v>129</v>
      </c>
      <c r="J140">
        <v>851</v>
      </c>
      <c r="K140">
        <v>137</v>
      </c>
      <c r="L140">
        <v>379</v>
      </c>
      <c r="M140">
        <v>56</v>
      </c>
      <c r="N140">
        <v>137</v>
      </c>
      <c r="O140">
        <v>704</v>
      </c>
      <c r="P140">
        <v>517</v>
      </c>
      <c r="R140" s="6">
        <v>137</v>
      </c>
      <c r="S140" t="b">
        <f>OR(Tabla19[[#This Row],[Tiempo_lineal (ns)]]&gt;$C$508,Tabla19[[#This Row],[Tiempo_lineal (ns)]]&lt;$C$509)</f>
        <v>0</v>
      </c>
      <c r="T140" t="b">
        <f>OR(Tabla19[[#This Row],[Tiempo_normal (ns)]]&gt;$D$508,Tabla19[[#This Row],[Tiempo_normal (ns)]]&lt;$D$509)</f>
        <v>0</v>
      </c>
      <c r="U140" s="6">
        <v>137</v>
      </c>
      <c r="V140" t="b">
        <f>OR(Tabla310[[#This Row],[Tiempo_lineal (ns)]]&gt;$F$508,Tabla310[[#This Row],[Tiempo_lineal (ns)]]&lt;$F$509)</f>
        <v>0</v>
      </c>
      <c r="W140" t="b">
        <f>OR(Tabla310[[#This Row],[Tiempo_normal (ns)]]&gt;$G$508,Tabla310[[#This Row],[Tiempo_normal (ns)]]&lt;$G$509)</f>
        <v>0</v>
      </c>
      <c r="X140" s="6">
        <v>137</v>
      </c>
      <c r="Y140" t="b">
        <f>OR(Tabla411[[#This Row],[Tiempo_lineal (ns)]]&gt;$I$508,Tabla411[[#This Row],[Tiempo_lineal (ns)]]&lt;$I$509)</f>
        <v>0</v>
      </c>
      <c r="Z140" t="b">
        <f>OR(Tabla411[[#This Row],[Tiempo_normal (ns)]]&gt;$J$508,Tabla411[[#This Row],[Tiempo_normal (ns)]]&lt;$J$509)</f>
        <v>1</v>
      </c>
      <c r="AA140" s="6">
        <v>137</v>
      </c>
      <c r="AB140" t="b">
        <f>OR(Tabla512[[#This Row],[Tiempo_lineal (ns)]]&gt;$L$508,Tabla512[[#This Row],[Tiempo_lineal (ns)]]&lt;$L$509)</f>
        <v>0</v>
      </c>
      <c r="AC140" t="b">
        <f>OR(Tabla512[[#This Row],[Tiempo_normal (ns)]]&gt;$M$508,Tabla512[[#This Row],[Tiempo_normal (ns)]]&lt;$M$509)</f>
        <v>1</v>
      </c>
      <c r="AD140" s="6">
        <v>137</v>
      </c>
      <c r="AE140" t="b">
        <f>OR(Tabla613[[#This Row],[Tiempo_lineal (ns)]]&gt;$O$508,Tabla613[[#This Row],[Tiempo_lineal (ns)]]&lt;$O$509)</f>
        <v>0</v>
      </c>
      <c r="AF140" s="7" t="b">
        <f>OR(Tabla613[[#This Row],[Tiempo_normal (ns)]]&gt;$P$508,Tabla613[[#This Row],[Tiempo_normal (ns)]]&lt;$P$509)</f>
        <v>0</v>
      </c>
    </row>
    <row r="141" spans="2:32" x14ac:dyDescent="0.3">
      <c r="B141">
        <v>138</v>
      </c>
      <c r="C141">
        <v>66</v>
      </c>
      <c r="D141">
        <v>52</v>
      </c>
      <c r="E141">
        <v>138</v>
      </c>
      <c r="F141">
        <v>108</v>
      </c>
      <c r="G141">
        <v>138</v>
      </c>
      <c r="H141">
        <v>138</v>
      </c>
      <c r="I141">
        <v>147</v>
      </c>
      <c r="J141">
        <v>189</v>
      </c>
      <c r="K141">
        <v>138</v>
      </c>
      <c r="L141">
        <v>413</v>
      </c>
      <c r="M141">
        <v>420</v>
      </c>
      <c r="N141">
        <v>138</v>
      </c>
      <c r="O141">
        <v>475</v>
      </c>
      <c r="P141">
        <v>470</v>
      </c>
      <c r="R141" s="8">
        <v>138</v>
      </c>
      <c r="S141" t="b">
        <f>OR(Tabla19[[#This Row],[Tiempo_lineal (ns)]]&gt;$C$508,Tabla19[[#This Row],[Tiempo_lineal (ns)]]&lt;$C$509)</f>
        <v>0</v>
      </c>
      <c r="T141" t="b">
        <f>OR(Tabla19[[#This Row],[Tiempo_normal (ns)]]&gt;$D$508,Tabla19[[#This Row],[Tiempo_normal (ns)]]&lt;$D$509)</f>
        <v>0</v>
      </c>
      <c r="U141" s="8">
        <v>138</v>
      </c>
      <c r="V141" t="b">
        <f>OR(Tabla310[[#This Row],[Tiempo_lineal (ns)]]&gt;$F$508,Tabla310[[#This Row],[Tiempo_lineal (ns)]]&lt;$F$509)</f>
        <v>0</v>
      </c>
      <c r="W141" t="b">
        <f>OR(Tabla310[[#This Row],[Tiempo_normal (ns)]]&gt;$G$508,Tabla310[[#This Row],[Tiempo_normal (ns)]]&lt;$G$509)</f>
        <v>0</v>
      </c>
      <c r="X141" s="8">
        <v>138</v>
      </c>
      <c r="Y141" t="b">
        <f>OR(Tabla411[[#This Row],[Tiempo_lineal (ns)]]&gt;$I$508,Tabla411[[#This Row],[Tiempo_lineal (ns)]]&lt;$I$509)</f>
        <v>0</v>
      </c>
      <c r="Z141" t="b">
        <f>OR(Tabla411[[#This Row],[Tiempo_normal (ns)]]&gt;$J$508,Tabla411[[#This Row],[Tiempo_normal (ns)]]&lt;$J$509)</f>
        <v>0</v>
      </c>
      <c r="AA141" s="8">
        <v>138</v>
      </c>
      <c r="AB141" t="b">
        <f>OR(Tabla512[[#This Row],[Tiempo_lineal (ns)]]&gt;$L$508,Tabla512[[#This Row],[Tiempo_lineal (ns)]]&lt;$L$509)</f>
        <v>0</v>
      </c>
      <c r="AC141" t="b">
        <f>OR(Tabla512[[#This Row],[Tiempo_normal (ns)]]&gt;$M$508,Tabla512[[#This Row],[Tiempo_normal (ns)]]&lt;$M$509)</f>
        <v>0</v>
      </c>
      <c r="AD141" s="8">
        <v>138</v>
      </c>
      <c r="AE141" t="b">
        <f>OR(Tabla613[[#This Row],[Tiempo_lineal (ns)]]&gt;$O$508,Tabla613[[#This Row],[Tiempo_lineal (ns)]]&lt;$O$509)</f>
        <v>0</v>
      </c>
      <c r="AF141" s="7" t="b">
        <f>OR(Tabla613[[#This Row],[Tiempo_normal (ns)]]&gt;$P$508,Tabla613[[#This Row],[Tiempo_normal (ns)]]&lt;$P$509)</f>
        <v>0</v>
      </c>
    </row>
    <row r="142" spans="2:32" x14ac:dyDescent="0.3">
      <c r="B142">
        <v>139</v>
      </c>
      <c r="C142">
        <v>92</v>
      </c>
      <c r="D142">
        <v>61</v>
      </c>
      <c r="E142">
        <v>139</v>
      </c>
      <c r="F142">
        <v>111</v>
      </c>
      <c r="G142">
        <v>47</v>
      </c>
      <c r="H142">
        <v>139</v>
      </c>
      <c r="I142">
        <v>271</v>
      </c>
      <c r="J142">
        <v>92</v>
      </c>
      <c r="K142">
        <v>139</v>
      </c>
      <c r="L142">
        <v>622</v>
      </c>
      <c r="M142">
        <v>163</v>
      </c>
      <c r="N142">
        <v>139</v>
      </c>
      <c r="O142">
        <v>804</v>
      </c>
      <c r="P142">
        <v>884</v>
      </c>
      <c r="R142" s="6">
        <v>139</v>
      </c>
      <c r="S142" t="b">
        <f>OR(Tabla19[[#This Row],[Tiempo_lineal (ns)]]&gt;$C$508,Tabla19[[#This Row],[Tiempo_lineal (ns)]]&lt;$C$509)</f>
        <v>0</v>
      </c>
      <c r="T142" t="b">
        <f>OR(Tabla19[[#This Row],[Tiempo_normal (ns)]]&gt;$D$508,Tabla19[[#This Row],[Tiempo_normal (ns)]]&lt;$D$509)</f>
        <v>0</v>
      </c>
      <c r="U142" s="6">
        <v>139</v>
      </c>
      <c r="V142" t="b">
        <f>OR(Tabla310[[#This Row],[Tiempo_lineal (ns)]]&gt;$F$508,Tabla310[[#This Row],[Tiempo_lineal (ns)]]&lt;$F$509)</f>
        <v>0</v>
      </c>
      <c r="W142" t="b">
        <f>OR(Tabla310[[#This Row],[Tiempo_normal (ns)]]&gt;$G$508,Tabla310[[#This Row],[Tiempo_normal (ns)]]&lt;$G$509)</f>
        <v>0</v>
      </c>
      <c r="X142" s="6">
        <v>139</v>
      </c>
      <c r="Y142" t="b">
        <f>OR(Tabla411[[#This Row],[Tiempo_lineal (ns)]]&gt;$I$508,Tabla411[[#This Row],[Tiempo_lineal (ns)]]&lt;$I$509)</f>
        <v>0</v>
      </c>
      <c r="Z142" t="b">
        <f>OR(Tabla411[[#This Row],[Tiempo_normal (ns)]]&gt;$J$508,Tabla411[[#This Row],[Tiempo_normal (ns)]]&lt;$J$509)</f>
        <v>0</v>
      </c>
      <c r="AA142" s="6">
        <v>139</v>
      </c>
      <c r="AB142" t="b">
        <f>OR(Tabla512[[#This Row],[Tiempo_lineal (ns)]]&gt;$L$508,Tabla512[[#This Row],[Tiempo_lineal (ns)]]&lt;$L$509)</f>
        <v>0</v>
      </c>
      <c r="AC142" t="b">
        <f>OR(Tabla512[[#This Row],[Tiempo_normal (ns)]]&gt;$M$508,Tabla512[[#This Row],[Tiempo_normal (ns)]]&lt;$M$509)</f>
        <v>0</v>
      </c>
      <c r="AD142" s="6">
        <v>139</v>
      </c>
      <c r="AE142" t="b">
        <f>OR(Tabla613[[#This Row],[Tiempo_lineal (ns)]]&gt;$O$508,Tabla613[[#This Row],[Tiempo_lineal (ns)]]&lt;$O$509)</f>
        <v>0</v>
      </c>
      <c r="AF142" s="7" t="b">
        <f>OR(Tabla613[[#This Row],[Tiempo_normal (ns)]]&gt;$P$508,Tabla613[[#This Row],[Tiempo_normal (ns)]]&lt;$P$509)</f>
        <v>0</v>
      </c>
    </row>
    <row r="143" spans="2:32" x14ac:dyDescent="0.3">
      <c r="B143">
        <v>140</v>
      </c>
      <c r="C143">
        <v>83</v>
      </c>
      <c r="D143">
        <v>64</v>
      </c>
      <c r="E143">
        <v>140</v>
      </c>
      <c r="F143">
        <v>74</v>
      </c>
      <c r="G143">
        <v>88</v>
      </c>
      <c r="H143">
        <v>140</v>
      </c>
      <c r="I143">
        <v>202</v>
      </c>
      <c r="J143">
        <v>1431</v>
      </c>
      <c r="K143">
        <v>140</v>
      </c>
      <c r="L143">
        <v>393</v>
      </c>
      <c r="M143">
        <v>284</v>
      </c>
      <c r="N143">
        <v>140</v>
      </c>
      <c r="O143">
        <v>670</v>
      </c>
      <c r="P143">
        <v>410</v>
      </c>
      <c r="R143" s="8">
        <v>140</v>
      </c>
      <c r="S143" t="b">
        <f>OR(Tabla19[[#This Row],[Tiempo_lineal (ns)]]&gt;$C$508,Tabla19[[#This Row],[Tiempo_lineal (ns)]]&lt;$C$509)</f>
        <v>0</v>
      </c>
      <c r="T143" t="b">
        <f>OR(Tabla19[[#This Row],[Tiempo_normal (ns)]]&gt;$D$508,Tabla19[[#This Row],[Tiempo_normal (ns)]]&lt;$D$509)</f>
        <v>0</v>
      </c>
      <c r="U143" s="8">
        <v>140</v>
      </c>
      <c r="V143" t="b">
        <f>OR(Tabla310[[#This Row],[Tiempo_lineal (ns)]]&gt;$F$508,Tabla310[[#This Row],[Tiempo_lineal (ns)]]&lt;$F$509)</f>
        <v>0</v>
      </c>
      <c r="W143" t="b">
        <f>OR(Tabla310[[#This Row],[Tiempo_normal (ns)]]&gt;$G$508,Tabla310[[#This Row],[Tiempo_normal (ns)]]&lt;$G$509)</f>
        <v>0</v>
      </c>
      <c r="X143" s="8">
        <v>140</v>
      </c>
      <c r="Y143" t="b">
        <f>OR(Tabla411[[#This Row],[Tiempo_lineal (ns)]]&gt;$I$508,Tabla411[[#This Row],[Tiempo_lineal (ns)]]&lt;$I$509)</f>
        <v>0</v>
      </c>
      <c r="Z143" t="b">
        <f>OR(Tabla411[[#This Row],[Tiempo_normal (ns)]]&gt;$J$508,Tabla411[[#This Row],[Tiempo_normal (ns)]]&lt;$J$509)</f>
        <v>1</v>
      </c>
      <c r="AA143" s="8">
        <v>140</v>
      </c>
      <c r="AB143" t="b">
        <f>OR(Tabla512[[#This Row],[Tiempo_lineal (ns)]]&gt;$L$508,Tabla512[[#This Row],[Tiempo_lineal (ns)]]&lt;$L$509)</f>
        <v>0</v>
      </c>
      <c r="AC143" t="b">
        <f>OR(Tabla512[[#This Row],[Tiempo_normal (ns)]]&gt;$M$508,Tabla512[[#This Row],[Tiempo_normal (ns)]]&lt;$M$509)</f>
        <v>0</v>
      </c>
      <c r="AD143" s="8">
        <v>140</v>
      </c>
      <c r="AE143" t="b">
        <f>OR(Tabla613[[#This Row],[Tiempo_lineal (ns)]]&gt;$O$508,Tabla613[[#This Row],[Tiempo_lineal (ns)]]&lt;$O$509)</f>
        <v>0</v>
      </c>
      <c r="AF143" s="7" t="b">
        <f>OR(Tabla613[[#This Row],[Tiempo_normal (ns)]]&gt;$P$508,Tabla613[[#This Row],[Tiempo_normal (ns)]]&lt;$P$509)</f>
        <v>0</v>
      </c>
    </row>
    <row r="144" spans="2:32" x14ac:dyDescent="0.3">
      <c r="B144">
        <v>141</v>
      </c>
      <c r="C144">
        <v>91</v>
      </c>
      <c r="D144">
        <v>66</v>
      </c>
      <c r="E144">
        <v>141</v>
      </c>
      <c r="F144">
        <v>95</v>
      </c>
      <c r="G144">
        <v>294</v>
      </c>
      <c r="H144">
        <v>141</v>
      </c>
      <c r="I144">
        <v>223</v>
      </c>
      <c r="J144">
        <v>329</v>
      </c>
      <c r="K144">
        <v>141</v>
      </c>
      <c r="L144">
        <v>605</v>
      </c>
      <c r="M144">
        <v>322</v>
      </c>
      <c r="N144">
        <v>141</v>
      </c>
      <c r="O144">
        <v>1344</v>
      </c>
      <c r="P144">
        <v>710</v>
      </c>
      <c r="R144" s="6">
        <v>141</v>
      </c>
      <c r="S144" t="b">
        <f>OR(Tabla19[[#This Row],[Tiempo_lineal (ns)]]&gt;$C$508,Tabla19[[#This Row],[Tiempo_lineal (ns)]]&lt;$C$509)</f>
        <v>0</v>
      </c>
      <c r="T144" t="b">
        <f>OR(Tabla19[[#This Row],[Tiempo_normal (ns)]]&gt;$D$508,Tabla19[[#This Row],[Tiempo_normal (ns)]]&lt;$D$509)</f>
        <v>0</v>
      </c>
      <c r="U144" s="6">
        <v>141</v>
      </c>
      <c r="V144" t="b">
        <f>OR(Tabla310[[#This Row],[Tiempo_lineal (ns)]]&gt;$F$508,Tabla310[[#This Row],[Tiempo_lineal (ns)]]&lt;$F$509)</f>
        <v>0</v>
      </c>
      <c r="W144" t="b">
        <f>OR(Tabla310[[#This Row],[Tiempo_normal (ns)]]&gt;$G$508,Tabla310[[#This Row],[Tiempo_normal (ns)]]&lt;$G$509)</f>
        <v>1</v>
      </c>
      <c r="X144" s="6">
        <v>141</v>
      </c>
      <c r="Y144" t="b">
        <f>OR(Tabla411[[#This Row],[Tiempo_lineal (ns)]]&gt;$I$508,Tabla411[[#This Row],[Tiempo_lineal (ns)]]&lt;$I$509)</f>
        <v>0</v>
      </c>
      <c r="Z144" t="b">
        <f>OR(Tabla411[[#This Row],[Tiempo_normal (ns)]]&gt;$J$508,Tabla411[[#This Row],[Tiempo_normal (ns)]]&lt;$J$509)</f>
        <v>0</v>
      </c>
      <c r="AA144" s="6">
        <v>141</v>
      </c>
      <c r="AB144" t="b">
        <f>OR(Tabla512[[#This Row],[Tiempo_lineal (ns)]]&gt;$L$508,Tabla512[[#This Row],[Tiempo_lineal (ns)]]&lt;$L$509)</f>
        <v>0</v>
      </c>
      <c r="AC144" t="b">
        <f>OR(Tabla512[[#This Row],[Tiempo_normal (ns)]]&gt;$M$508,Tabla512[[#This Row],[Tiempo_normal (ns)]]&lt;$M$509)</f>
        <v>0</v>
      </c>
      <c r="AD144" s="6">
        <v>141</v>
      </c>
      <c r="AE144" t="b">
        <f>OR(Tabla613[[#This Row],[Tiempo_lineal (ns)]]&gt;$O$508,Tabla613[[#This Row],[Tiempo_lineal (ns)]]&lt;$O$509)</f>
        <v>0</v>
      </c>
      <c r="AF144" s="7" t="b">
        <f>OR(Tabla613[[#This Row],[Tiempo_normal (ns)]]&gt;$P$508,Tabla613[[#This Row],[Tiempo_normal (ns)]]&lt;$P$509)</f>
        <v>0</v>
      </c>
    </row>
    <row r="145" spans="2:32" x14ac:dyDescent="0.3">
      <c r="B145">
        <v>142</v>
      </c>
      <c r="C145">
        <v>96</v>
      </c>
      <c r="D145">
        <v>51</v>
      </c>
      <c r="E145">
        <v>142</v>
      </c>
      <c r="F145">
        <v>75</v>
      </c>
      <c r="G145">
        <v>32</v>
      </c>
      <c r="H145">
        <v>142</v>
      </c>
      <c r="I145">
        <v>810</v>
      </c>
      <c r="J145">
        <v>166</v>
      </c>
      <c r="K145">
        <v>142</v>
      </c>
      <c r="L145">
        <v>472</v>
      </c>
      <c r="M145">
        <v>154</v>
      </c>
      <c r="N145">
        <v>142</v>
      </c>
      <c r="O145">
        <v>537</v>
      </c>
      <c r="P145">
        <v>872</v>
      </c>
      <c r="R145" s="8">
        <v>142</v>
      </c>
      <c r="S145" t="b">
        <f>OR(Tabla19[[#This Row],[Tiempo_lineal (ns)]]&gt;$C$508,Tabla19[[#This Row],[Tiempo_lineal (ns)]]&lt;$C$509)</f>
        <v>0</v>
      </c>
      <c r="T145" t="b">
        <f>OR(Tabla19[[#This Row],[Tiempo_normal (ns)]]&gt;$D$508,Tabla19[[#This Row],[Tiempo_normal (ns)]]&lt;$D$509)</f>
        <v>0</v>
      </c>
      <c r="U145" s="8">
        <v>142</v>
      </c>
      <c r="V145" t="b">
        <f>OR(Tabla310[[#This Row],[Tiempo_lineal (ns)]]&gt;$F$508,Tabla310[[#This Row],[Tiempo_lineal (ns)]]&lt;$F$509)</f>
        <v>0</v>
      </c>
      <c r="W145" t="b">
        <f>OR(Tabla310[[#This Row],[Tiempo_normal (ns)]]&gt;$G$508,Tabla310[[#This Row],[Tiempo_normal (ns)]]&lt;$G$509)</f>
        <v>0</v>
      </c>
      <c r="X145" s="8">
        <v>142</v>
      </c>
      <c r="Y145" t="b">
        <f>OR(Tabla411[[#This Row],[Tiempo_lineal (ns)]]&gt;$I$508,Tabla411[[#This Row],[Tiempo_lineal (ns)]]&lt;$I$509)</f>
        <v>1</v>
      </c>
      <c r="Z145" t="b">
        <f>OR(Tabla411[[#This Row],[Tiempo_normal (ns)]]&gt;$J$508,Tabla411[[#This Row],[Tiempo_normal (ns)]]&lt;$J$509)</f>
        <v>0</v>
      </c>
      <c r="AA145" s="8">
        <v>142</v>
      </c>
      <c r="AB145" t="b">
        <f>OR(Tabla512[[#This Row],[Tiempo_lineal (ns)]]&gt;$L$508,Tabla512[[#This Row],[Tiempo_lineal (ns)]]&lt;$L$509)</f>
        <v>0</v>
      </c>
      <c r="AC145" t="b">
        <f>OR(Tabla512[[#This Row],[Tiempo_normal (ns)]]&gt;$M$508,Tabla512[[#This Row],[Tiempo_normal (ns)]]&lt;$M$509)</f>
        <v>0</v>
      </c>
      <c r="AD145" s="8">
        <v>142</v>
      </c>
      <c r="AE145" t="b">
        <f>OR(Tabla613[[#This Row],[Tiempo_lineal (ns)]]&gt;$O$508,Tabla613[[#This Row],[Tiempo_lineal (ns)]]&lt;$O$509)</f>
        <v>0</v>
      </c>
      <c r="AF145" s="7" t="b">
        <f>OR(Tabla613[[#This Row],[Tiempo_normal (ns)]]&gt;$P$508,Tabla613[[#This Row],[Tiempo_normal (ns)]]&lt;$P$509)</f>
        <v>0</v>
      </c>
    </row>
    <row r="146" spans="2:32" x14ac:dyDescent="0.3">
      <c r="B146">
        <v>143</v>
      </c>
      <c r="C146">
        <v>69</v>
      </c>
      <c r="D146">
        <v>75</v>
      </c>
      <c r="E146">
        <v>143</v>
      </c>
      <c r="F146">
        <v>92</v>
      </c>
      <c r="G146">
        <v>187</v>
      </c>
      <c r="H146">
        <v>143</v>
      </c>
      <c r="I146">
        <v>314</v>
      </c>
      <c r="J146">
        <v>111</v>
      </c>
      <c r="K146">
        <v>143</v>
      </c>
      <c r="L146">
        <v>235</v>
      </c>
      <c r="M146">
        <v>327</v>
      </c>
      <c r="N146">
        <v>143</v>
      </c>
      <c r="O146">
        <v>794</v>
      </c>
      <c r="P146">
        <v>1008</v>
      </c>
      <c r="R146" s="6">
        <v>143</v>
      </c>
      <c r="S146" t="b">
        <f>OR(Tabla19[[#This Row],[Tiempo_lineal (ns)]]&gt;$C$508,Tabla19[[#This Row],[Tiempo_lineal (ns)]]&lt;$C$509)</f>
        <v>0</v>
      </c>
      <c r="T146" t="b">
        <f>OR(Tabla19[[#This Row],[Tiempo_normal (ns)]]&gt;$D$508,Tabla19[[#This Row],[Tiempo_normal (ns)]]&lt;$D$509)</f>
        <v>0</v>
      </c>
      <c r="U146" s="6">
        <v>143</v>
      </c>
      <c r="V146" t="b">
        <f>OR(Tabla310[[#This Row],[Tiempo_lineal (ns)]]&gt;$F$508,Tabla310[[#This Row],[Tiempo_lineal (ns)]]&lt;$F$509)</f>
        <v>0</v>
      </c>
      <c r="W146" t="b">
        <f>OR(Tabla310[[#This Row],[Tiempo_normal (ns)]]&gt;$G$508,Tabla310[[#This Row],[Tiempo_normal (ns)]]&lt;$G$509)</f>
        <v>1</v>
      </c>
      <c r="X146" s="6">
        <v>143</v>
      </c>
      <c r="Y146" t="b">
        <f>OR(Tabla411[[#This Row],[Tiempo_lineal (ns)]]&gt;$I$508,Tabla411[[#This Row],[Tiempo_lineal (ns)]]&lt;$I$509)</f>
        <v>0</v>
      </c>
      <c r="Z146" t="b">
        <f>OR(Tabla411[[#This Row],[Tiempo_normal (ns)]]&gt;$J$508,Tabla411[[#This Row],[Tiempo_normal (ns)]]&lt;$J$509)</f>
        <v>0</v>
      </c>
      <c r="AA146" s="6">
        <v>143</v>
      </c>
      <c r="AB146" t="b">
        <f>OR(Tabla512[[#This Row],[Tiempo_lineal (ns)]]&gt;$L$508,Tabla512[[#This Row],[Tiempo_lineal (ns)]]&lt;$L$509)</f>
        <v>0</v>
      </c>
      <c r="AC146" t="b">
        <f>OR(Tabla512[[#This Row],[Tiempo_normal (ns)]]&gt;$M$508,Tabla512[[#This Row],[Tiempo_normal (ns)]]&lt;$M$509)</f>
        <v>0</v>
      </c>
      <c r="AD146" s="6">
        <v>143</v>
      </c>
      <c r="AE146" t="b">
        <f>OR(Tabla613[[#This Row],[Tiempo_lineal (ns)]]&gt;$O$508,Tabla613[[#This Row],[Tiempo_lineal (ns)]]&lt;$O$509)</f>
        <v>0</v>
      </c>
      <c r="AF146" s="7" t="b">
        <f>OR(Tabla613[[#This Row],[Tiempo_normal (ns)]]&gt;$P$508,Tabla613[[#This Row],[Tiempo_normal (ns)]]&lt;$P$509)</f>
        <v>0</v>
      </c>
    </row>
    <row r="147" spans="2:32" x14ac:dyDescent="0.3">
      <c r="B147">
        <v>144</v>
      </c>
      <c r="C147">
        <v>85</v>
      </c>
      <c r="D147">
        <v>39</v>
      </c>
      <c r="E147">
        <v>144</v>
      </c>
      <c r="F147">
        <v>108</v>
      </c>
      <c r="G147">
        <v>85</v>
      </c>
      <c r="H147">
        <v>144</v>
      </c>
      <c r="I147">
        <v>234</v>
      </c>
      <c r="J147">
        <v>65</v>
      </c>
      <c r="K147">
        <v>144</v>
      </c>
      <c r="L147">
        <v>166</v>
      </c>
      <c r="M147">
        <v>381</v>
      </c>
      <c r="N147">
        <v>144</v>
      </c>
      <c r="O147">
        <v>605</v>
      </c>
      <c r="P147">
        <v>663</v>
      </c>
      <c r="R147" s="8">
        <v>144</v>
      </c>
      <c r="S147" t="b">
        <f>OR(Tabla19[[#This Row],[Tiempo_lineal (ns)]]&gt;$C$508,Tabla19[[#This Row],[Tiempo_lineal (ns)]]&lt;$C$509)</f>
        <v>0</v>
      </c>
      <c r="T147" t="b">
        <f>OR(Tabla19[[#This Row],[Tiempo_normal (ns)]]&gt;$D$508,Tabla19[[#This Row],[Tiempo_normal (ns)]]&lt;$D$509)</f>
        <v>0</v>
      </c>
      <c r="U147" s="8">
        <v>144</v>
      </c>
      <c r="V147" t="b">
        <f>OR(Tabla310[[#This Row],[Tiempo_lineal (ns)]]&gt;$F$508,Tabla310[[#This Row],[Tiempo_lineal (ns)]]&lt;$F$509)</f>
        <v>0</v>
      </c>
      <c r="W147" t="b">
        <f>OR(Tabla310[[#This Row],[Tiempo_normal (ns)]]&gt;$G$508,Tabla310[[#This Row],[Tiempo_normal (ns)]]&lt;$G$509)</f>
        <v>0</v>
      </c>
      <c r="X147" s="8">
        <v>144</v>
      </c>
      <c r="Y147" t="b">
        <f>OR(Tabla411[[#This Row],[Tiempo_lineal (ns)]]&gt;$I$508,Tabla411[[#This Row],[Tiempo_lineal (ns)]]&lt;$I$509)</f>
        <v>0</v>
      </c>
      <c r="Z147" t="b">
        <f>OR(Tabla411[[#This Row],[Tiempo_normal (ns)]]&gt;$J$508,Tabla411[[#This Row],[Tiempo_normal (ns)]]&lt;$J$509)</f>
        <v>0</v>
      </c>
      <c r="AA147" s="8">
        <v>144</v>
      </c>
      <c r="AB147" t="b">
        <f>OR(Tabla512[[#This Row],[Tiempo_lineal (ns)]]&gt;$L$508,Tabla512[[#This Row],[Tiempo_lineal (ns)]]&lt;$L$509)</f>
        <v>0</v>
      </c>
      <c r="AC147" t="b">
        <f>OR(Tabla512[[#This Row],[Tiempo_normal (ns)]]&gt;$M$508,Tabla512[[#This Row],[Tiempo_normal (ns)]]&lt;$M$509)</f>
        <v>0</v>
      </c>
      <c r="AD147" s="8">
        <v>144</v>
      </c>
      <c r="AE147" t="b">
        <f>OR(Tabla613[[#This Row],[Tiempo_lineal (ns)]]&gt;$O$508,Tabla613[[#This Row],[Tiempo_lineal (ns)]]&lt;$O$509)</f>
        <v>0</v>
      </c>
      <c r="AF147" s="7" t="b">
        <f>OR(Tabla613[[#This Row],[Tiempo_normal (ns)]]&gt;$P$508,Tabla613[[#This Row],[Tiempo_normal (ns)]]&lt;$P$509)</f>
        <v>0</v>
      </c>
    </row>
    <row r="148" spans="2:32" x14ac:dyDescent="0.3">
      <c r="B148">
        <v>145</v>
      </c>
      <c r="C148">
        <v>94</v>
      </c>
      <c r="D148">
        <v>38</v>
      </c>
      <c r="E148">
        <v>145</v>
      </c>
      <c r="F148">
        <v>135</v>
      </c>
      <c r="G148">
        <v>381</v>
      </c>
      <c r="H148">
        <v>145</v>
      </c>
      <c r="I148">
        <v>370</v>
      </c>
      <c r="J148">
        <v>423</v>
      </c>
      <c r="K148">
        <v>145</v>
      </c>
      <c r="L148">
        <v>284</v>
      </c>
      <c r="M148">
        <v>351</v>
      </c>
      <c r="N148">
        <v>145</v>
      </c>
      <c r="O148">
        <v>1405</v>
      </c>
      <c r="P148">
        <v>447</v>
      </c>
      <c r="R148" s="6">
        <v>145</v>
      </c>
      <c r="S148" t="b">
        <f>OR(Tabla19[[#This Row],[Tiempo_lineal (ns)]]&gt;$C$508,Tabla19[[#This Row],[Tiempo_lineal (ns)]]&lt;$C$509)</f>
        <v>0</v>
      </c>
      <c r="T148" t="b">
        <f>OR(Tabla19[[#This Row],[Tiempo_normal (ns)]]&gt;$D$508,Tabla19[[#This Row],[Tiempo_normal (ns)]]&lt;$D$509)</f>
        <v>0</v>
      </c>
      <c r="U148" s="6">
        <v>145</v>
      </c>
      <c r="V148" t="b">
        <f>OR(Tabla310[[#This Row],[Tiempo_lineal (ns)]]&gt;$F$508,Tabla310[[#This Row],[Tiempo_lineal (ns)]]&lt;$F$509)</f>
        <v>0</v>
      </c>
      <c r="W148" t="b">
        <f>OR(Tabla310[[#This Row],[Tiempo_normal (ns)]]&gt;$G$508,Tabla310[[#This Row],[Tiempo_normal (ns)]]&lt;$G$509)</f>
        <v>1</v>
      </c>
      <c r="X148" s="6">
        <v>145</v>
      </c>
      <c r="Y148" t="b">
        <f>OR(Tabla411[[#This Row],[Tiempo_lineal (ns)]]&gt;$I$508,Tabla411[[#This Row],[Tiempo_lineal (ns)]]&lt;$I$509)</f>
        <v>0</v>
      </c>
      <c r="Z148" t="b">
        <f>OR(Tabla411[[#This Row],[Tiempo_normal (ns)]]&gt;$J$508,Tabla411[[#This Row],[Tiempo_normal (ns)]]&lt;$J$509)</f>
        <v>0</v>
      </c>
      <c r="AA148" s="6">
        <v>145</v>
      </c>
      <c r="AB148" t="b">
        <f>OR(Tabla512[[#This Row],[Tiempo_lineal (ns)]]&gt;$L$508,Tabla512[[#This Row],[Tiempo_lineal (ns)]]&lt;$L$509)</f>
        <v>0</v>
      </c>
      <c r="AC148" t="b">
        <f>OR(Tabla512[[#This Row],[Tiempo_normal (ns)]]&gt;$M$508,Tabla512[[#This Row],[Tiempo_normal (ns)]]&lt;$M$509)</f>
        <v>0</v>
      </c>
      <c r="AD148" s="6">
        <v>145</v>
      </c>
      <c r="AE148" t="b">
        <f>OR(Tabla613[[#This Row],[Tiempo_lineal (ns)]]&gt;$O$508,Tabla613[[#This Row],[Tiempo_lineal (ns)]]&lt;$O$509)</f>
        <v>0</v>
      </c>
      <c r="AF148" s="7" t="b">
        <f>OR(Tabla613[[#This Row],[Tiempo_normal (ns)]]&gt;$P$508,Tabla613[[#This Row],[Tiempo_normal (ns)]]&lt;$P$509)</f>
        <v>0</v>
      </c>
    </row>
    <row r="149" spans="2:32" x14ac:dyDescent="0.3">
      <c r="B149">
        <v>146</v>
      </c>
      <c r="C149">
        <v>74</v>
      </c>
      <c r="D149">
        <v>65</v>
      </c>
      <c r="E149">
        <v>146</v>
      </c>
      <c r="F149">
        <v>171</v>
      </c>
      <c r="G149">
        <v>199</v>
      </c>
      <c r="H149">
        <v>146</v>
      </c>
      <c r="I149">
        <v>201</v>
      </c>
      <c r="J149">
        <v>400</v>
      </c>
      <c r="K149">
        <v>146</v>
      </c>
      <c r="L149">
        <v>430</v>
      </c>
      <c r="M149">
        <v>49</v>
      </c>
      <c r="N149">
        <v>146</v>
      </c>
      <c r="O149">
        <v>301</v>
      </c>
      <c r="P149">
        <v>1005</v>
      </c>
      <c r="R149" s="8">
        <v>146</v>
      </c>
      <c r="S149" t="b">
        <f>OR(Tabla19[[#This Row],[Tiempo_lineal (ns)]]&gt;$C$508,Tabla19[[#This Row],[Tiempo_lineal (ns)]]&lt;$C$509)</f>
        <v>0</v>
      </c>
      <c r="T149" t="b">
        <f>OR(Tabla19[[#This Row],[Tiempo_normal (ns)]]&gt;$D$508,Tabla19[[#This Row],[Tiempo_normal (ns)]]&lt;$D$509)</f>
        <v>0</v>
      </c>
      <c r="U149" s="8">
        <v>146</v>
      </c>
      <c r="V149" t="b">
        <f>OR(Tabla310[[#This Row],[Tiempo_lineal (ns)]]&gt;$F$508,Tabla310[[#This Row],[Tiempo_lineal (ns)]]&lt;$F$509)</f>
        <v>1</v>
      </c>
      <c r="W149" t="b">
        <f>OR(Tabla310[[#This Row],[Tiempo_normal (ns)]]&gt;$G$508,Tabla310[[#This Row],[Tiempo_normal (ns)]]&lt;$G$509)</f>
        <v>1</v>
      </c>
      <c r="X149" s="8">
        <v>146</v>
      </c>
      <c r="Y149" t="b">
        <f>OR(Tabla411[[#This Row],[Tiempo_lineal (ns)]]&gt;$I$508,Tabla411[[#This Row],[Tiempo_lineal (ns)]]&lt;$I$509)</f>
        <v>0</v>
      </c>
      <c r="Z149" t="b">
        <f>OR(Tabla411[[#This Row],[Tiempo_normal (ns)]]&gt;$J$508,Tabla411[[#This Row],[Tiempo_normal (ns)]]&lt;$J$509)</f>
        <v>0</v>
      </c>
      <c r="AA149" s="8">
        <v>146</v>
      </c>
      <c r="AB149" t="b">
        <f>OR(Tabla512[[#This Row],[Tiempo_lineal (ns)]]&gt;$L$508,Tabla512[[#This Row],[Tiempo_lineal (ns)]]&lt;$L$509)</f>
        <v>0</v>
      </c>
      <c r="AC149" t="b">
        <f>OR(Tabla512[[#This Row],[Tiempo_normal (ns)]]&gt;$M$508,Tabla512[[#This Row],[Tiempo_normal (ns)]]&lt;$M$509)</f>
        <v>1</v>
      </c>
      <c r="AD149" s="8">
        <v>146</v>
      </c>
      <c r="AE149" t="b">
        <f>OR(Tabla613[[#This Row],[Tiempo_lineal (ns)]]&gt;$O$508,Tabla613[[#This Row],[Tiempo_lineal (ns)]]&lt;$O$509)</f>
        <v>0</v>
      </c>
      <c r="AF149" s="7" t="b">
        <f>OR(Tabla613[[#This Row],[Tiempo_normal (ns)]]&gt;$P$508,Tabla613[[#This Row],[Tiempo_normal (ns)]]&lt;$P$509)</f>
        <v>0</v>
      </c>
    </row>
    <row r="150" spans="2:32" x14ac:dyDescent="0.3">
      <c r="B150">
        <v>147</v>
      </c>
      <c r="C150">
        <v>62</v>
      </c>
      <c r="D150">
        <v>56</v>
      </c>
      <c r="E150">
        <v>147</v>
      </c>
      <c r="F150">
        <v>129</v>
      </c>
      <c r="G150">
        <v>82</v>
      </c>
      <c r="H150">
        <v>147</v>
      </c>
      <c r="I150">
        <v>238</v>
      </c>
      <c r="J150">
        <v>71</v>
      </c>
      <c r="K150">
        <v>147</v>
      </c>
      <c r="L150">
        <v>369</v>
      </c>
      <c r="M150">
        <v>192</v>
      </c>
      <c r="N150">
        <v>147</v>
      </c>
      <c r="O150">
        <v>918</v>
      </c>
      <c r="P150">
        <v>675</v>
      </c>
      <c r="R150" s="6">
        <v>147</v>
      </c>
      <c r="S150" t="b">
        <f>OR(Tabla19[[#This Row],[Tiempo_lineal (ns)]]&gt;$C$508,Tabla19[[#This Row],[Tiempo_lineal (ns)]]&lt;$C$509)</f>
        <v>0</v>
      </c>
      <c r="T150" t="b">
        <f>OR(Tabla19[[#This Row],[Tiempo_normal (ns)]]&gt;$D$508,Tabla19[[#This Row],[Tiempo_normal (ns)]]&lt;$D$509)</f>
        <v>0</v>
      </c>
      <c r="U150" s="6">
        <v>147</v>
      </c>
      <c r="V150" t="b">
        <f>OR(Tabla310[[#This Row],[Tiempo_lineal (ns)]]&gt;$F$508,Tabla310[[#This Row],[Tiempo_lineal (ns)]]&lt;$F$509)</f>
        <v>0</v>
      </c>
      <c r="W150" t="b">
        <f>OR(Tabla310[[#This Row],[Tiempo_normal (ns)]]&gt;$G$508,Tabla310[[#This Row],[Tiempo_normal (ns)]]&lt;$G$509)</f>
        <v>0</v>
      </c>
      <c r="X150" s="6">
        <v>147</v>
      </c>
      <c r="Y150" t="b">
        <f>OR(Tabla411[[#This Row],[Tiempo_lineal (ns)]]&gt;$I$508,Tabla411[[#This Row],[Tiempo_lineal (ns)]]&lt;$I$509)</f>
        <v>0</v>
      </c>
      <c r="Z150" t="b">
        <f>OR(Tabla411[[#This Row],[Tiempo_normal (ns)]]&gt;$J$508,Tabla411[[#This Row],[Tiempo_normal (ns)]]&lt;$J$509)</f>
        <v>0</v>
      </c>
      <c r="AA150" s="6">
        <v>147</v>
      </c>
      <c r="AB150" t="b">
        <f>OR(Tabla512[[#This Row],[Tiempo_lineal (ns)]]&gt;$L$508,Tabla512[[#This Row],[Tiempo_lineal (ns)]]&lt;$L$509)</f>
        <v>0</v>
      </c>
      <c r="AC150" t="b">
        <f>OR(Tabla512[[#This Row],[Tiempo_normal (ns)]]&gt;$M$508,Tabla512[[#This Row],[Tiempo_normal (ns)]]&lt;$M$509)</f>
        <v>0</v>
      </c>
      <c r="AD150" s="6">
        <v>147</v>
      </c>
      <c r="AE150" t="b">
        <f>OR(Tabla613[[#This Row],[Tiempo_lineal (ns)]]&gt;$O$508,Tabla613[[#This Row],[Tiempo_lineal (ns)]]&lt;$O$509)</f>
        <v>0</v>
      </c>
      <c r="AF150" s="7" t="b">
        <f>OR(Tabla613[[#This Row],[Tiempo_normal (ns)]]&gt;$P$508,Tabla613[[#This Row],[Tiempo_normal (ns)]]&lt;$P$509)</f>
        <v>0</v>
      </c>
    </row>
    <row r="151" spans="2:32" x14ac:dyDescent="0.3">
      <c r="B151">
        <v>148</v>
      </c>
      <c r="C151">
        <v>78</v>
      </c>
      <c r="D151">
        <v>53</v>
      </c>
      <c r="E151">
        <v>148</v>
      </c>
      <c r="F151">
        <v>106</v>
      </c>
      <c r="G151">
        <v>83</v>
      </c>
      <c r="H151">
        <v>148</v>
      </c>
      <c r="I151">
        <v>206</v>
      </c>
      <c r="J151">
        <v>286</v>
      </c>
      <c r="K151">
        <v>148</v>
      </c>
      <c r="L151">
        <v>298</v>
      </c>
      <c r="M151">
        <v>277</v>
      </c>
      <c r="N151">
        <v>148</v>
      </c>
      <c r="O151">
        <v>413</v>
      </c>
      <c r="P151">
        <v>382</v>
      </c>
      <c r="R151" s="8">
        <v>148</v>
      </c>
      <c r="S151" t="b">
        <f>OR(Tabla19[[#This Row],[Tiempo_lineal (ns)]]&gt;$C$508,Tabla19[[#This Row],[Tiempo_lineal (ns)]]&lt;$C$509)</f>
        <v>0</v>
      </c>
      <c r="T151" t="b">
        <f>OR(Tabla19[[#This Row],[Tiempo_normal (ns)]]&gt;$D$508,Tabla19[[#This Row],[Tiempo_normal (ns)]]&lt;$D$509)</f>
        <v>0</v>
      </c>
      <c r="U151" s="8">
        <v>148</v>
      </c>
      <c r="V151" t="b">
        <f>OR(Tabla310[[#This Row],[Tiempo_lineal (ns)]]&gt;$F$508,Tabla310[[#This Row],[Tiempo_lineal (ns)]]&lt;$F$509)</f>
        <v>0</v>
      </c>
      <c r="W151" t="b">
        <f>OR(Tabla310[[#This Row],[Tiempo_normal (ns)]]&gt;$G$508,Tabla310[[#This Row],[Tiempo_normal (ns)]]&lt;$G$509)</f>
        <v>0</v>
      </c>
      <c r="X151" s="8">
        <v>148</v>
      </c>
      <c r="Y151" t="b">
        <f>OR(Tabla411[[#This Row],[Tiempo_lineal (ns)]]&gt;$I$508,Tabla411[[#This Row],[Tiempo_lineal (ns)]]&lt;$I$509)</f>
        <v>0</v>
      </c>
      <c r="Z151" t="b">
        <f>OR(Tabla411[[#This Row],[Tiempo_normal (ns)]]&gt;$J$508,Tabla411[[#This Row],[Tiempo_normal (ns)]]&lt;$J$509)</f>
        <v>0</v>
      </c>
      <c r="AA151" s="8">
        <v>148</v>
      </c>
      <c r="AB151" t="b">
        <f>OR(Tabla512[[#This Row],[Tiempo_lineal (ns)]]&gt;$L$508,Tabla512[[#This Row],[Tiempo_lineal (ns)]]&lt;$L$509)</f>
        <v>0</v>
      </c>
      <c r="AC151" t="b">
        <f>OR(Tabla512[[#This Row],[Tiempo_normal (ns)]]&gt;$M$508,Tabla512[[#This Row],[Tiempo_normal (ns)]]&lt;$M$509)</f>
        <v>0</v>
      </c>
      <c r="AD151" s="8">
        <v>148</v>
      </c>
      <c r="AE151" t="b">
        <f>OR(Tabla613[[#This Row],[Tiempo_lineal (ns)]]&gt;$O$508,Tabla613[[#This Row],[Tiempo_lineal (ns)]]&lt;$O$509)</f>
        <v>0</v>
      </c>
      <c r="AF151" s="7" t="b">
        <f>OR(Tabla613[[#This Row],[Tiempo_normal (ns)]]&gt;$P$508,Tabla613[[#This Row],[Tiempo_normal (ns)]]&lt;$P$509)</f>
        <v>0</v>
      </c>
    </row>
    <row r="152" spans="2:32" x14ac:dyDescent="0.3">
      <c r="B152">
        <v>149</v>
      </c>
      <c r="C152">
        <v>47</v>
      </c>
      <c r="D152">
        <v>68</v>
      </c>
      <c r="E152">
        <v>149</v>
      </c>
      <c r="F152">
        <v>93</v>
      </c>
      <c r="G152">
        <v>218</v>
      </c>
      <c r="H152">
        <v>149</v>
      </c>
      <c r="I152">
        <v>173</v>
      </c>
      <c r="J152">
        <v>134</v>
      </c>
      <c r="K152">
        <v>149</v>
      </c>
      <c r="L152">
        <v>305</v>
      </c>
      <c r="M152">
        <v>285</v>
      </c>
      <c r="N152">
        <v>149</v>
      </c>
      <c r="O152">
        <v>2176</v>
      </c>
      <c r="P152">
        <v>655</v>
      </c>
      <c r="R152" s="6">
        <v>149</v>
      </c>
      <c r="S152" t="b">
        <f>OR(Tabla19[[#This Row],[Tiempo_lineal (ns)]]&gt;$C$508,Tabla19[[#This Row],[Tiempo_lineal (ns)]]&lt;$C$509)</f>
        <v>0</v>
      </c>
      <c r="T152" t="b">
        <f>OR(Tabla19[[#This Row],[Tiempo_normal (ns)]]&gt;$D$508,Tabla19[[#This Row],[Tiempo_normal (ns)]]&lt;$D$509)</f>
        <v>0</v>
      </c>
      <c r="U152" s="6">
        <v>149</v>
      </c>
      <c r="V152" t="b">
        <f>OR(Tabla310[[#This Row],[Tiempo_lineal (ns)]]&gt;$F$508,Tabla310[[#This Row],[Tiempo_lineal (ns)]]&lt;$F$509)</f>
        <v>0</v>
      </c>
      <c r="W152" t="b">
        <f>OR(Tabla310[[#This Row],[Tiempo_normal (ns)]]&gt;$G$508,Tabla310[[#This Row],[Tiempo_normal (ns)]]&lt;$G$509)</f>
        <v>1</v>
      </c>
      <c r="X152" s="6">
        <v>149</v>
      </c>
      <c r="Y152" t="b">
        <f>OR(Tabla411[[#This Row],[Tiempo_lineal (ns)]]&gt;$I$508,Tabla411[[#This Row],[Tiempo_lineal (ns)]]&lt;$I$509)</f>
        <v>0</v>
      </c>
      <c r="Z152" t="b">
        <f>OR(Tabla411[[#This Row],[Tiempo_normal (ns)]]&gt;$J$508,Tabla411[[#This Row],[Tiempo_normal (ns)]]&lt;$J$509)</f>
        <v>0</v>
      </c>
      <c r="AA152" s="6">
        <v>149</v>
      </c>
      <c r="AB152" t="b">
        <f>OR(Tabla512[[#This Row],[Tiempo_lineal (ns)]]&gt;$L$508,Tabla512[[#This Row],[Tiempo_lineal (ns)]]&lt;$L$509)</f>
        <v>0</v>
      </c>
      <c r="AC152" t="b">
        <f>OR(Tabla512[[#This Row],[Tiempo_normal (ns)]]&gt;$M$508,Tabla512[[#This Row],[Tiempo_normal (ns)]]&lt;$M$509)</f>
        <v>0</v>
      </c>
      <c r="AD152" s="6">
        <v>149</v>
      </c>
      <c r="AE152" t="b">
        <f>OR(Tabla613[[#This Row],[Tiempo_lineal (ns)]]&gt;$O$508,Tabla613[[#This Row],[Tiempo_lineal (ns)]]&lt;$O$509)</f>
        <v>1</v>
      </c>
      <c r="AF152" s="7" t="b">
        <f>OR(Tabla613[[#This Row],[Tiempo_normal (ns)]]&gt;$P$508,Tabla613[[#This Row],[Tiempo_normal (ns)]]&lt;$P$509)</f>
        <v>0</v>
      </c>
    </row>
    <row r="153" spans="2:32" x14ac:dyDescent="0.3">
      <c r="B153">
        <v>150</v>
      </c>
      <c r="C153">
        <v>81</v>
      </c>
      <c r="D153">
        <v>40</v>
      </c>
      <c r="E153">
        <v>150</v>
      </c>
      <c r="F153">
        <v>81</v>
      </c>
      <c r="G153">
        <v>78</v>
      </c>
      <c r="H153">
        <v>150</v>
      </c>
      <c r="I153">
        <v>243</v>
      </c>
      <c r="J153">
        <v>198</v>
      </c>
      <c r="K153">
        <v>150</v>
      </c>
      <c r="L153">
        <v>737</v>
      </c>
      <c r="M153">
        <v>322</v>
      </c>
      <c r="N153">
        <v>150</v>
      </c>
      <c r="O153">
        <v>871</v>
      </c>
      <c r="P153">
        <v>623</v>
      </c>
      <c r="R153" s="8">
        <v>150</v>
      </c>
      <c r="S153" t="b">
        <f>OR(Tabla19[[#This Row],[Tiempo_lineal (ns)]]&gt;$C$508,Tabla19[[#This Row],[Tiempo_lineal (ns)]]&lt;$C$509)</f>
        <v>0</v>
      </c>
      <c r="T153" t="b">
        <f>OR(Tabla19[[#This Row],[Tiempo_normal (ns)]]&gt;$D$508,Tabla19[[#This Row],[Tiempo_normal (ns)]]&lt;$D$509)</f>
        <v>0</v>
      </c>
      <c r="U153" s="8">
        <v>150</v>
      </c>
      <c r="V153" t="b">
        <f>OR(Tabla310[[#This Row],[Tiempo_lineal (ns)]]&gt;$F$508,Tabla310[[#This Row],[Tiempo_lineal (ns)]]&lt;$F$509)</f>
        <v>0</v>
      </c>
      <c r="W153" t="b">
        <f>OR(Tabla310[[#This Row],[Tiempo_normal (ns)]]&gt;$G$508,Tabla310[[#This Row],[Tiempo_normal (ns)]]&lt;$G$509)</f>
        <v>0</v>
      </c>
      <c r="X153" s="8">
        <v>150</v>
      </c>
      <c r="Y153" t="b">
        <f>OR(Tabla411[[#This Row],[Tiempo_lineal (ns)]]&gt;$I$508,Tabla411[[#This Row],[Tiempo_lineal (ns)]]&lt;$I$509)</f>
        <v>0</v>
      </c>
      <c r="Z153" t="b">
        <f>OR(Tabla411[[#This Row],[Tiempo_normal (ns)]]&gt;$J$508,Tabla411[[#This Row],[Tiempo_normal (ns)]]&lt;$J$509)</f>
        <v>0</v>
      </c>
      <c r="AA153" s="8">
        <v>150</v>
      </c>
      <c r="AB153" t="b">
        <f>OR(Tabla512[[#This Row],[Tiempo_lineal (ns)]]&gt;$L$508,Tabla512[[#This Row],[Tiempo_lineal (ns)]]&lt;$L$509)</f>
        <v>1</v>
      </c>
      <c r="AC153" t="b">
        <f>OR(Tabla512[[#This Row],[Tiempo_normal (ns)]]&gt;$M$508,Tabla512[[#This Row],[Tiempo_normal (ns)]]&lt;$M$509)</f>
        <v>0</v>
      </c>
      <c r="AD153" s="8">
        <v>150</v>
      </c>
      <c r="AE153" t="b">
        <f>OR(Tabla613[[#This Row],[Tiempo_lineal (ns)]]&gt;$O$508,Tabla613[[#This Row],[Tiempo_lineal (ns)]]&lt;$O$509)</f>
        <v>0</v>
      </c>
      <c r="AF153" s="7" t="b">
        <f>OR(Tabla613[[#This Row],[Tiempo_normal (ns)]]&gt;$P$508,Tabla613[[#This Row],[Tiempo_normal (ns)]]&lt;$P$509)</f>
        <v>0</v>
      </c>
    </row>
    <row r="154" spans="2:32" x14ac:dyDescent="0.3">
      <c r="B154">
        <v>151</v>
      </c>
      <c r="C154">
        <v>76</v>
      </c>
      <c r="D154">
        <v>32</v>
      </c>
      <c r="E154">
        <v>151</v>
      </c>
      <c r="F154">
        <v>78</v>
      </c>
      <c r="G154">
        <v>50</v>
      </c>
      <c r="H154">
        <v>151</v>
      </c>
      <c r="I154">
        <v>396</v>
      </c>
      <c r="J154">
        <v>323</v>
      </c>
      <c r="K154">
        <v>151</v>
      </c>
      <c r="L154">
        <v>361</v>
      </c>
      <c r="M154">
        <v>164</v>
      </c>
      <c r="N154">
        <v>151</v>
      </c>
      <c r="O154">
        <v>1167</v>
      </c>
      <c r="P154">
        <v>490</v>
      </c>
      <c r="R154" s="6">
        <v>151</v>
      </c>
      <c r="S154" t="b">
        <f>OR(Tabla19[[#This Row],[Tiempo_lineal (ns)]]&gt;$C$508,Tabla19[[#This Row],[Tiempo_lineal (ns)]]&lt;$C$509)</f>
        <v>0</v>
      </c>
      <c r="T154" t="b">
        <f>OR(Tabla19[[#This Row],[Tiempo_normal (ns)]]&gt;$D$508,Tabla19[[#This Row],[Tiempo_normal (ns)]]&lt;$D$509)</f>
        <v>0</v>
      </c>
      <c r="U154" s="6">
        <v>151</v>
      </c>
      <c r="V154" t="b">
        <f>OR(Tabla310[[#This Row],[Tiempo_lineal (ns)]]&gt;$F$508,Tabla310[[#This Row],[Tiempo_lineal (ns)]]&lt;$F$509)</f>
        <v>0</v>
      </c>
      <c r="W154" t="b">
        <f>OR(Tabla310[[#This Row],[Tiempo_normal (ns)]]&gt;$G$508,Tabla310[[#This Row],[Tiempo_normal (ns)]]&lt;$G$509)</f>
        <v>0</v>
      </c>
      <c r="X154" s="6">
        <v>151</v>
      </c>
      <c r="Y154" t="b">
        <f>OR(Tabla411[[#This Row],[Tiempo_lineal (ns)]]&gt;$I$508,Tabla411[[#This Row],[Tiempo_lineal (ns)]]&lt;$I$509)</f>
        <v>0</v>
      </c>
      <c r="Z154" t="b">
        <f>OR(Tabla411[[#This Row],[Tiempo_normal (ns)]]&gt;$J$508,Tabla411[[#This Row],[Tiempo_normal (ns)]]&lt;$J$509)</f>
        <v>0</v>
      </c>
      <c r="AA154" s="6">
        <v>151</v>
      </c>
      <c r="AB154" t="b">
        <f>OR(Tabla512[[#This Row],[Tiempo_lineal (ns)]]&gt;$L$508,Tabla512[[#This Row],[Tiempo_lineal (ns)]]&lt;$L$509)</f>
        <v>0</v>
      </c>
      <c r="AC154" t="b">
        <f>OR(Tabla512[[#This Row],[Tiempo_normal (ns)]]&gt;$M$508,Tabla512[[#This Row],[Tiempo_normal (ns)]]&lt;$M$509)</f>
        <v>0</v>
      </c>
      <c r="AD154" s="6">
        <v>151</v>
      </c>
      <c r="AE154" t="b">
        <f>OR(Tabla613[[#This Row],[Tiempo_lineal (ns)]]&gt;$O$508,Tabla613[[#This Row],[Tiempo_lineal (ns)]]&lt;$O$509)</f>
        <v>0</v>
      </c>
      <c r="AF154" s="7" t="b">
        <f>OR(Tabla613[[#This Row],[Tiempo_normal (ns)]]&gt;$P$508,Tabla613[[#This Row],[Tiempo_normal (ns)]]&lt;$P$509)</f>
        <v>0</v>
      </c>
    </row>
    <row r="155" spans="2:32" x14ac:dyDescent="0.3">
      <c r="B155">
        <v>152</v>
      </c>
      <c r="C155">
        <v>78</v>
      </c>
      <c r="D155">
        <v>56</v>
      </c>
      <c r="E155">
        <v>152</v>
      </c>
      <c r="F155">
        <v>75</v>
      </c>
      <c r="G155">
        <v>95</v>
      </c>
      <c r="H155">
        <v>152</v>
      </c>
      <c r="I155">
        <v>310</v>
      </c>
      <c r="J155">
        <v>422</v>
      </c>
      <c r="K155">
        <v>152</v>
      </c>
      <c r="L155">
        <v>318</v>
      </c>
      <c r="M155">
        <v>251</v>
      </c>
      <c r="N155">
        <v>152</v>
      </c>
      <c r="O155">
        <v>642</v>
      </c>
      <c r="P155">
        <v>552</v>
      </c>
      <c r="R155" s="8">
        <v>152</v>
      </c>
      <c r="S155" t="b">
        <f>OR(Tabla19[[#This Row],[Tiempo_lineal (ns)]]&gt;$C$508,Tabla19[[#This Row],[Tiempo_lineal (ns)]]&lt;$C$509)</f>
        <v>0</v>
      </c>
      <c r="T155" t="b">
        <f>OR(Tabla19[[#This Row],[Tiempo_normal (ns)]]&gt;$D$508,Tabla19[[#This Row],[Tiempo_normal (ns)]]&lt;$D$509)</f>
        <v>0</v>
      </c>
      <c r="U155" s="8">
        <v>152</v>
      </c>
      <c r="V155" t="b">
        <f>OR(Tabla310[[#This Row],[Tiempo_lineal (ns)]]&gt;$F$508,Tabla310[[#This Row],[Tiempo_lineal (ns)]]&lt;$F$509)</f>
        <v>0</v>
      </c>
      <c r="W155" t="b">
        <f>OR(Tabla310[[#This Row],[Tiempo_normal (ns)]]&gt;$G$508,Tabla310[[#This Row],[Tiempo_normal (ns)]]&lt;$G$509)</f>
        <v>0</v>
      </c>
      <c r="X155" s="8">
        <v>152</v>
      </c>
      <c r="Y155" t="b">
        <f>OR(Tabla411[[#This Row],[Tiempo_lineal (ns)]]&gt;$I$508,Tabla411[[#This Row],[Tiempo_lineal (ns)]]&lt;$I$509)</f>
        <v>0</v>
      </c>
      <c r="Z155" t="b">
        <f>OR(Tabla411[[#This Row],[Tiempo_normal (ns)]]&gt;$J$508,Tabla411[[#This Row],[Tiempo_normal (ns)]]&lt;$J$509)</f>
        <v>0</v>
      </c>
      <c r="AA155" s="8">
        <v>152</v>
      </c>
      <c r="AB155" t="b">
        <f>OR(Tabla512[[#This Row],[Tiempo_lineal (ns)]]&gt;$L$508,Tabla512[[#This Row],[Tiempo_lineal (ns)]]&lt;$L$509)</f>
        <v>0</v>
      </c>
      <c r="AC155" t="b">
        <f>OR(Tabla512[[#This Row],[Tiempo_normal (ns)]]&gt;$M$508,Tabla512[[#This Row],[Tiempo_normal (ns)]]&lt;$M$509)</f>
        <v>0</v>
      </c>
      <c r="AD155" s="8">
        <v>152</v>
      </c>
      <c r="AE155" t="b">
        <f>OR(Tabla613[[#This Row],[Tiempo_lineal (ns)]]&gt;$O$508,Tabla613[[#This Row],[Tiempo_lineal (ns)]]&lt;$O$509)</f>
        <v>0</v>
      </c>
      <c r="AF155" s="7" t="b">
        <f>OR(Tabla613[[#This Row],[Tiempo_normal (ns)]]&gt;$P$508,Tabla613[[#This Row],[Tiempo_normal (ns)]]&lt;$P$509)</f>
        <v>0</v>
      </c>
    </row>
    <row r="156" spans="2:32" x14ac:dyDescent="0.3">
      <c r="B156">
        <v>153</v>
      </c>
      <c r="C156">
        <v>69</v>
      </c>
      <c r="D156">
        <v>49</v>
      </c>
      <c r="E156">
        <v>153</v>
      </c>
      <c r="F156">
        <v>258</v>
      </c>
      <c r="G156">
        <v>85</v>
      </c>
      <c r="H156">
        <v>153</v>
      </c>
      <c r="I156">
        <v>853</v>
      </c>
      <c r="J156">
        <v>444</v>
      </c>
      <c r="K156">
        <v>153</v>
      </c>
      <c r="L156">
        <v>348</v>
      </c>
      <c r="M156">
        <v>451</v>
      </c>
      <c r="N156">
        <v>153</v>
      </c>
      <c r="O156">
        <v>674</v>
      </c>
      <c r="P156">
        <v>502</v>
      </c>
      <c r="R156" s="6">
        <v>153</v>
      </c>
      <c r="S156" t="b">
        <f>OR(Tabla19[[#This Row],[Tiempo_lineal (ns)]]&gt;$C$508,Tabla19[[#This Row],[Tiempo_lineal (ns)]]&lt;$C$509)</f>
        <v>0</v>
      </c>
      <c r="T156" t="b">
        <f>OR(Tabla19[[#This Row],[Tiempo_normal (ns)]]&gt;$D$508,Tabla19[[#This Row],[Tiempo_normal (ns)]]&lt;$D$509)</f>
        <v>0</v>
      </c>
      <c r="U156" s="6">
        <v>153</v>
      </c>
      <c r="V156" t="b">
        <f>OR(Tabla310[[#This Row],[Tiempo_lineal (ns)]]&gt;$F$508,Tabla310[[#This Row],[Tiempo_lineal (ns)]]&lt;$F$509)</f>
        <v>1</v>
      </c>
      <c r="W156" t="b">
        <f>OR(Tabla310[[#This Row],[Tiempo_normal (ns)]]&gt;$G$508,Tabla310[[#This Row],[Tiempo_normal (ns)]]&lt;$G$509)</f>
        <v>0</v>
      </c>
      <c r="X156" s="6">
        <v>153</v>
      </c>
      <c r="Y156" t="b">
        <f>OR(Tabla411[[#This Row],[Tiempo_lineal (ns)]]&gt;$I$508,Tabla411[[#This Row],[Tiempo_lineal (ns)]]&lt;$I$509)</f>
        <v>1</v>
      </c>
      <c r="Z156" t="b">
        <f>OR(Tabla411[[#This Row],[Tiempo_normal (ns)]]&gt;$J$508,Tabla411[[#This Row],[Tiempo_normal (ns)]]&lt;$J$509)</f>
        <v>0</v>
      </c>
      <c r="AA156" s="6">
        <v>153</v>
      </c>
      <c r="AB156" t="b">
        <f>OR(Tabla512[[#This Row],[Tiempo_lineal (ns)]]&gt;$L$508,Tabla512[[#This Row],[Tiempo_lineal (ns)]]&lt;$L$509)</f>
        <v>0</v>
      </c>
      <c r="AC156" t="b">
        <f>OR(Tabla512[[#This Row],[Tiempo_normal (ns)]]&gt;$M$508,Tabla512[[#This Row],[Tiempo_normal (ns)]]&lt;$M$509)</f>
        <v>0</v>
      </c>
      <c r="AD156" s="6">
        <v>153</v>
      </c>
      <c r="AE156" t="b">
        <f>OR(Tabla613[[#This Row],[Tiempo_lineal (ns)]]&gt;$O$508,Tabla613[[#This Row],[Tiempo_lineal (ns)]]&lt;$O$509)</f>
        <v>0</v>
      </c>
      <c r="AF156" s="7" t="b">
        <f>OR(Tabla613[[#This Row],[Tiempo_normal (ns)]]&gt;$P$508,Tabla613[[#This Row],[Tiempo_normal (ns)]]&lt;$P$509)</f>
        <v>0</v>
      </c>
    </row>
    <row r="157" spans="2:32" x14ac:dyDescent="0.3">
      <c r="B157">
        <v>154</v>
      </c>
      <c r="C157">
        <v>45</v>
      </c>
      <c r="D157">
        <v>30</v>
      </c>
      <c r="E157">
        <v>154</v>
      </c>
      <c r="F157">
        <v>204</v>
      </c>
      <c r="G157">
        <v>373</v>
      </c>
      <c r="H157">
        <v>154</v>
      </c>
      <c r="I157">
        <v>221</v>
      </c>
      <c r="J157">
        <v>378</v>
      </c>
      <c r="K157">
        <v>154</v>
      </c>
      <c r="L157">
        <v>466</v>
      </c>
      <c r="M157">
        <v>265</v>
      </c>
      <c r="N157">
        <v>154</v>
      </c>
      <c r="O157">
        <v>295</v>
      </c>
      <c r="P157">
        <v>529</v>
      </c>
      <c r="R157" s="8">
        <v>154</v>
      </c>
      <c r="S157" t="b">
        <f>OR(Tabla19[[#This Row],[Tiempo_lineal (ns)]]&gt;$C$508,Tabla19[[#This Row],[Tiempo_lineal (ns)]]&lt;$C$509)</f>
        <v>0</v>
      </c>
      <c r="T157" t="b">
        <f>OR(Tabla19[[#This Row],[Tiempo_normal (ns)]]&gt;$D$508,Tabla19[[#This Row],[Tiempo_normal (ns)]]&lt;$D$509)</f>
        <v>0</v>
      </c>
      <c r="U157" s="8">
        <v>154</v>
      </c>
      <c r="V157" t="b">
        <f>OR(Tabla310[[#This Row],[Tiempo_lineal (ns)]]&gt;$F$508,Tabla310[[#This Row],[Tiempo_lineal (ns)]]&lt;$F$509)</f>
        <v>1</v>
      </c>
      <c r="W157" t="b">
        <f>OR(Tabla310[[#This Row],[Tiempo_normal (ns)]]&gt;$G$508,Tabla310[[#This Row],[Tiempo_normal (ns)]]&lt;$G$509)</f>
        <v>1</v>
      </c>
      <c r="X157" s="8">
        <v>154</v>
      </c>
      <c r="Y157" t="b">
        <f>OR(Tabla411[[#This Row],[Tiempo_lineal (ns)]]&gt;$I$508,Tabla411[[#This Row],[Tiempo_lineal (ns)]]&lt;$I$509)</f>
        <v>0</v>
      </c>
      <c r="Z157" t="b">
        <f>OR(Tabla411[[#This Row],[Tiempo_normal (ns)]]&gt;$J$508,Tabla411[[#This Row],[Tiempo_normal (ns)]]&lt;$J$509)</f>
        <v>0</v>
      </c>
      <c r="AA157" s="8">
        <v>154</v>
      </c>
      <c r="AB157" t="b">
        <f>OR(Tabla512[[#This Row],[Tiempo_lineal (ns)]]&gt;$L$508,Tabla512[[#This Row],[Tiempo_lineal (ns)]]&lt;$L$509)</f>
        <v>0</v>
      </c>
      <c r="AC157" t="b">
        <f>OR(Tabla512[[#This Row],[Tiempo_normal (ns)]]&gt;$M$508,Tabla512[[#This Row],[Tiempo_normal (ns)]]&lt;$M$509)</f>
        <v>0</v>
      </c>
      <c r="AD157" s="8">
        <v>154</v>
      </c>
      <c r="AE157" t="b">
        <f>OR(Tabla613[[#This Row],[Tiempo_lineal (ns)]]&gt;$O$508,Tabla613[[#This Row],[Tiempo_lineal (ns)]]&lt;$O$509)</f>
        <v>0</v>
      </c>
      <c r="AF157" s="7" t="b">
        <f>OR(Tabla613[[#This Row],[Tiempo_normal (ns)]]&gt;$P$508,Tabla613[[#This Row],[Tiempo_normal (ns)]]&lt;$P$509)</f>
        <v>0</v>
      </c>
    </row>
    <row r="158" spans="2:32" x14ac:dyDescent="0.3">
      <c r="B158">
        <v>155</v>
      </c>
      <c r="C158">
        <v>53</v>
      </c>
      <c r="D158">
        <v>68</v>
      </c>
      <c r="E158">
        <v>155</v>
      </c>
      <c r="F158">
        <v>76</v>
      </c>
      <c r="G158">
        <v>36</v>
      </c>
      <c r="H158">
        <v>155</v>
      </c>
      <c r="I158">
        <v>162</v>
      </c>
      <c r="J158">
        <v>327</v>
      </c>
      <c r="K158">
        <v>155</v>
      </c>
      <c r="L158">
        <v>377</v>
      </c>
      <c r="M158">
        <v>344</v>
      </c>
      <c r="N158">
        <v>155</v>
      </c>
      <c r="O158">
        <v>470</v>
      </c>
      <c r="P158">
        <v>970</v>
      </c>
      <c r="R158" s="6">
        <v>155</v>
      </c>
      <c r="S158" t="b">
        <f>OR(Tabla19[[#This Row],[Tiempo_lineal (ns)]]&gt;$C$508,Tabla19[[#This Row],[Tiempo_lineal (ns)]]&lt;$C$509)</f>
        <v>0</v>
      </c>
      <c r="T158" t="b">
        <f>OR(Tabla19[[#This Row],[Tiempo_normal (ns)]]&gt;$D$508,Tabla19[[#This Row],[Tiempo_normal (ns)]]&lt;$D$509)</f>
        <v>0</v>
      </c>
      <c r="U158" s="6">
        <v>155</v>
      </c>
      <c r="V158" t="b">
        <f>OR(Tabla310[[#This Row],[Tiempo_lineal (ns)]]&gt;$F$508,Tabla310[[#This Row],[Tiempo_lineal (ns)]]&lt;$F$509)</f>
        <v>0</v>
      </c>
      <c r="W158" t="b">
        <f>OR(Tabla310[[#This Row],[Tiempo_normal (ns)]]&gt;$G$508,Tabla310[[#This Row],[Tiempo_normal (ns)]]&lt;$G$509)</f>
        <v>0</v>
      </c>
      <c r="X158" s="6">
        <v>155</v>
      </c>
      <c r="Y158" t="b">
        <f>OR(Tabla411[[#This Row],[Tiempo_lineal (ns)]]&gt;$I$508,Tabla411[[#This Row],[Tiempo_lineal (ns)]]&lt;$I$509)</f>
        <v>0</v>
      </c>
      <c r="Z158" t="b">
        <f>OR(Tabla411[[#This Row],[Tiempo_normal (ns)]]&gt;$J$508,Tabla411[[#This Row],[Tiempo_normal (ns)]]&lt;$J$509)</f>
        <v>0</v>
      </c>
      <c r="AA158" s="6">
        <v>155</v>
      </c>
      <c r="AB158" t="b">
        <f>OR(Tabla512[[#This Row],[Tiempo_lineal (ns)]]&gt;$L$508,Tabla512[[#This Row],[Tiempo_lineal (ns)]]&lt;$L$509)</f>
        <v>0</v>
      </c>
      <c r="AC158" t="b">
        <f>OR(Tabla512[[#This Row],[Tiempo_normal (ns)]]&gt;$M$508,Tabla512[[#This Row],[Tiempo_normal (ns)]]&lt;$M$509)</f>
        <v>0</v>
      </c>
      <c r="AD158" s="6">
        <v>155</v>
      </c>
      <c r="AE158" t="b">
        <f>OR(Tabla613[[#This Row],[Tiempo_lineal (ns)]]&gt;$O$508,Tabla613[[#This Row],[Tiempo_lineal (ns)]]&lt;$O$509)</f>
        <v>0</v>
      </c>
      <c r="AF158" s="7" t="b">
        <f>OR(Tabla613[[#This Row],[Tiempo_normal (ns)]]&gt;$P$508,Tabla613[[#This Row],[Tiempo_normal (ns)]]&lt;$P$509)</f>
        <v>0</v>
      </c>
    </row>
    <row r="159" spans="2:32" x14ac:dyDescent="0.3">
      <c r="B159">
        <v>156</v>
      </c>
      <c r="C159">
        <v>48</v>
      </c>
      <c r="D159">
        <v>58</v>
      </c>
      <c r="E159">
        <v>156</v>
      </c>
      <c r="F159">
        <v>104</v>
      </c>
      <c r="G159">
        <v>481</v>
      </c>
      <c r="H159">
        <v>156</v>
      </c>
      <c r="I159">
        <v>336</v>
      </c>
      <c r="J159">
        <v>715</v>
      </c>
      <c r="K159">
        <v>156</v>
      </c>
      <c r="L159">
        <v>346</v>
      </c>
      <c r="M159">
        <v>395</v>
      </c>
      <c r="N159">
        <v>156</v>
      </c>
      <c r="O159">
        <v>526</v>
      </c>
      <c r="P159">
        <v>634</v>
      </c>
      <c r="R159" s="8">
        <v>156</v>
      </c>
      <c r="S159" t="b">
        <f>OR(Tabla19[[#This Row],[Tiempo_lineal (ns)]]&gt;$C$508,Tabla19[[#This Row],[Tiempo_lineal (ns)]]&lt;$C$509)</f>
        <v>0</v>
      </c>
      <c r="T159" t="b">
        <f>OR(Tabla19[[#This Row],[Tiempo_normal (ns)]]&gt;$D$508,Tabla19[[#This Row],[Tiempo_normal (ns)]]&lt;$D$509)</f>
        <v>0</v>
      </c>
      <c r="U159" s="8">
        <v>156</v>
      </c>
      <c r="V159" t="b">
        <f>OR(Tabla310[[#This Row],[Tiempo_lineal (ns)]]&gt;$F$508,Tabla310[[#This Row],[Tiempo_lineal (ns)]]&lt;$F$509)</f>
        <v>0</v>
      </c>
      <c r="W159" t="b">
        <f>OR(Tabla310[[#This Row],[Tiempo_normal (ns)]]&gt;$G$508,Tabla310[[#This Row],[Tiempo_normal (ns)]]&lt;$G$509)</f>
        <v>1</v>
      </c>
      <c r="X159" s="8">
        <v>156</v>
      </c>
      <c r="Y159" t="b">
        <f>OR(Tabla411[[#This Row],[Tiempo_lineal (ns)]]&gt;$I$508,Tabla411[[#This Row],[Tiempo_lineal (ns)]]&lt;$I$509)</f>
        <v>0</v>
      </c>
      <c r="Z159" t="b">
        <f>OR(Tabla411[[#This Row],[Tiempo_normal (ns)]]&gt;$J$508,Tabla411[[#This Row],[Tiempo_normal (ns)]]&lt;$J$509)</f>
        <v>0</v>
      </c>
      <c r="AA159" s="8">
        <v>156</v>
      </c>
      <c r="AB159" t="b">
        <f>OR(Tabla512[[#This Row],[Tiempo_lineal (ns)]]&gt;$L$508,Tabla512[[#This Row],[Tiempo_lineal (ns)]]&lt;$L$509)</f>
        <v>0</v>
      </c>
      <c r="AC159" t="b">
        <f>OR(Tabla512[[#This Row],[Tiempo_normal (ns)]]&gt;$M$508,Tabla512[[#This Row],[Tiempo_normal (ns)]]&lt;$M$509)</f>
        <v>0</v>
      </c>
      <c r="AD159" s="8">
        <v>156</v>
      </c>
      <c r="AE159" t="b">
        <f>OR(Tabla613[[#This Row],[Tiempo_lineal (ns)]]&gt;$O$508,Tabla613[[#This Row],[Tiempo_lineal (ns)]]&lt;$O$509)</f>
        <v>0</v>
      </c>
      <c r="AF159" s="7" t="b">
        <f>OR(Tabla613[[#This Row],[Tiempo_normal (ns)]]&gt;$P$508,Tabla613[[#This Row],[Tiempo_normal (ns)]]&lt;$P$509)</f>
        <v>0</v>
      </c>
    </row>
    <row r="160" spans="2:32" x14ac:dyDescent="0.3">
      <c r="B160">
        <v>157</v>
      </c>
      <c r="C160">
        <v>88</v>
      </c>
      <c r="D160">
        <v>59</v>
      </c>
      <c r="E160">
        <v>157</v>
      </c>
      <c r="F160">
        <v>101</v>
      </c>
      <c r="G160">
        <v>81</v>
      </c>
      <c r="H160">
        <v>157</v>
      </c>
      <c r="I160">
        <v>872</v>
      </c>
      <c r="J160">
        <v>539</v>
      </c>
      <c r="K160">
        <v>157</v>
      </c>
      <c r="L160">
        <v>143</v>
      </c>
      <c r="M160">
        <v>263</v>
      </c>
      <c r="N160">
        <v>157</v>
      </c>
      <c r="O160">
        <v>796</v>
      </c>
      <c r="P160">
        <v>672</v>
      </c>
      <c r="R160" s="6">
        <v>157</v>
      </c>
      <c r="S160" t="b">
        <f>OR(Tabla19[[#This Row],[Tiempo_lineal (ns)]]&gt;$C$508,Tabla19[[#This Row],[Tiempo_lineal (ns)]]&lt;$C$509)</f>
        <v>0</v>
      </c>
      <c r="T160" t="b">
        <f>OR(Tabla19[[#This Row],[Tiempo_normal (ns)]]&gt;$D$508,Tabla19[[#This Row],[Tiempo_normal (ns)]]&lt;$D$509)</f>
        <v>0</v>
      </c>
      <c r="U160" s="6">
        <v>157</v>
      </c>
      <c r="V160" t="b">
        <f>OR(Tabla310[[#This Row],[Tiempo_lineal (ns)]]&gt;$F$508,Tabla310[[#This Row],[Tiempo_lineal (ns)]]&lt;$F$509)</f>
        <v>0</v>
      </c>
      <c r="W160" t="b">
        <f>OR(Tabla310[[#This Row],[Tiempo_normal (ns)]]&gt;$G$508,Tabla310[[#This Row],[Tiempo_normal (ns)]]&lt;$G$509)</f>
        <v>0</v>
      </c>
      <c r="X160" s="6">
        <v>157</v>
      </c>
      <c r="Y160" t="b">
        <f>OR(Tabla411[[#This Row],[Tiempo_lineal (ns)]]&gt;$I$508,Tabla411[[#This Row],[Tiempo_lineal (ns)]]&lt;$I$509)</f>
        <v>1</v>
      </c>
      <c r="Z160" t="b">
        <f>OR(Tabla411[[#This Row],[Tiempo_normal (ns)]]&gt;$J$508,Tabla411[[#This Row],[Tiempo_normal (ns)]]&lt;$J$509)</f>
        <v>0</v>
      </c>
      <c r="AA160" s="6">
        <v>157</v>
      </c>
      <c r="AB160" t="b">
        <f>OR(Tabla512[[#This Row],[Tiempo_lineal (ns)]]&gt;$L$508,Tabla512[[#This Row],[Tiempo_lineal (ns)]]&lt;$L$509)</f>
        <v>0</v>
      </c>
      <c r="AC160" t="b">
        <f>OR(Tabla512[[#This Row],[Tiempo_normal (ns)]]&gt;$M$508,Tabla512[[#This Row],[Tiempo_normal (ns)]]&lt;$M$509)</f>
        <v>0</v>
      </c>
      <c r="AD160" s="6">
        <v>157</v>
      </c>
      <c r="AE160" t="b">
        <f>OR(Tabla613[[#This Row],[Tiempo_lineal (ns)]]&gt;$O$508,Tabla613[[#This Row],[Tiempo_lineal (ns)]]&lt;$O$509)</f>
        <v>0</v>
      </c>
      <c r="AF160" s="7" t="b">
        <f>OR(Tabla613[[#This Row],[Tiempo_normal (ns)]]&gt;$P$508,Tabla613[[#This Row],[Tiempo_normal (ns)]]&lt;$P$509)</f>
        <v>0</v>
      </c>
    </row>
    <row r="161" spans="2:32" x14ac:dyDescent="0.3">
      <c r="B161">
        <v>158</v>
      </c>
      <c r="C161">
        <v>61</v>
      </c>
      <c r="D161">
        <v>36</v>
      </c>
      <c r="E161">
        <v>158</v>
      </c>
      <c r="F161">
        <v>85</v>
      </c>
      <c r="G161">
        <v>59</v>
      </c>
      <c r="H161">
        <v>158</v>
      </c>
      <c r="I161">
        <v>185</v>
      </c>
      <c r="J161">
        <v>328</v>
      </c>
      <c r="K161">
        <v>158</v>
      </c>
      <c r="L161">
        <v>397</v>
      </c>
      <c r="M161">
        <v>231</v>
      </c>
      <c r="N161">
        <v>158</v>
      </c>
      <c r="O161">
        <v>1262</v>
      </c>
      <c r="P161">
        <v>523</v>
      </c>
      <c r="R161" s="8">
        <v>158</v>
      </c>
      <c r="S161" t="b">
        <f>OR(Tabla19[[#This Row],[Tiempo_lineal (ns)]]&gt;$C$508,Tabla19[[#This Row],[Tiempo_lineal (ns)]]&lt;$C$509)</f>
        <v>0</v>
      </c>
      <c r="T161" t="b">
        <f>OR(Tabla19[[#This Row],[Tiempo_normal (ns)]]&gt;$D$508,Tabla19[[#This Row],[Tiempo_normal (ns)]]&lt;$D$509)</f>
        <v>0</v>
      </c>
      <c r="U161" s="8">
        <v>158</v>
      </c>
      <c r="V161" t="b">
        <f>OR(Tabla310[[#This Row],[Tiempo_lineal (ns)]]&gt;$F$508,Tabla310[[#This Row],[Tiempo_lineal (ns)]]&lt;$F$509)</f>
        <v>0</v>
      </c>
      <c r="W161" t="b">
        <f>OR(Tabla310[[#This Row],[Tiempo_normal (ns)]]&gt;$G$508,Tabla310[[#This Row],[Tiempo_normal (ns)]]&lt;$G$509)</f>
        <v>0</v>
      </c>
      <c r="X161" s="8">
        <v>158</v>
      </c>
      <c r="Y161" t="b">
        <f>OR(Tabla411[[#This Row],[Tiempo_lineal (ns)]]&gt;$I$508,Tabla411[[#This Row],[Tiempo_lineal (ns)]]&lt;$I$509)</f>
        <v>0</v>
      </c>
      <c r="Z161" t="b">
        <f>OR(Tabla411[[#This Row],[Tiempo_normal (ns)]]&gt;$J$508,Tabla411[[#This Row],[Tiempo_normal (ns)]]&lt;$J$509)</f>
        <v>0</v>
      </c>
      <c r="AA161" s="8">
        <v>158</v>
      </c>
      <c r="AB161" t="b">
        <f>OR(Tabla512[[#This Row],[Tiempo_lineal (ns)]]&gt;$L$508,Tabla512[[#This Row],[Tiempo_lineal (ns)]]&lt;$L$509)</f>
        <v>0</v>
      </c>
      <c r="AC161" t="b">
        <f>OR(Tabla512[[#This Row],[Tiempo_normal (ns)]]&gt;$M$508,Tabla512[[#This Row],[Tiempo_normal (ns)]]&lt;$M$509)</f>
        <v>0</v>
      </c>
      <c r="AD161" s="8">
        <v>158</v>
      </c>
      <c r="AE161" t="b">
        <f>OR(Tabla613[[#This Row],[Tiempo_lineal (ns)]]&gt;$O$508,Tabla613[[#This Row],[Tiempo_lineal (ns)]]&lt;$O$509)</f>
        <v>0</v>
      </c>
      <c r="AF161" s="7" t="b">
        <f>OR(Tabla613[[#This Row],[Tiempo_normal (ns)]]&gt;$P$508,Tabla613[[#This Row],[Tiempo_normal (ns)]]&lt;$P$509)</f>
        <v>0</v>
      </c>
    </row>
    <row r="162" spans="2:32" x14ac:dyDescent="0.3">
      <c r="B162">
        <v>159</v>
      </c>
      <c r="C162">
        <v>33</v>
      </c>
      <c r="D162">
        <v>57</v>
      </c>
      <c r="E162">
        <v>159</v>
      </c>
      <c r="F162">
        <v>92</v>
      </c>
      <c r="G162">
        <v>101</v>
      </c>
      <c r="H162">
        <v>159</v>
      </c>
      <c r="I162">
        <v>455</v>
      </c>
      <c r="J162">
        <v>339</v>
      </c>
      <c r="K162">
        <v>159</v>
      </c>
      <c r="L162">
        <v>403</v>
      </c>
      <c r="M162">
        <v>219</v>
      </c>
      <c r="N162">
        <v>159</v>
      </c>
      <c r="O162">
        <v>1110</v>
      </c>
      <c r="P162">
        <v>778</v>
      </c>
      <c r="R162" s="6">
        <v>159</v>
      </c>
      <c r="S162" t="b">
        <f>OR(Tabla19[[#This Row],[Tiempo_lineal (ns)]]&gt;$C$508,Tabla19[[#This Row],[Tiempo_lineal (ns)]]&lt;$C$509)</f>
        <v>0</v>
      </c>
      <c r="T162" t="b">
        <f>OR(Tabla19[[#This Row],[Tiempo_normal (ns)]]&gt;$D$508,Tabla19[[#This Row],[Tiempo_normal (ns)]]&lt;$D$509)</f>
        <v>0</v>
      </c>
      <c r="U162" s="6">
        <v>159</v>
      </c>
      <c r="V162" t="b">
        <f>OR(Tabla310[[#This Row],[Tiempo_lineal (ns)]]&gt;$F$508,Tabla310[[#This Row],[Tiempo_lineal (ns)]]&lt;$F$509)</f>
        <v>0</v>
      </c>
      <c r="W162" t="b">
        <f>OR(Tabla310[[#This Row],[Tiempo_normal (ns)]]&gt;$G$508,Tabla310[[#This Row],[Tiempo_normal (ns)]]&lt;$G$509)</f>
        <v>0</v>
      </c>
      <c r="X162" s="6">
        <v>159</v>
      </c>
      <c r="Y162" t="b">
        <f>OR(Tabla411[[#This Row],[Tiempo_lineal (ns)]]&gt;$I$508,Tabla411[[#This Row],[Tiempo_lineal (ns)]]&lt;$I$509)</f>
        <v>0</v>
      </c>
      <c r="Z162" t="b">
        <f>OR(Tabla411[[#This Row],[Tiempo_normal (ns)]]&gt;$J$508,Tabla411[[#This Row],[Tiempo_normal (ns)]]&lt;$J$509)</f>
        <v>0</v>
      </c>
      <c r="AA162" s="6">
        <v>159</v>
      </c>
      <c r="AB162" t="b">
        <f>OR(Tabla512[[#This Row],[Tiempo_lineal (ns)]]&gt;$L$508,Tabla512[[#This Row],[Tiempo_lineal (ns)]]&lt;$L$509)</f>
        <v>0</v>
      </c>
      <c r="AC162" t="b">
        <f>OR(Tabla512[[#This Row],[Tiempo_normal (ns)]]&gt;$M$508,Tabla512[[#This Row],[Tiempo_normal (ns)]]&lt;$M$509)</f>
        <v>0</v>
      </c>
      <c r="AD162" s="6">
        <v>159</v>
      </c>
      <c r="AE162" t="b">
        <f>OR(Tabla613[[#This Row],[Tiempo_lineal (ns)]]&gt;$O$508,Tabla613[[#This Row],[Tiempo_lineal (ns)]]&lt;$O$509)</f>
        <v>0</v>
      </c>
      <c r="AF162" s="7" t="b">
        <f>OR(Tabla613[[#This Row],[Tiempo_normal (ns)]]&gt;$P$508,Tabla613[[#This Row],[Tiempo_normal (ns)]]&lt;$P$509)</f>
        <v>0</v>
      </c>
    </row>
    <row r="163" spans="2:32" x14ac:dyDescent="0.3">
      <c r="B163">
        <v>160</v>
      </c>
      <c r="C163">
        <v>102</v>
      </c>
      <c r="D163">
        <v>57</v>
      </c>
      <c r="E163">
        <v>160</v>
      </c>
      <c r="F163">
        <v>135</v>
      </c>
      <c r="G163">
        <v>65</v>
      </c>
      <c r="H163">
        <v>160</v>
      </c>
      <c r="I163">
        <v>346</v>
      </c>
      <c r="J163">
        <v>319</v>
      </c>
      <c r="K163">
        <v>160</v>
      </c>
      <c r="L163">
        <v>414</v>
      </c>
      <c r="M163">
        <v>273</v>
      </c>
      <c r="N163">
        <v>160</v>
      </c>
      <c r="O163">
        <v>416</v>
      </c>
      <c r="P163">
        <v>860</v>
      </c>
      <c r="R163" s="8">
        <v>160</v>
      </c>
      <c r="S163" t="b">
        <f>OR(Tabla19[[#This Row],[Tiempo_lineal (ns)]]&gt;$C$508,Tabla19[[#This Row],[Tiempo_lineal (ns)]]&lt;$C$509)</f>
        <v>0</v>
      </c>
      <c r="T163" t="b">
        <f>OR(Tabla19[[#This Row],[Tiempo_normal (ns)]]&gt;$D$508,Tabla19[[#This Row],[Tiempo_normal (ns)]]&lt;$D$509)</f>
        <v>0</v>
      </c>
      <c r="U163" s="8">
        <v>160</v>
      </c>
      <c r="V163" t="b">
        <f>OR(Tabla310[[#This Row],[Tiempo_lineal (ns)]]&gt;$F$508,Tabla310[[#This Row],[Tiempo_lineal (ns)]]&lt;$F$509)</f>
        <v>0</v>
      </c>
      <c r="W163" t="b">
        <f>OR(Tabla310[[#This Row],[Tiempo_normal (ns)]]&gt;$G$508,Tabla310[[#This Row],[Tiempo_normal (ns)]]&lt;$G$509)</f>
        <v>0</v>
      </c>
      <c r="X163" s="8">
        <v>160</v>
      </c>
      <c r="Y163" t="b">
        <f>OR(Tabla411[[#This Row],[Tiempo_lineal (ns)]]&gt;$I$508,Tabla411[[#This Row],[Tiempo_lineal (ns)]]&lt;$I$509)</f>
        <v>0</v>
      </c>
      <c r="Z163" t="b">
        <f>OR(Tabla411[[#This Row],[Tiempo_normal (ns)]]&gt;$J$508,Tabla411[[#This Row],[Tiempo_normal (ns)]]&lt;$J$509)</f>
        <v>0</v>
      </c>
      <c r="AA163" s="8">
        <v>160</v>
      </c>
      <c r="AB163" t="b">
        <f>OR(Tabla512[[#This Row],[Tiempo_lineal (ns)]]&gt;$L$508,Tabla512[[#This Row],[Tiempo_lineal (ns)]]&lt;$L$509)</f>
        <v>0</v>
      </c>
      <c r="AC163" t="b">
        <f>OR(Tabla512[[#This Row],[Tiempo_normal (ns)]]&gt;$M$508,Tabla512[[#This Row],[Tiempo_normal (ns)]]&lt;$M$509)</f>
        <v>0</v>
      </c>
      <c r="AD163" s="8">
        <v>160</v>
      </c>
      <c r="AE163" t="b">
        <f>OR(Tabla613[[#This Row],[Tiempo_lineal (ns)]]&gt;$O$508,Tabla613[[#This Row],[Tiempo_lineal (ns)]]&lt;$O$509)</f>
        <v>0</v>
      </c>
      <c r="AF163" s="7" t="b">
        <f>OR(Tabla613[[#This Row],[Tiempo_normal (ns)]]&gt;$P$508,Tabla613[[#This Row],[Tiempo_normal (ns)]]&lt;$P$509)</f>
        <v>0</v>
      </c>
    </row>
    <row r="164" spans="2:32" x14ac:dyDescent="0.3">
      <c r="B164">
        <v>161</v>
      </c>
      <c r="C164">
        <v>84</v>
      </c>
      <c r="D164">
        <v>36</v>
      </c>
      <c r="E164">
        <v>161</v>
      </c>
      <c r="F164">
        <v>84</v>
      </c>
      <c r="G164">
        <v>76</v>
      </c>
      <c r="H164">
        <v>161</v>
      </c>
      <c r="I164">
        <v>431</v>
      </c>
      <c r="J164">
        <v>406</v>
      </c>
      <c r="K164">
        <v>161</v>
      </c>
      <c r="L164">
        <v>371</v>
      </c>
      <c r="M164">
        <v>529</v>
      </c>
      <c r="N164">
        <v>161</v>
      </c>
      <c r="O164">
        <v>529</v>
      </c>
      <c r="P164">
        <v>719</v>
      </c>
      <c r="R164" s="6">
        <v>161</v>
      </c>
      <c r="S164" t="b">
        <f>OR(Tabla19[[#This Row],[Tiempo_lineal (ns)]]&gt;$C$508,Tabla19[[#This Row],[Tiempo_lineal (ns)]]&lt;$C$509)</f>
        <v>0</v>
      </c>
      <c r="T164" t="b">
        <f>OR(Tabla19[[#This Row],[Tiempo_normal (ns)]]&gt;$D$508,Tabla19[[#This Row],[Tiempo_normal (ns)]]&lt;$D$509)</f>
        <v>0</v>
      </c>
      <c r="U164" s="6">
        <v>161</v>
      </c>
      <c r="V164" t="b">
        <f>OR(Tabla310[[#This Row],[Tiempo_lineal (ns)]]&gt;$F$508,Tabla310[[#This Row],[Tiempo_lineal (ns)]]&lt;$F$509)</f>
        <v>0</v>
      </c>
      <c r="W164" t="b">
        <f>OR(Tabla310[[#This Row],[Tiempo_normal (ns)]]&gt;$G$508,Tabla310[[#This Row],[Tiempo_normal (ns)]]&lt;$G$509)</f>
        <v>0</v>
      </c>
      <c r="X164" s="6">
        <v>161</v>
      </c>
      <c r="Y164" t="b">
        <f>OR(Tabla411[[#This Row],[Tiempo_lineal (ns)]]&gt;$I$508,Tabla411[[#This Row],[Tiempo_lineal (ns)]]&lt;$I$509)</f>
        <v>0</v>
      </c>
      <c r="Z164" t="b">
        <f>OR(Tabla411[[#This Row],[Tiempo_normal (ns)]]&gt;$J$508,Tabla411[[#This Row],[Tiempo_normal (ns)]]&lt;$J$509)</f>
        <v>0</v>
      </c>
      <c r="AA164" s="6">
        <v>161</v>
      </c>
      <c r="AB164" t="b">
        <f>OR(Tabla512[[#This Row],[Tiempo_lineal (ns)]]&gt;$L$508,Tabla512[[#This Row],[Tiempo_lineal (ns)]]&lt;$L$509)</f>
        <v>0</v>
      </c>
      <c r="AC164" t="b">
        <f>OR(Tabla512[[#This Row],[Tiempo_normal (ns)]]&gt;$M$508,Tabla512[[#This Row],[Tiempo_normal (ns)]]&lt;$M$509)</f>
        <v>0</v>
      </c>
      <c r="AD164" s="6">
        <v>161</v>
      </c>
      <c r="AE164" t="b">
        <f>OR(Tabla613[[#This Row],[Tiempo_lineal (ns)]]&gt;$O$508,Tabla613[[#This Row],[Tiempo_lineal (ns)]]&lt;$O$509)</f>
        <v>0</v>
      </c>
      <c r="AF164" s="7" t="b">
        <f>OR(Tabla613[[#This Row],[Tiempo_normal (ns)]]&gt;$P$508,Tabla613[[#This Row],[Tiempo_normal (ns)]]&lt;$P$509)</f>
        <v>0</v>
      </c>
    </row>
    <row r="165" spans="2:32" x14ac:dyDescent="0.3">
      <c r="B165">
        <v>162</v>
      </c>
      <c r="C165">
        <v>63</v>
      </c>
      <c r="D165">
        <v>57</v>
      </c>
      <c r="E165">
        <v>162</v>
      </c>
      <c r="F165">
        <v>105</v>
      </c>
      <c r="G165">
        <v>64</v>
      </c>
      <c r="H165">
        <v>162</v>
      </c>
      <c r="I165">
        <v>1493</v>
      </c>
      <c r="J165">
        <v>238</v>
      </c>
      <c r="K165">
        <v>162</v>
      </c>
      <c r="L165">
        <v>325</v>
      </c>
      <c r="M165">
        <v>366</v>
      </c>
      <c r="N165">
        <v>162</v>
      </c>
      <c r="O165">
        <v>673</v>
      </c>
      <c r="P165">
        <v>383</v>
      </c>
      <c r="R165" s="8">
        <v>162</v>
      </c>
      <c r="S165" t="b">
        <f>OR(Tabla19[[#This Row],[Tiempo_lineal (ns)]]&gt;$C$508,Tabla19[[#This Row],[Tiempo_lineal (ns)]]&lt;$C$509)</f>
        <v>0</v>
      </c>
      <c r="T165" t="b">
        <f>OR(Tabla19[[#This Row],[Tiempo_normal (ns)]]&gt;$D$508,Tabla19[[#This Row],[Tiempo_normal (ns)]]&lt;$D$509)</f>
        <v>0</v>
      </c>
      <c r="U165" s="8">
        <v>162</v>
      </c>
      <c r="V165" t="b">
        <f>OR(Tabla310[[#This Row],[Tiempo_lineal (ns)]]&gt;$F$508,Tabla310[[#This Row],[Tiempo_lineal (ns)]]&lt;$F$509)</f>
        <v>0</v>
      </c>
      <c r="W165" t="b">
        <f>OR(Tabla310[[#This Row],[Tiempo_normal (ns)]]&gt;$G$508,Tabla310[[#This Row],[Tiempo_normal (ns)]]&lt;$G$509)</f>
        <v>0</v>
      </c>
      <c r="X165" s="8">
        <v>162</v>
      </c>
      <c r="Y165" t="b">
        <f>OR(Tabla411[[#This Row],[Tiempo_lineal (ns)]]&gt;$I$508,Tabla411[[#This Row],[Tiempo_lineal (ns)]]&lt;$I$509)</f>
        <v>1</v>
      </c>
      <c r="Z165" t="b">
        <f>OR(Tabla411[[#This Row],[Tiempo_normal (ns)]]&gt;$J$508,Tabla411[[#This Row],[Tiempo_normal (ns)]]&lt;$J$509)</f>
        <v>0</v>
      </c>
      <c r="AA165" s="8">
        <v>162</v>
      </c>
      <c r="AB165" t="b">
        <f>OR(Tabla512[[#This Row],[Tiempo_lineal (ns)]]&gt;$L$508,Tabla512[[#This Row],[Tiempo_lineal (ns)]]&lt;$L$509)</f>
        <v>0</v>
      </c>
      <c r="AC165" t="b">
        <f>OR(Tabla512[[#This Row],[Tiempo_normal (ns)]]&gt;$M$508,Tabla512[[#This Row],[Tiempo_normal (ns)]]&lt;$M$509)</f>
        <v>0</v>
      </c>
      <c r="AD165" s="8">
        <v>162</v>
      </c>
      <c r="AE165" t="b">
        <f>OR(Tabla613[[#This Row],[Tiempo_lineal (ns)]]&gt;$O$508,Tabla613[[#This Row],[Tiempo_lineal (ns)]]&lt;$O$509)</f>
        <v>0</v>
      </c>
      <c r="AF165" s="7" t="b">
        <f>OR(Tabla613[[#This Row],[Tiempo_normal (ns)]]&gt;$P$508,Tabla613[[#This Row],[Tiempo_normal (ns)]]&lt;$P$509)</f>
        <v>0</v>
      </c>
    </row>
    <row r="166" spans="2:32" x14ac:dyDescent="0.3">
      <c r="B166">
        <v>163</v>
      </c>
      <c r="C166">
        <v>81</v>
      </c>
      <c r="D166">
        <v>83</v>
      </c>
      <c r="E166">
        <v>163</v>
      </c>
      <c r="F166">
        <v>99</v>
      </c>
      <c r="G166">
        <v>94</v>
      </c>
      <c r="H166">
        <v>163</v>
      </c>
      <c r="I166">
        <v>128</v>
      </c>
      <c r="J166">
        <v>596</v>
      </c>
      <c r="K166">
        <v>163</v>
      </c>
      <c r="L166">
        <v>420</v>
      </c>
      <c r="M166">
        <v>369</v>
      </c>
      <c r="N166">
        <v>163</v>
      </c>
      <c r="O166">
        <v>448</v>
      </c>
      <c r="P166">
        <v>463</v>
      </c>
      <c r="R166" s="6">
        <v>163</v>
      </c>
      <c r="S166" t="b">
        <f>OR(Tabla19[[#This Row],[Tiempo_lineal (ns)]]&gt;$C$508,Tabla19[[#This Row],[Tiempo_lineal (ns)]]&lt;$C$509)</f>
        <v>0</v>
      </c>
      <c r="T166" t="b">
        <f>OR(Tabla19[[#This Row],[Tiempo_normal (ns)]]&gt;$D$508,Tabla19[[#This Row],[Tiempo_normal (ns)]]&lt;$D$509)</f>
        <v>0</v>
      </c>
      <c r="U166" s="6">
        <v>163</v>
      </c>
      <c r="V166" t="b">
        <f>OR(Tabla310[[#This Row],[Tiempo_lineal (ns)]]&gt;$F$508,Tabla310[[#This Row],[Tiempo_lineal (ns)]]&lt;$F$509)</f>
        <v>0</v>
      </c>
      <c r="W166" t="b">
        <f>OR(Tabla310[[#This Row],[Tiempo_normal (ns)]]&gt;$G$508,Tabla310[[#This Row],[Tiempo_normal (ns)]]&lt;$G$509)</f>
        <v>0</v>
      </c>
      <c r="X166" s="6">
        <v>163</v>
      </c>
      <c r="Y166" t="b">
        <f>OR(Tabla411[[#This Row],[Tiempo_lineal (ns)]]&gt;$I$508,Tabla411[[#This Row],[Tiempo_lineal (ns)]]&lt;$I$509)</f>
        <v>0</v>
      </c>
      <c r="Z166" t="b">
        <f>OR(Tabla411[[#This Row],[Tiempo_normal (ns)]]&gt;$J$508,Tabla411[[#This Row],[Tiempo_normal (ns)]]&lt;$J$509)</f>
        <v>0</v>
      </c>
      <c r="AA166" s="6">
        <v>163</v>
      </c>
      <c r="AB166" t="b">
        <f>OR(Tabla512[[#This Row],[Tiempo_lineal (ns)]]&gt;$L$508,Tabla512[[#This Row],[Tiempo_lineal (ns)]]&lt;$L$509)</f>
        <v>0</v>
      </c>
      <c r="AC166" t="b">
        <f>OR(Tabla512[[#This Row],[Tiempo_normal (ns)]]&gt;$M$508,Tabla512[[#This Row],[Tiempo_normal (ns)]]&lt;$M$509)</f>
        <v>0</v>
      </c>
      <c r="AD166" s="6">
        <v>163</v>
      </c>
      <c r="AE166" t="b">
        <f>OR(Tabla613[[#This Row],[Tiempo_lineal (ns)]]&gt;$O$508,Tabla613[[#This Row],[Tiempo_lineal (ns)]]&lt;$O$509)</f>
        <v>0</v>
      </c>
      <c r="AF166" s="7" t="b">
        <f>OR(Tabla613[[#This Row],[Tiempo_normal (ns)]]&gt;$P$508,Tabla613[[#This Row],[Tiempo_normal (ns)]]&lt;$P$509)</f>
        <v>0</v>
      </c>
    </row>
    <row r="167" spans="2:32" x14ac:dyDescent="0.3">
      <c r="B167">
        <v>164</v>
      </c>
      <c r="C167">
        <v>122</v>
      </c>
      <c r="D167">
        <v>74</v>
      </c>
      <c r="E167">
        <v>164</v>
      </c>
      <c r="F167">
        <v>105</v>
      </c>
      <c r="G167">
        <v>40</v>
      </c>
      <c r="H167">
        <v>164</v>
      </c>
      <c r="I167">
        <v>180</v>
      </c>
      <c r="J167">
        <v>729</v>
      </c>
      <c r="K167">
        <v>164</v>
      </c>
      <c r="L167">
        <v>375</v>
      </c>
      <c r="M167">
        <v>281</v>
      </c>
      <c r="N167">
        <v>164</v>
      </c>
      <c r="O167">
        <v>665</v>
      </c>
      <c r="P167">
        <v>796</v>
      </c>
      <c r="R167" s="8">
        <v>164</v>
      </c>
      <c r="S167" t="b">
        <f>OR(Tabla19[[#This Row],[Tiempo_lineal (ns)]]&gt;$C$508,Tabla19[[#This Row],[Tiempo_lineal (ns)]]&lt;$C$509)</f>
        <v>0</v>
      </c>
      <c r="T167" t="b">
        <f>OR(Tabla19[[#This Row],[Tiempo_normal (ns)]]&gt;$D$508,Tabla19[[#This Row],[Tiempo_normal (ns)]]&lt;$D$509)</f>
        <v>0</v>
      </c>
      <c r="U167" s="8">
        <v>164</v>
      </c>
      <c r="V167" t="b">
        <f>OR(Tabla310[[#This Row],[Tiempo_lineal (ns)]]&gt;$F$508,Tabla310[[#This Row],[Tiempo_lineal (ns)]]&lt;$F$509)</f>
        <v>0</v>
      </c>
      <c r="W167" t="b">
        <f>OR(Tabla310[[#This Row],[Tiempo_normal (ns)]]&gt;$G$508,Tabla310[[#This Row],[Tiempo_normal (ns)]]&lt;$G$509)</f>
        <v>0</v>
      </c>
      <c r="X167" s="8">
        <v>164</v>
      </c>
      <c r="Y167" t="b">
        <f>OR(Tabla411[[#This Row],[Tiempo_lineal (ns)]]&gt;$I$508,Tabla411[[#This Row],[Tiempo_lineal (ns)]]&lt;$I$509)</f>
        <v>0</v>
      </c>
      <c r="Z167" t="b">
        <f>OR(Tabla411[[#This Row],[Tiempo_normal (ns)]]&gt;$J$508,Tabla411[[#This Row],[Tiempo_normal (ns)]]&lt;$J$509)</f>
        <v>0</v>
      </c>
      <c r="AA167" s="8">
        <v>164</v>
      </c>
      <c r="AB167" t="b">
        <f>OR(Tabla512[[#This Row],[Tiempo_lineal (ns)]]&gt;$L$508,Tabla512[[#This Row],[Tiempo_lineal (ns)]]&lt;$L$509)</f>
        <v>0</v>
      </c>
      <c r="AC167" t="b">
        <f>OR(Tabla512[[#This Row],[Tiempo_normal (ns)]]&gt;$M$508,Tabla512[[#This Row],[Tiempo_normal (ns)]]&lt;$M$509)</f>
        <v>0</v>
      </c>
      <c r="AD167" s="8">
        <v>164</v>
      </c>
      <c r="AE167" t="b">
        <f>OR(Tabla613[[#This Row],[Tiempo_lineal (ns)]]&gt;$O$508,Tabla613[[#This Row],[Tiempo_lineal (ns)]]&lt;$O$509)</f>
        <v>0</v>
      </c>
      <c r="AF167" s="7" t="b">
        <f>OR(Tabla613[[#This Row],[Tiempo_normal (ns)]]&gt;$P$508,Tabla613[[#This Row],[Tiempo_normal (ns)]]&lt;$P$509)</f>
        <v>0</v>
      </c>
    </row>
    <row r="168" spans="2:32" x14ac:dyDescent="0.3">
      <c r="B168">
        <v>165</v>
      </c>
      <c r="C168">
        <v>52</v>
      </c>
      <c r="D168">
        <v>110</v>
      </c>
      <c r="E168">
        <v>165</v>
      </c>
      <c r="F168">
        <v>73</v>
      </c>
      <c r="G168">
        <v>96</v>
      </c>
      <c r="H168">
        <v>165</v>
      </c>
      <c r="I168">
        <v>133</v>
      </c>
      <c r="J168">
        <v>618</v>
      </c>
      <c r="K168">
        <v>165</v>
      </c>
      <c r="L168">
        <v>382</v>
      </c>
      <c r="M168">
        <v>307</v>
      </c>
      <c r="N168">
        <v>165</v>
      </c>
      <c r="O168">
        <v>1091</v>
      </c>
      <c r="P168">
        <v>859</v>
      </c>
      <c r="R168" s="6">
        <v>165</v>
      </c>
      <c r="S168" t="b">
        <f>OR(Tabla19[[#This Row],[Tiempo_lineal (ns)]]&gt;$C$508,Tabla19[[#This Row],[Tiempo_lineal (ns)]]&lt;$C$509)</f>
        <v>0</v>
      </c>
      <c r="T168" t="b">
        <f>OR(Tabla19[[#This Row],[Tiempo_normal (ns)]]&gt;$D$508,Tabla19[[#This Row],[Tiempo_normal (ns)]]&lt;$D$509)</f>
        <v>0</v>
      </c>
      <c r="U168" s="6">
        <v>165</v>
      </c>
      <c r="V168" t="b">
        <f>OR(Tabla310[[#This Row],[Tiempo_lineal (ns)]]&gt;$F$508,Tabla310[[#This Row],[Tiempo_lineal (ns)]]&lt;$F$509)</f>
        <v>0</v>
      </c>
      <c r="W168" t="b">
        <f>OR(Tabla310[[#This Row],[Tiempo_normal (ns)]]&gt;$G$508,Tabla310[[#This Row],[Tiempo_normal (ns)]]&lt;$G$509)</f>
        <v>0</v>
      </c>
      <c r="X168" s="6">
        <v>165</v>
      </c>
      <c r="Y168" t="b">
        <f>OR(Tabla411[[#This Row],[Tiempo_lineal (ns)]]&gt;$I$508,Tabla411[[#This Row],[Tiempo_lineal (ns)]]&lt;$I$509)</f>
        <v>0</v>
      </c>
      <c r="Z168" t="b">
        <f>OR(Tabla411[[#This Row],[Tiempo_normal (ns)]]&gt;$J$508,Tabla411[[#This Row],[Tiempo_normal (ns)]]&lt;$J$509)</f>
        <v>0</v>
      </c>
      <c r="AA168" s="6">
        <v>165</v>
      </c>
      <c r="AB168" t="b">
        <f>OR(Tabla512[[#This Row],[Tiempo_lineal (ns)]]&gt;$L$508,Tabla512[[#This Row],[Tiempo_lineal (ns)]]&lt;$L$509)</f>
        <v>0</v>
      </c>
      <c r="AC168" t="b">
        <f>OR(Tabla512[[#This Row],[Tiempo_normal (ns)]]&gt;$M$508,Tabla512[[#This Row],[Tiempo_normal (ns)]]&lt;$M$509)</f>
        <v>0</v>
      </c>
      <c r="AD168" s="6">
        <v>165</v>
      </c>
      <c r="AE168" t="b">
        <f>OR(Tabla613[[#This Row],[Tiempo_lineal (ns)]]&gt;$O$508,Tabla613[[#This Row],[Tiempo_lineal (ns)]]&lt;$O$509)</f>
        <v>0</v>
      </c>
      <c r="AF168" s="7" t="b">
        <f>OR(Tabla613[[#This Row],[Tiempo_normal (ns)]]&gt;$P$508,Tabla613[[#This Row],[Tiempo_normal (ns)]]&lt;$P$509)</f>
        <v>0</v>
      </c>
    </row>
    <row r="169" spans="2:32" x14ac:dyDescent="0.3">
      <c r="B169">
        <v>166</v>
      </c>
      <c r="C169">
        <v>97</v>
      </c>
      <c r="D169">
        <v>60</v>
      </c>
      <c r="E169">
        <v>166</v>
      </c>
      <c r="F169">
        <v>97</v>
      </c>
      <c r="G169">
        <v>54</v>
      </c>
      <c r="H169">
        <v>166</v>
      </c>
      <c r="I169">
        <v>701</v>
      </c>
      <c r="J169">
        <v>488</v>
      </c>
      <c r="K169">
        <v>166</v>
      </c>
      <c r="L169">
        <v>451</v>
      </c>
      <c r="M169">
        <v>250</v>
      </c>
      <c r="N169">
        <v>166</v>
      </c>
      <c r="O169">
        <v>643</v>
      </c>
      <c r="P169">
        <v>506</v>
      </c>
      <c r="R169" s="8">
        <v>166</v>
      </c>
      <c r="S169" t="b">
        <f>OR(Tabla19[[#This Row],[Tiempo_lineal (ns)]]&gt;$C$508,Tabla19[[#This Row],[Tiempo_lineal (ns)]]&lt;$C$509)</f>
        <v>0</v>
      </c>
      <c r="T169" t="b">
        <f>OR(Tabla19[[#This Row],[Tiempo_normal (ns)]]&gt;$D$508,Tabla19[[#This Row],[Tiempo_normal (ns)]]&lt;$D$509)</f>
        <v>0</v>
      </c>
      <c r="U169" s="8">
        <v>166</v>
      </c>
      <c r="V169" t="b">
        <f>OR(Tabla310[[#This Row],[Tiempo_lineal (ns)]]&gt;$F$508,Tabla310[[#This Row],[Tiempo_lineal (ns)]]&lt;$F$509)</f>
        <v>0</v>
      </c>
      <c r="W169" t="b">
        <f>OR(Tabla310[[#This Row],[Tiempo_normal (ns)]]&gt;$G$508,Tabla310[[#This Row],[Tiempo_normal (ns)]]&lt;$G$509)</f>
        <v>0</v>
      </c>
      <c r="X169" s="8">
        <v>166</v>
      </c>
      <c r="Y169" t="b">
        <f>OR(Tabla411[[#This Row],[Tiempo_lineal (ns)]]&gt;$I$508,Tabla411[[#This Row],[Tiempo_lineal (ns)]]&lt;$I$509)</f>
        <v>1</v>
      </c>
      <c r="Z169" t="b">
        <f>OR(Tabla411[[#This Row],[Tiempo_normal (ns)]]&gt;$J$508,Tabla411[[#This Row],[Tiempo_normal (ns)]]&lt;$J$509)</f>
        <v>0</v>
      </c>
      <c r="AA169" s="8">
        <v>166</v>
      </c>
      <c r="AB169" t="b">
        <f>OR(Tabla512[[#This Row],[Tiempo_lineal (ns)]]&gt;$L$508,Tabla512[[#This Row],[Tiempo_lineal (ns)]]&lt;$L$509)</f>
        <v>0</v>
      </c>
      <c r="AC169" t="b">
        <f>OR(Tabla512[[#This Row],[Tiempo_normal (ns)]]&gt;$M$508,Tabla512[[#This Row],[Tiempo_normal (ns)]]&lt;$M$509)</f>
        <v>0</v>
      </c>
      <c r="AD169" s="8">
        <v>166</v>
      </c>
      <c r="AE169" t="b">
        <f>OR(Tabla613[[#This Row],[Tiempo_lineal (ns)]]&gt;$O$508,Tabla613[[#This Row],[Tiempo_lineal (ns)]]&lt;$O$509)</f>
        <v>0</v>
      </c>
      <c r="AF169" s="7" t="b">
        <f>OR(Tabla613[[#This Row],[Tiempo_normal (ns)]]&gt;$P$508,Tabla613[[#This Row],[Tiempo_normal (ns)]]&lt;$P$509)</f>
        <v>0</v>
      </c>
    </row>
    <row r="170" spans="2:32" x14ac:dyDescent="0.3">
      <c r="B170">
        <v>167</v>
      </c>
      <c r="C170">
        <v>101</v>
      </c>
      <c r="D170">
        <v>42</v>
      </c>
      <c r="E170">
        <v>167</v>
      </c>
      <c r="F170">
        <v>112</v>
      </c>
      <c r="G170">
        <v>107</v>
      </c>
      <c r="H170">
        <v>167</v>
      </c>
      <c r="I170">
        <v>492</v>
      </c>
      <c r="J170">
        <v>425</v>
      </c>
      <c r="K170">
        <v>167</v>
      </c>
      <c r="L170">
        <v>243</v>
      </c>
      <c r="M170">
        <v>347</v>
      </c>
      <c r="N170">
        <v>167</v>
      </c>
      <c r="O170">
        <v>783</v>
      </c>
      <c r="P170">
        <v>593</v>
      </c>
      <c r="R170" s="6">
        <v>167</v>
      </c>
      <c r="S170" t="b">
        <f>OR(Tabla19[[#This Row],[Tiempo_lineal (ns)]]&gt;$C$508,Tabla19[[#This Row],[Tiempo_lineal (ns)]]&lt;$C$509)</f>
        <v>0</v>
      </c>
      <c r="T170" t="b">
        <f>OR(Tabla19[[#This Row],[Tiempo_normal (ns)]]&gt;$D$508,Tabla19[[#This Row],[Tiempo_normal (ns)]]&lt;$D$509)</f>
        <v>0</v>
      </c>
      <c r="U170" s="6">
        <v>167</v>
      </c>
      <c r="V170" t="b">
        <f>OR(Tabla310[[#This Row],[Tiempo_lineal (ns)]]&gt;$F$508,Tabla310[[#This Row],[Tiempo_lineal (ns)]]&lt;$F$509)</f>
        <v>0</v>
      </c>
      <c r="W170" t="b">
        <f>OR(Tabla310[[#This Row],[Tiempo_normal (ns)]]&gt;$G$508,Tabla310[[#This Row],[Tiempo_normal (ns)]]&lt;$G$509)</f>
        <v>0</v>
      </c>
      <c r="X170" s="6">
        <v>167</v>
      </c>
      <c r="Y170" t="b">
        <f>OR(Tabla411[[#This Row],[Tiempo_lineal (ns)]]&gt;$I$508,Tabla411[[#This Row],[Tiempo_lineal (ns)]]&lt;$I$509)</f>
        <v>1</v>
      </c>
      <c r="Z170" t="b">
        <f>OR(Tabla411[[#This Row],[Tiempo_normal (ns)]]&gt;$J$508,Tabla411[[#This Row],[Tiempo_normal (ns)]]&lt;$J$509)</f>
        <v>0</v>
      </c>
      <c r="AA170" s="6">
        <v>167</v>
      </c>
      <c r="AB170" t="b">
        <f>OR(Tabla512[[#This Row],[Tiempo_lineal (ns)]]&gt;$L$508,Tabla512[[#This Row],[Tiempo_lineal (ns)]]&lt;$L$509)</f>
        <v>0</v>
      </c>
      <c r="AC170" t="b">
        <f>OR(Tabla512[[#This Row],[Tiempo_normal (ns)]]&gt;$M$508,Tabla512[[#This Row],[Tiempo_normal (ns)]]&lt;$M$509)</f>
        <v>0</v>
      </c>
      <c r="AD170" s="6">
        <v>167</v>
      </c>
      <c r="AE170" t="b">
        <f>OR(Tabla613[[#This Row],[Tiempo_lineal (ns)]]&gt;$O$508,Tabla613[[#This Row],[Tiempo_lineal (ns)]]&lt;$O$509)</f>
        <v>0</v>
      </c>
      <c r="AF170" s="7" t="b">
        <f>OR(Tabla613[[#This Row],[Tiempo_normal (ns)]]&gt;$P$508,Tabla613[[#This Row],[Tiempo_normal (ns)]]&lt;$P$509)</f>
        <v>0</v>
      </c>
    </row>
    <row r="171" spans="2:32" x14ac:dyDescent="0.3">
      <c r="B171">
        <v>168</v>
      </c>
      <c r="C171">
        <v>78</v>
      </c>
      <c r="D171">
        <v>74</v>
      </c>
      <c r="E171">
        <v>168</v>
      </c>
      <c r="F171">
        <v>82</v>
      </c>
      <c r="G171">
        <v>89</v>
      </c>
      <c r="H171">
        <v>168</v>
      </c>
      <c r="I171">
        <v>532</v>
      </c>
      <c r="J171">
        <v>147</v>
      </c>
      <c r="K171">
        <v>168</v>
      </c>
      <c r="L171">
        <v>398</v>
      </c>
      <c r="M171">
        <v>658</v>
      </c>
      <c r="N171">
        <v>168</v>
      </c>
      <c r="O171">
        <v>768</v>
      </c>
      <c r="P171">
        <v>230</v>
      </c>
      <c r="R171" s="8">
        <v>168</v>
      </c>
      <c r="S171" t="b">
        <f>OR(Tabla19[[#This Row],[Tiempo_lineal (ns)]]&gt;$C$508,Tabla19[[#This Row],[Tiempo_lineal (ns)]]&lt;$C$509)</f>
        <v>0</v>
      </c>
      <c r="T171" t="b">
        <f>OR(Tabla19[[#This Row],[Tiempo_normal (ns)]]&gt;$D$508,Tabla19[[#This Row],[Tiempo_normal (ns)]]&lt;$D$509)</f>
        <v>0</v>
      </c>
      <c r="U171" s="8">
        <v>168</v>
      </c>
      <c r="V171" t="b">
        <f>OR(Tabla310[[#This Row],[Tiempo_lineal (ns)]]&gt;$F$508,Tabla310[[#This Row],[Tiempo_lineal (ns)]]&lt;$F$509)</f>
        <v>0</v>
      </c>
      <c r="W171" t="b">
        <f>OR(Tabla310[[#This Row],[Tiempo_normal (ns)]]&gt;$G$508,Tabla310[[#This Row],[Tiempo_normal (ns)]]&lt;$G$509)</f>
        <v>0</v>
      </c>
      <c r="X171" s="8">
        <v>168</v>
      </c>
      <c r="Y171" t="b">
        <f>OR(Tabla411[[#This Row],[Tiempo_lineal (ns)]]&gt;$I$508,Tabla411[[#This Row],[Tiempo_lineal (ns)]]&lt;$I$509)</f>
        <v>1</v>
      </c>
      <c r="Z171" t="b">
        <f>OR(Tabla411[[#This Row],[Tiempo_normal (ns)]]&gt;$J$508,Tabla411[[#This Row],[Tiempo_normal (ns)]]&lt;$J$509)</f>
        <v>0</v>
      </c>
      <c r="AA171" s="8">
        <v>168</v>
      </c>
      <c r="AB171" t="b">
        <f>OR(Tabla512[[#This Row],[Tiempo_lineal (ns)]]&gt;$L$508,Tabla512[[#This Row],[Tiempo_lineal (ns)]]&lt;$L$509)</f>
        <v>0</v>
      </c>
      <c r="AC171" t="b">
        <f>OR(Tabla512[[#This Row],[Tiempo_normal (ns)]]&gt;$M$508,Tabla512[[#This Row],[Tiempo_normal (ns)]]&lt;$M$509)</f>
        <v>1</v>
      </c>
      <c r="AD171" s="8">
        <v>168</v>
      </c>
      <c r="AE171" t="b">
        <f>OR(Tabla613[[#This Row],[Tiempo_lineal (ns)]]&gt;$O$508,Tabla613[[#This Row],[Tiempo_lineal (ns)]]&lt;$O$509)</f>
        <v>0</v>
      </c>
      <c r="AF171" s="7" t="b">
        <f>OR(Tabla613[[#This Row],[Tiempo_normal (ns)]]&gt;$P$508,Tabla613[[#This Row],[Tiempo_normal (ns)]]&lt;$P$509)</f>
        <v>0</v>
      </c>
    </row>
    <row r="172" spans="2:32" x14ac:dyDescent="0.3">
      <c r="B172">
        <v>169</v>
      </c>
      <c r="C172">
        <v>65</v>
      </c>
      <c r="D172">
        <v>64</v>
      </c>
      <c r="E172">
        <v>169</v>
      </c>
      <c r="F172">
        <v>92</v>
      </c>
      <c r="G172">
        <v>94</v>
      </c>
      <c r="H172">
        <v>169</v>
      </c>
      <c r="I172">
        <v>709</v>
      </c>
      <c r="J172">
        <v>259</v>
      </c>
      <c r="K172">
        <v>169</v>
      </c>
      <c r="L172">
        <v>305</v>
      </c>
      <c r="M172">
        <v>254</v>
      </c>
      <c r="N172">
        <v>169</v>
      </c>
      <c r="O172">
        <v>632</v>
      </c>
      <c r="P172">
        <v>873</v>
      </c>
      <c r="R172" s="6">
        <v>169</v>
      </c>
      <c r="S172" t="b">
        <f>OR(Tabla19[[#This Row],[Tiempo_lineal (ns)]]&gt;$C$508,Tabla19[[#This Row],[Tiempo_lineal (ns)]]&lt;$C$509)</f>
        <v>0</v>
      </c>
      <c r="T172" t="b">
        <f>OR(Tabla19[[#This Row],[Tiempo_normal (ns)]]&gt;$D$508,Tabla19[[#This Row],[Tiempo_normal (ns)]]&lt;$D$509)</f>
        <v>0</v>
      </c>
      <c r="U172" s="6">
        <v>169</v>
      </c>
      <c r="V172" t="b">
        <f>OR(Tabla310[[#This Row],[Tiempo_lineal (ns)]]&gt;$F$508,Tabla310[[#This Row],[Tiempo_lineal (ns)]]&lt;$F$509)</f>
        <v>0</v>
      </c>
      <c r="W172" t="b">
        <f>OR(Tabla310[[#This Row],[Tiempo_normal (ns)]]&gt;$G$508,Tabla310[[#This Row],[Tiempo_normal (ns)]]&lt;$G$509)</f>
        <v>0</v>
      </c>
      <c r="X172" s="6">
        <v>169</v>
      </c>
      <c r="Y172" t="b">
        <f>OR(Tabla411[[#This Row],[Tiempo_lineal (ns)]]&gt;$I$508,Tabla411[[#This Row],[Tiempo_lineal (ns)]]&lt;$I$509)</f>
        <v>1</v>
      </c>
      <c r="Z172" t="b">
        <f>OR(Tabla411[[#This Row],[Tiempo_normal (ns)]]&gt;$J$508,Tabla411[[#This Row],[Tiempo_normal (ns)]]&lt;$J$509)</f>
        <v>0</v>
      </c>
      <c r="AA172" s="6">
        <v>169</v>
      </c>
      <c r="AB172" t="b">
        <f>OR(Tabla512[[#This Row],[Tiempo_lineal (ns)]]&gt;$L$508,Tabla512[[#This Row],[Tiempo_lineal (ns)]]&lt;$L$509)</f>
        <v>0</v>
      </c>
      <c r="AC172" t="b">
        <f>OR(Tabla512[[#This Row],[Tiempo_normal (ns)]]&gt;$M$508,Tabla512[[#This Row],[Tiempo_normal (ns)]]&lt;$M$509)</f>
        <v>0</v>
      </c>
      <c r="AD172" s="6">
        <v>169</v>
      </c>
      <c r="AE172" t="b">
        <f>OR(Tabla613[[#This Row],[Tiempo_lineal (ns)]]&gt;$O$508,Tabla613[[#This Row],[Tiempo_lineal (ns)]]&lt;$O$509)</f>
        <v>0</v>
      </c>
      <c r="AF172" s="7" t="b">
        <f>OR(Tabla613[[#This Row],[Tiempo_normal (ns)]]&gt;$P$508,Tabla613[[#This Row],[Tiempo_normal (ns)]]&lt;$P$509)</f>
        <v>0</v>
      </c>
    </row>
    <row r="173" spans="2:32" x14ac:dyDescent="0.3">
      <c r="B173">
        <v>170</v>
      </c>
      <c r="C173">
        <v>81</v>
      </c>
      <c r="D173">
        <v>44</v>
      </c>
      <c r="E173">
        <v>170</v>
      </c>
      <c r="F173">
        <v>63</v>
      </c>
      <c r="G173">
        <v>85</v>
      </c>
      <c r="H173">
        <v>170</v>
      </c>
      <c r="I173">
        <v>149</v>
      </c>
      <c r="J173">
        <v>222</v>
      </c>
      <c r="K173">
        <v>170</v>
      </c>
      <c r="L173">
        <v>367</v>
      </c>
      <c r="M173">
        <v>234</v>
      </c>
      <c r="N173">
        <v>170</v>
      </c>
      <c r="O173">
        <v>585</v>
      </c>
      <c r="P173">
        <v>1139</v>
      </c>
      <c r="R173" s="8">
        <v>170</v>
      </c>
      <c r="S173" t="b">
        <f>OR(Tabla19[[#This Row],[Tiempo_lineal (ns)]]&gt;$C$508,Tabla19[[#This Row],[Tiempo_lineal (ns)]]&lt;$C$509)</f>
        <v>0</v>
      </c>
      <c r="T173" t="b">
        <f>OR(Tabla19[[#This Row],[Tiempo_normal (ns)]]&gt;$D$508,Tabla19[[#This Row],[Tiempo_normal (ns)]]&lt;$D$509)</f>
        <v>0</v>
      </c>
      <c r="U173" s="8">
        <v>170</v>
      </c>
      <c r="V173" t="b">
        <f>OR(Tabla310[[#This Row],[Tiempo_lineal (ns)]]&gt;$F$508,Tabla310[[#This Row],[Tiempo_lineal (ns)]]&lt;$F$509)</f>
        <v>0</v>
      </c>
      <c r="W173" t="b">
        <f>OR(Tabla310[[#This Row],[Tiempo_normal (ns)]]&gt;$G$508,Tabla310[[#This Row],[Tiempo_normal (ns)]]&lt;$G$509)</f>
        <v>0</v>
      </c>
      <c r="X173" s="8">
        <v>170</v>
      </c>
      <c r="Y173" t="b">
        <f>OR(Tabla411[[#This Row],[Tiempo_lineal (ns)]]&gt;$I$508,Tabla411[[#This Row],[Tiempo_lineal (ns)]]&lt;$I$509)</f>
        <v>0</v>
      </c>
      <c r="Z173" t="b">
        <f>OR(Tabla411[[#This Row],[Tiempo_normal (ns)]]&gt;$J$508,Tabla411[[#This Row],[Tiempo_normal (ns)]]&lt;$J$509)</f>
        <v>0</v>
      </c>
      <c r="AA173" s="8">
        <v>170</v>
      </c>
      <c r="AB173" t="b">
        <f>OR(Tabla512[[#This Row],[Tiempo_lineal (ns)]]&gt;$L$508,Tabla512[[#This Row],[Tiempo_lineal (ns)]]&lt;$L$509)</f>
        <v>0</v>
      </c>
      <c r="AC173" t="b">
        <f>OR(Tabla512[[#This Row],[Tiempo_normal (ns)]]&gt;$M$508,Tabla512[[#This Row],[Tiempo_normal (ns)]]&lt;$M$509)</f>
        <v>0</v>
      </c>
      <c r="AD173" s="8">
        <v>170</v>
      </c>
      <c r="AE173" t="b">
        <f>OR(Tabla613[[#This Row],[Tiempo_lineal (ns)]]&gt;$O$508,Tabla613[[#This Row],[Tiempo_lineal (ns)]]&lt;$O$509)</f>
        <v>0</v>
      </c>
      <c r="AF173" s="7" t="b">
        <f>OR(Tabla613[[#This Row],[Tiempo_normal (ns)]]&gt;$P$508,Tabla613[[#This Row],[Tiempo_normal (ns)]]&lt;$P$509)</f>
        <v>1</v>
      </c>
    </row>
    <row r="174" spans="2:32" x14ac:dyDescent="0.3">
      <c r="B174">
        <v>171</v>
      </c>
      <c r="C174">
        <v>104</v>
      </c>
      <c r="D174">
        <v>74</v>
      </c>
      <c r="E174">
        <v>171</v>
      </c>
      <c r="F174">
        <v>128</v>
      </c>
      <c r="G174">
        <v>55</v>
      </c>
      <c r="H174">
        <v>171</v>
      </c>
      <c r="I174">
        <v>104</v>
      </c>
      <c r="J174">
        <v>470</v>
      </c>
      <c r="K174">
        <v>171</v>
      </c>
      <c r="L174">
        <v>510</v>
      </c>
      <c r="M174">
        <v>637</v>
      </c>
      <c r="N174">
        <v>171</v>
      </c>
      <c r="O174">
        <v>945</v>
      </c>
      <c r="P174">
        <v>416</v>
      </c>
      <c r="R174" s="6">
        <v>171</v>
      </c>
      <c r="S174" t="b">
        <f>OR(Tabla19[[#This Row],[Tiempo_lineal (ns)]]&gt;$C$508,Tabla19[[#This Row],[Tiempo_lineal (ns)]]&lt;$C$509)</f>
        <v>0</v>
      </c>
      <c r="T174" t="b">
        <f>OR(Tabla19[[#This Row],[Tiempo_normal (ns)]]&gt;$D$508,Tabla19[[#This Row],[Tiempo_normal (ns)]]&lt;$D$509)</f>
        <v>0</v>
      </c>
      <c r="U174" s="6">
        <v>171</v>
      </c>
      <c r="V174" t="b">
        <f>OR(Tabla310[[#This Row],[Tiempo_lineal (ns)]]&gt;$F$508,Tabla310[[#This Row],[Tiempo_lineal (ns)]]&lt;$F$509)</f>
        <v>0</v>
      </c>
      <c r="W174" t="b">
        <f>OR(Tabla310[[#This Row],[Tiempo_normal (ns)]]&gt;$G$508,Tabla310[[#This Row],[Tiempo_normal (ns)]]&lt;$G$509)</f>
        <v>0</v>
      </c>
      <c r="X174" s="6">
        <v>171</v>
      </c>
      <c r="Y174" t="b">
        <f>OR(Tabla411[[#This Row],[Tiempo_lineal (ns)]]&gt;$I$508,Tabla411[[#This Row],[Tiempo_lineal (ns)]]&lt;$I$509)</f>
        <v>0</v>
      </c>
      <c r="Z174" t="b">
        <f>OR(Tabla411[[#This Row],[Tiempo_normal (ns)]]&gt;$J$508,Tabla411[[#This Row],[Tiempo_normal (ns)]]&lt;$J$509)</f>
        <v>0</v>
      </c>
      <c r="AA174" s="6">
        <v>171</v>
      </c>
      <c r="AB174" t="b">
        <f>OR(Tabla512[[#This Row],[Tiempo_lineal (ns)]]&gt;$L$508,Tabla512[[#This Row],[Tiempo_lineal (ns)]]&lt;$L$509)</f>
        <v>0</v>
      </c>
      <c r="AC174" t="b">
        <f>OR(Tabla512[[#This Row],[Tiempo_normal (ns)]]&gt;$M$508,Tabla512[[#This Row],[Tiempo_normal (ns)]]&lt;$M$509)</f>
        <v>1</v>
      </c>
      <c r="AD174" s="6">
        <v>171</v>
      </c>
      <c r="AE174" t="b">
        <f>OR(Tabla613[[#This Row],[Tiempo_lineal (ns)]]&gt;$O$508,Tabla613[[#This Row],[Tiempo_lineal (ns)]]&lt;$O$509)</f>
        <v>0</v>
      </c>
      <c r="AF174" s="7" t="b">
        <f>OR(Tabla613[[#This Row],[Tiempo_normal (ns)]]&gt;$P$508,Tabla613[[#This Row],[Tiempo_normal (ns)]]&lt;$P$509)</f>
        <v>0</v>
      </c>
    </row>
    <row r="175" spans="2:32" x14ac:dyDescent="0.3">
      <c r="B175">
        <v>172</v>
      </c>
      <c r="C175">
        <v>58</v>
      </c>
      <c r="D175">
        <v>87</v>
      </c>
      <c r="E175">
        <v>172</v>
      </c>
      <c r="F175">
        <v>72</v>
      </c>
      <c r="G175">
        <v>66</v>
      </c>
      <c r="H175">
        <v>172</v>
      </c>
      <c r="I175">
        <v>131</v>
      </c>
      <c r="J175">
        <v>332</v>
      </c>
      <c r="K175">
        <v>172</v>
      </c>
      <c r="L175">
        <v>304</v>
      </c>
      <c r="M175">
        <v>336</v>
      </c>
      <c r="N175">
        <v>172</v>
      </c>
      <c r="O175">
        <v>938</v>
      </c>
      <c r="P175">
        <v>780</v>
      </c>
      <c r="R175" s="8">
        <v>172</v>
      </c>
      <c r="S175" t="b">
        <f>OR(Tabla19[[#This Row],[Tiempo_lineal (ns)]]&gt;$C$508,Tabla19[[#This Row],[Tiempo_lineal (ns)]]&lt;$C$509)</f>
        <v>0</v>
      </c>
      <c r="T175" t="b">
        <f>OR(Tabla19[[#This Row],[Tiempo_normal (ns)]]&gt;$D$508,Tabla19[[#This Row],[Tiempo_normal (ns)]]&lt;$D$509)</f>
        <v>0</v>
      </c>
      <c r="U175" s="8">
        <v>172</v>
      </c>
      <c r="V175" t="b">
        <f>OR(Tabla310[[#This Row],[Tiempo_lineal (ns)]]&gt;$F$508,Tabla310[[#This Row],[Tiempo_lineal (ns)]]&lt;$F$509)</f>
        <v>0</v>
      </c>
      <c r="W175" t="b">
        <f>OR(Tabla310[[#This Row],[Tiempo_normal (ns)]]&gt;$G$508,Tabla310[[#This Row],[Tiempo_normal (ns)]]&lt;$G$509)</f>
        <v>0</v>
      </c>
      <c r="X175" s="8">
        <v>172</v>
      </c>
      <c r="Y175" t="b">
        <f>OR(Tabla411[[#This Row],[Tiempo_lineal (ns)]]&gt;$I$508,Tabla411[[#This Row],[Tiempo_lineal (ns)]]&lt;$I$509)</f>
        <v>0</v>
      </c>
      <c r="Z175" t="b">
        <f>OR(Tabla411[[#This Row],[Tiempo_normal (ns)]]&gt;$J$508,Tabla411[[#This Row],[Tiempo_normal (ns)]]&lt;$J$509)</f>
        <v>0</v>
      </c>
      <c r="AA175" s="8">
        <v>172</v>
      </c>
      <c r="AB175" t="b">
        <f>OR(Tabla512[[#This Row],[Tiempo_lineal (ns)]]&gt;$L$508,Tabla512[[#This Row],[Tiempo_lineal (ns)]]&lt;$L$509)</f>
        <v>0</v>
      </c>
      <c r="AC175" t="b">
        <f>OR(Tabla512[[#This Row],[Tiempo_normal (ns)]]&gt;$M$508,Tabla512[[#This Row],[Tiempo_normal (ns)]]&lt;$M$509)</f>
        <v>0</v>
      </c>
      <c r="AD175" s="8">
        <v>172</v>
      </c>
      <c r="AE175" t="b">
        <f>OR(Tabla613[[#This Row],[Tiempo_lineal (ns)]]&gt;$O$508,Tabla613[[#This Row],[Tiempo_lineal (ns)]]&lt;$O$509)</f>
        <v>0</v>
      </c>
      <c r="AF175" s="7" t="b">
        <f>OR(Tabla613[[#This Row],[Tiempo_normal (ns)]]&gt;$P$508,Tabla613[[#This Row],[Tiempo_normal (ns)]]&lt;$P$509)</f>
        <v>0</v>
      </c>
    </row>
    <row r="176" spans="2:32" x14ac:dyDescent="0.3">
      <c r="B176">
        <v>173</v>
      </c>
      <c r="C176">
        <v>136</v>
      </c>
      <c r="D176">
        <v>65</v>
      </c>
      <c r="E176">
        <v>173</v>
      </c>
      <c r="F176">
        <v>120</v>
      </c>
      <c r="G176">
        <v>67</v>
      </c>
      <c r="H176">
        <v>173</v>
      </c>
      <c r="I176">
        <v>253</v>
      </c>
      <c r="J176">
        <v>407</v>
      </c>
      <c r="K176">
        <v>173</v>
      </c>
      <c r="L176">
        <v>778</v>
      </c>
      <c r="M176">
        <v>420</v>
      </c>
      <c r="N176">
        <v>173</v>
      </c>
      <c r="O176">
        <v>456</v>
      </c>
      <c r="P176">
        <v>483</v>
      </c>
      <c r="R176" s="6">
        <v>173</v>
      </c>
      <c r="S176" t="b">
        <f>OR(Tabla19[[#This Row],[Tiempo_lineal (ns)]]&gt;$C$508,Tabla19[[#This Row],[Tiempo_lineal (ns)]]&lt;$C$509)</f>
        <v>1</v>
      </c>
      <c r="T176" t="b">
        <f>OR(Tabla19[[#This Row],[Tiempo_normal (ns)]]&gt;$D$508,Tabla19[[#This Row],[Tiempo_normal (ns)]]&lt;$D$509)</f>
        <v>0</v>
      </c>
      <c r="U176" s="6">
        <v>173</v>
      </c>
      <c r="V176" t="b">
        <f>OR(Tabla310[[#This Row],[Tiempo_lineal (ns)]]&gt;$F$508,Tabla310[[#This Row],[Tiempo_lineal (ns)]]&lt;$F$509)</f>
        <v>0</v>
      </c>
      <c r="W176" t="b">
        <f>OR(Tabla310[[#This Row],[Tiempo_normal (ns)]]&gt;$G$508,Tabla310[[#This Row],[Tiempo_normal (ns)]]&lt;$G$509)</f>
        <v>0</v>
      </c>
      <c r="X176" s="6">
        <v>173</v>
      </c>
      <c r="Y176" t="b">
        <f>OR(Tabla411[[#This Row],[Tiempo_lineal (ns)]]&gt;$I$508,Tabla411[[#This Row],[Tiempo_lineal (ns)]]&lt;$I$509)</f>
        <v>0</v>
      </c>
      <c r="Z176" t="b">
        <f>OR(Tabla411[[#This Row],[Tiempo_normal (ns)]]&gt;$J$508,Tabla411[[#This Row],[Tiempo_normal (ns)]]&lt;$J$509)</f>
        <v>0</v>
      </c>
      <c r="AA176" s="6">
        <v>173</v>
      </c>
      <c r="AB176" t="b">
        <f>OR(Tabla512[[#This Row],[Tiempo_lineal (ns)]]&gt;$L$508,Tabla512[[#This Row],[Tiempo_lineal (ns)]]&lt;$L$509)</f>
        <v>1</v>
      </c>
      <c r="AC176" t="b">
        <f>OR(Tabla512[[#This Row],[Tiempo_normal (ns)]]&gt;$M$508,Tabla512[[#This Row],[Tiempo_normal (ns)]]&lt;$M$509)</f>
        <v>0</v>
      </c>
      <c r="AD176" s="6">
        <v>173</v>
      </c>
      <c r="AE176" t="b">
        <f>OR(Tabla613[[#This Row],[Tiempo_lineal (ns)]]&gt;$O$508,Tabla613[[#This Row],[Tiempo_lineal (ns)]]&lt;$O$509)</f>
        <v>0</v>
      </c>
      <c r="AF176" s="7" t="b">
        <f>OR(Tabla613[[#This Row],[Tiempo_normal (ns)]]&gt;$P$508,Tabla613[[#This Row],[Tiempo_normal (ns)]]&lt;$P$509)</f>
        <v>0</v>
      </c>
    </row>
    <row r="177" spans="2:32" x14ac:dyDescent="0.3">
      <c r="B177">
        <v>174</v>
      </c>
      <c r="C177">
        <v>116</v>
      </c>
      <c r="D177">
        <v>106</v>
      </c>
      <c r="E177">
        <v>174</v>
      </c>
      <c r="F177">
        <v>66</v>
      </c>
      <c r="G177">
        <v>75</v>
      </c>
      <c r="H177">
        <v>174</v>
      </c>
      <c r="I177">
        <v>1025</v>
      </c>
      <c r="J177">
        <v>558</v>
      </c>
      <c r="K177">
        <v>174</v>
      </c>
      <c r="L177">
        <v>438</v>
      </c>
      <c r="M177">
        <v>392</v>
      </c>
      <c r="N177">
        <v>174</v>
      </c>
      <c r="O177">
        <v>878</v>
      </c>
      <c r="P177">
        <v>866</v>
      </c>
      <c r="R177" s="8">
        <v>174</v>
      </c>
      <c r="S177" t="b">
        <f>OR(Tabla19[[#This Row],[Tiempo_lineal (ns)]]&gt;$C$508,Tabla19[[#This Row],[Tiempo_lineal (ns)]]&lt;$C$509)</f>
        <v>0</v>
      </c>
      <c r="T177" t="b">
        <f>OR(Tabla19[[#This Row],[Tiempo_normal (ns)]]&gt;$D$508,Tabla19[[#This Row],[Tiempo_normal (ns)]]&lt;$D$509)</f>
        <v>0</v>
      </c>
      <c r="U177" s="8">
        <v>174</v>
      </c>
      <c r="V177" t="b">
        <f>OR(Tabla310[[#This Row],[Tiempo_lineal (ns)]]&gt;$F$508,Tabla310[[#This Row],[Tiempo_lineal (ns)]]&lt;$F$509)</f>
        <v>0</v>
      </c>
      <c r="W177" t="b">
        <f>OR(Tabla310[[#This Row],[Tiempo_normal (ns)]]&gt;$G$508,Tabla310[[#This Row],[Tiempo_normal (ns)]]&lt;$G$509)</f>
        <v>0</v>
      </c>
      <c r="X177" s="8">
        <v>174</v>
      </c>
      <c r="Y177" t="b">
        <f>OR(Tabla411[[#This Row],[Tiempo_lineal (ns)]]&gt;$I$508,Tabla411[[#This Row],[Tiempo_lineal (ns)]]&lt;$I$509)</f>
        <v>1</v>
      </c>
      <c r="Z177" t="b">
        <f>OR(Tabla411[[#This Row],[Tiempo_normal (ns)]]&gt;$J$508,Tabla411[[#This Row],[Tiempo_normal (ns)]]&lt;$J$509)</f>
        <v>0</v>
      </c>
      <c r="AA177" s="8">
        <v>174</v>
      </c>
      <c r="AB177" t="b">
        <f>OR(Tabla512[[#This Row],[Tiempo_lineal (ns)]]&gt;$L$508,Tabla512[[#This Row],[Tiempo_lineal (ns)]]&lt;$L$509)</f>
        <v>0</v>
      </c>
      <c r="AC177" t="b">
        <f>OR(Tabla512[[#This Row],[Tiempo_normal (ns)]]&gt;$M$508,Tabla512[[#This Row],[Tiempo_normal (ns)]]&lt;$M$509)</f>
        <v>0</v>
      </c>
      <c r="AD177" s="8">
        <v>174</v>
      </c>
      <c r="AE177" t="b">
        <f>OR(Tabla613[[#This Row],[Tiempo_lineal (ns)]]&gt;$O$508,Tabla613[[#This Row],[Tiempo_lineal (ns)]]&lt;$O$509)</f>
        <v>0</v>
      </c>
      <c r="AF177" s="7" t="b">
        <f>OR(Tabla613[[#This Row],[Tiempo_normal (ns)]]&gt;$P$508,Tabla613[[#This Row],[Tiempo_normal (ns)]]&lt;$P$509)</f>
        <v>0</v>
      </c>
    </row>
    <row r="178" spans="2:32" x14ac:dyDescent="0.3">
      <c r="B178">
        <v>175</v>
      </c>
      <c r="C178">
        <v>72</v>
      </c>
      <c r="D178">
        <v>76</v>
      </c>
      <c r="E178">
        <v>175</v>
      </c>
      <c r="F178">
        <v>85</v>
      </c>
      <c r="G178">
        <v>37</v>
      </c>
      <c r="H178">
        <v>175</v>
      </c>
      <c r="I178">
        <v>147</v>
      </c>
      <c r="J178">
        <v>219</v>
      </c>
      <c r="K178">
        <v>175</v>
      </c>
      <c r="L178">
        <v>855</v>
      </c>
      <c r="M178">
        <v>268</v>
      </c>
      <c r="N178">
        <v>175</v>
      </c>
      <c r="O178">
        <v>864</v>
      </c>
      <c r="P178">
        <v>271</v>
      </c>
      <c r="R178" s="6">
        <v>175</v>
      </c>
      <c r="S178" t="b">
        <f>OR(Tabla19[[#This Row],[Tiempo_lineal (ns)]]&gt;$C$508,Tabla19[[#This Row],[Tiempo_lineal (ns)]]&lt;$C$509)</f>
        <v>0</v>
      </c>
      <c r="T178" t="b">
        <f>OR(Tabla19[[#This Row],[Tiempo_normal (ns)]]&gt;$D$508,Tabla19[[#This Row],[Tiempo_normal (ns)]]&lt;$D$509)</f>
        <v>0</v>
      </c>
      <c r="U178" s="6">
        <v>175</v>
      </c>
      <c r="V178" t="b">
        <f>OR(Tabla310[[#This Row],[Tiempo_lineal (ns)]]&gt;$F$508,Tabla310[[#This Row],[Tiempo_lineal (ns)]]&lt;$F$509)</f>
        <v>0</v>
      </c>
      <c r="W178" t="b">
        <f>OR(Tabla310[[#This Row],[Tiempo_normal (ns)]]&gt;$G$508,Tabla310[[#This Row],[Tiempo_normal (ns)]]&lt;$G$509)</f>
        <v>0</v>
      </c>
      <c r="X178" s="6">
        <v>175</v>
      </c>
      <c r="Y178" t="b">
        <f>OR(Tabla411[[#This Row],[Tiempo_lineal (ns)]]&gt;$I$508,Tabla411[[#This Row],[Tiempo_lineal (ns)]]&lt;$I$509)</f>
        <v>0</v>
      </c>
      <c r="Z178" t="b">
        <f>OR(Tabla411[[#This Row],[Tiempo_normal (ns)]]&gt;$J$508,Tabla411[[#This Row],[Tiempo_normal (ns)]]&lt;$J$509)</f>
        <v>0</v>
      </c>
      <c r="AA178" s="6">
        <v>175</v>
      </c>
      <c r="AB178" t="b">
        <f>OR(Tabla512[[#This Row],[Tiempo_lineal (ns)]]&gt;$L$508,Tabla512[[#This Row],[Tiempo_lineal (ns)]]&lt;$L$509)</f>
        <v>1</v>
      </c>
      <c r="AC178" t="b">
        <f>OR(Tabla512[[#This Row],[Tiempo_normal (ns)]]&gt;$M$508,Tabla512[[#This Row],[Tiempo_normal (ns)]]&lt;$M$509)</f>
        <v>0</v>
      </c>
      <c r="AD178" s="6">
        <v>175</v>
      </c>
      <c r="AE178" t="b">
        <f>OR(Tabla613[[#This Row],[Tiempo_lineal (ns)]]&gt;$O$508,Tabla613[[#This Row],[Tiempo_lineal (ns)]]&lt;$O$509)</f>
        <v>0</v>
      </c>
      <c r="AF178" s="7" t="b">
        <f>OR(Tabla613[[#This Row],[Tiempo_normal (ns)]]&gt;$P$508,Tabla613[[#This Row],[Tiempo_normal (ns)]]&lt;$P$509)</f>
        <v>0</v>
      </c>
    </row>
    <row r="179" spans="2:32" x14ac:dyDescent="0.3">
      <c r="B179">
        <v>176</v>
      </c>
      <c r="C179">
        <v>110</v>
      </c>
      <c r="D179">
        <v>58</v>
      </c>
      <c r="E179">
        <v>176</v>
      </c>
      <c r="F179">
        <v>67</v>
      </c>
      <c r="G179">
        <v>90</v>
      </c>
      <c r="H179">
        <v>176</v>
      </c>
      <c r="I179">
        <v>341</v>
      </c>
      <c r="J179">
        <v>231</v>
      </c>
      <c r="K179">
        <v>176</v>
      </c>
      <c r="L179">
        <v>237</v>
      </c>
      <c r="M179">
        <v>351</v>
      </c>
      <c r="N179">
        <v>176</v>
      </c>
      <c r="O179">
        <v>537</v>
      </c>
      <c r="P179">
        <v>640</v>
      </c>
      <c r="R179" s="8">
        <v>176</v>
      </c>
      <c r="S179" t="b">
        <f>OR(Tabla19[[#This Row],[Tiempo_lineal (ns)]]&gt;$C$508,Tabla19[[#This Row],[Tiempo_lineal (ns)]]&lt;$C$509)</f>
        <v>0</v>
      </c>
      <c r="T179" t="b">
        <f>OR(Tabla19[[#This Row],[Tiempo_normal (ns)]]&gt;$D$508,Tabla19[[#This Row],[Tiempo_normal (ns)]]&lt;$D$509)</f>
        <v>0</v>
      </c>
      <c r="U179" s="8">
        <v>176</v>
      </c>
      <c r="V179" t="b">
        <f>OR(Tabla310[[#This Row],[Tiempo_lineal (ns)]]&gt;$F$508,Tabla310[[#This Row],[Tiempo_lineal (ns)]]&lt;$F$509)</f>
        <v>0</v>
      </c>
      <c r="W179" t="b">
        <f>OR(Tabla310[[#This Row],[Tiempo_normal (ns)]]&gt;$G$508,Tabla310[[#This Row],[Tiempo_normal (ns)]]&lt;$G$509)</f>
        <v>0</v>
      </c>
      <c r="X179" s="8">
        <v>176</v>
      </c>
      <c r="Y179" t="b">
        <f>OR(Tabla411[[#This Row],[Tiempo_lineal (ns)]]&gt;$I$508,Tabla411[[#This Row],[Tiempo_lineal (ns)]]&lt;$I$509)</f>
        <v>0</v>
      </c>
      <c r="Z179" t="b">
        <f>OR(Tabla411[[#This Row],[Tiempo_normal (ns)]]&gt;$J$508,Tabla411[[#This Row],[Tiempo_normal (ns)]]&lt;$J$509)</f>
        <v>0</v>
      </c>
      <c r="AA179" s="8">
        <v>176</v>
      </c>
      <c r="AB179" t="b">
        <f>OR(Tabla512[[#This Row],[Tiempo_lineal (ns)]]&gt;$L$508,Tabla512[[#This Row],[Tiempo_lineal (ns)]]&lt;$L$509)</f>
        <v>0</v>
      </c>
      <c r="AC179" t="b">
        <f>OR(Tabla512[[#This Row],[Tiempo_normal (ns)]]&gt;$M$508,Tabla512[[#This Row],[Tiempo_normal (ns)]]&lt;$M$509)</f>
        <v>0</v>
      </c>
      <c r="AD179" s="8">
        <v>176</v>
      </c>
      <c r="AE179" t="b">
        <f>OR(Tabla613[[#This Row],[Tiempo_lineal (ns)]]&gt;$O$508,Tabla613[[#This Row],[Tiempo_lineal (ns)]]&lt;$O$509)</f>
        <v>0</v>
      </c>
      <c r="AF179" s="7" t="b">
        <f>OR(Tabla613[[#This Row],[Tiempo_normal (ns)]]&gt;$P$508,Tabla613[[#This Row],[Tiempo_normal (ns)]]&lt;$P$509)</f>
        <v>0</v>
      </c>
    </row>
    <row r="180" spans="2:32" x14ac:dyDescent="0.3">
      <c r="B180">
        <v>177</v>
      </c>
      <c r="C180">
        <v>106</v>
      </c>
      <c r="D180">
        <v>55</v>
      </c>
      <c r="E180">
        <v>177</v>
      </c>
      <c r="F180">
        <v>92</v>
      </c>
      <c r="G180">
        <v>65</v>
      </c>
      <c r="H180">
        <v>177</v>
      </c>
      <c r="I180">
        <v>439</v>
      </c>
      <c r="J180">
        <v>542</v>
      </c>
      <c r="K180">
        <v>177</v>
      </c>
      <c r="L180">
        <v>755</v>
      </c>
      <c r="M180">
        <v>268</v>
      </c>
      <c r="N180">
        <v>177</v>
      </c>
      <c r="O180">
        <v>979</v>
      </c>
      <c r="P180">
        <v>655</v>
      </c>
      <c r="R180" s="6">
        <v>177</v>
      </c>
      <c r="S180" t="b">
        <f>OR(Tabla19[[#This Row],[Tiempo_lineal (ns)]]&gt;$C$508,Tabla19[[#This Row],[Tiempo_lineal (ns)]]&lt;$C$509)</f>
        <v>0</v>
      </c>
      <c r="T180" t="b">
        <f>OR(Tabla19[[#This Row],[Tiempo_normal (ns)]]&gt;$D$508,Tabla19[[#This Row],[Tiempo_normal (ns)]]&lt;$D$509)</f>
        <v>0</v>
      </c>
      <c r="U180" s="6">
        <v>177</v>
      </c>
      <c r="V180" t="b">
        <f>OR(Tabla310[[#This Row],[Tiempo_lineal (ns)]]&gt;$F$508,Tabla310[[#This Row],[Tiempo_lineal (ns)]]&lt;$F$509)</f>
        <v>0</v>
      </c>
      <c r="W180" t="b">
        <f>OR(Tabla310[[#This Row],[Tiempo_normal (ns)]]&gt;$G$508,Tabla310[[#This Row],[Tiempo_normal (ns)]]&lt;$G$509)</f>
        <v>0</v>
      </c>
      <c r="X180" s="6">
        <v>177</v>
      </c>
      <c r="Y180" t="b">
        <f>OR(Tabla411[[#This Row],[Tiempo_lineal (ns)]]&gt;$I$508,Tabla411[[#This Row],[Tiempo_lineal (ns)]]&lt;$I$509)</f>
        <v>0</v>
      </c>
      <c r="Z180" t="b">
        <f>OR(Tabla411[[#This Row],[Tiempo_normal (ns)]]&gt;$J$508,Tabla411[[#This Row],[Tiempo_normal (ns)]]&lt;$J$509)</f>
        <v>0</v>
      </c>
      <c r="AA180" s="6">
        <v>177</v>
      </c>
      <c r="AB180" t="b">
        <f>OR(Tabla512[[#This Row],[Tiempo_lineal (ns)]]&gt;$L$508,Tabla512[[#This Row],[Tiempo_lineal (ns)]]&lt;$L$509)</f>
        <v>1</v>
      </c>
      <c r="AC180" t="b">
        <f>OR(Tabla512[[#This Row],[Tiempo_normal (ns)]]&gt;$M$508,Tabla512[[#This Row],[Tiempo_normal (ns)]]&lt;$M$509)</f>
        <v>0</v>
      </c>
      <c r="AD180" s="6">
        <v>177</v>
      </c>
      <c r="AE180" t="b">
        <f>OR(Tabla613[[#This Row],[Tiempo_lineal (ns)]]&gt;$O$508,Tabla613[[#This Row],[Tiempo_lineal (ns)]]&lt;$O$509)</f>
        <v>0</v>
      </c>
      <c r="AF180" s="7" t="b">
        <f>OR(Tabla613[[#This Row],[Tiempo_normal (ns)]]&gt;$P$508,Tabla613[[#This Row],[Tiempo_normal (ns)]]&lt;$P$509)</f>
        <v>0</v>
      </c>
    </row>
    <row r="181" spans="2:32" x14ac:dyDescent="0.3">
      <c r="B181">
        <v>178</v>
      </c>
      <c r="C181">
        <v>118</v>
      </c>
      <c r="D181">
        <v>54</v>
      </c>
      <c r="E181">
        <v>178</v>
      </c>
      <c r="F181">
        <v>89</v>
      </c>
      <c r="G181">
        <v>90</v>
      </c>
      <c r="H181">
        <v>178</v>
      </c>
      <c r="I181">
        <v>527</v>
      </c>
      <c r="J181">
        <v>376</v>
      </c>
      <c r="K181">
        <v>178</v>
      </c>
      <c r="L181">
        <v>414</v>
      </c>
      <c r="M181">
        <v>264</v>
      </c>
      <c r="N181">
        <v>178</v>
      </c>
      <c r="O181">
        <v>662</v>
      </c>
      <c r="P181">
        <v>500</v>
      </c>
      <c r="R181" s="8">
        <v>178</v>
      </c>
      <c r="S181" t="b">
        <f>OR(Tabla19[[#This Row],[Tiempo_lineal (ns)]]&gt;$C$508,Tabla19[[#This Row],[Tiempo_lineal (ns)]]&lt;$C$509)</f>
        <v>0</v>
      </c>
      <c r="T181" t="b">
        <f>OR(Tabla19[[#This Row],[Tiempo_normal (ns)]]&gt;$D$508,Tabla19[[#This Row],[Tiempo_normal (ns)]]&lt;$D$509)</f>
        <v>0</v>
      </c>
      <c r="U181" s="8">
        <v>178</v>
      </c>
      <c r="V181" t="b">
        <f>OR(Tabla310[[#This Row],[Tiempo_lineal (ns)]]&gt;$F$508,Tabla310[[#This Row],[Tiempo_lineal (ns)]]&lt;$F$509)</f>
        <v>0</v>
      </c>
      <c r="W181" t="b">
        <f>OR(Tabla310[[#This Row],[Tiempo_normal (ns)]]&gt;$G$508,Tabla310[[#This Row],[Tiempo_normal (ns)]]&lt;$G$509)</f>
        <v>0</v>
      </c>
      <c r="X181" s="8">
        <v>178</v>
      </c>
      <c r="Y181" t="b">
        <f>OR(Tabla411[[#This Row],[Tiempo_lineal (ns)]]&gt;$I$508,Tabla411[[#This Row],[Tiempo_lineal (ns)]]&lt;$I$509)</f>
        <v>1</v>
      </c>
      <c r="Z181" t="b">
        <f>OR(Tabla411[[#This Row],[Tiempo_normal (ns)]]&gt;$J$508,Tabla411[[#This Row],[Tiempo_normal (ns)]]&lt;$J$509)</f>
        <v>0</v>
      </c>
      <c r="AA181" s="8">
        <v>178</v>
      </c>
      <c r="AB181" t="b">
        <f>OR(Tabla512[[#This Row],[Tiempo_lineal (ns)]]&gt;$L$508,Tabla512[[#This Row],[Tiempo_lineal (ns)]]&lt;$L$509)</f>
        <v>0</v>
      </c>
      <c r="AC181" t="b">
        <f>OR(Tabla512[[#This Row],[Tiempo_normal (ns)]]&gt;$M$508,Tabla512[[#This Row],[Tiempo_normal (ns)]]&lt;$M$509)</f>
        <v>0</v>
      </c>
      <c r="AD181" s="8">
        <v>178</v>
      </c>
      <c r="AE181" t="b">
        <f>OR(Tabla613[[#This Row],[Tiempo_lineal (ns)]]&gt;$O$508,Tabla613[[#This Row],[Tiempo_lineal (ns)]]&lt;$O$509)</f>
        <v>0</v>
      </c>
      <c r="AF181" s="7" t="b">
        <f>OR(Tabla613[[#This Row],[Tiempo_normal (ns)]]&gt;$P$508,Tabla613[[#This Row],[Tiempo_normal (ns)]]&lt;$P$509)</f>
        <v>0</v>
      </c>
    </row>
    <row r="182" spans="2:32" x14ac:dyDescent="0.3">
      <c r="B182">
        <v>179</v>
      </c>
      <c r="C182">
        <v>126</v>
      </c>
      <c r="D182">
        <v>282</v>
      </c>
      <c r="E182">
        <v>179</v>
      </c>
      <c r="F182">
        <v>146</v>
      </c>
      <c r="G182">
        <v>72</v>
      </c>
      <c r="H182">
        <v>179</v>
      </c>
      <c r="I182">
        <v>174</v>
      </c>
      <c r="J182">
        <v>529</v>
      </c>
      <c r="K182">
        <v>179</v>
      </c>
      <c r="L182">
        <v>427</v>
      </c>
      <c r="M182">
        <v>419</v>
      </c>
      <c r="N182">
        <v>179</v>
      </c>
      <c r="O182">
        <v>1227</v>
      </c>
      <c r="P182">
        <v>587</v>
      </c>
      <c r="R182" s="6">
        <v>179</v>
      </c>
      <c r="S182" t="b">
        <f>OR(Tabla19[[#This Row],[Tiempo_lineal (ns)]]&gt;$C$508,Tabla19[[#This Row],[Tiempo_lineal (ns)]]&lt;$C$509)</f>
        <v>0</v>
      </c>
      <c r="T182" t="b">
        <f>OR(Tabla19[[#This Row],[Tiempo_normal (ns)]]&gt;$D$508,Tabla19[[#This Row],[Tiempo_normal (ns)]]&lt;$D$509)</f>
        <v>1</v>
      </c>
      <c r="U182" s="6">
        <v>179</v>
      </c>
      <c r="V182" t="b">
        <f>OR(Tabla310[[#This Row],[Tiempo_lineal (ns)]]&gt;$F$508,Tabla310[[#This Row],[Tiempo_lineal (ns)]]&lt;$F$509)</f>
        <v>0</v>
      </c>
      <c r="W182" t="b">
        <f>OR(Tabla310[[#This Row],[Tiempo_normal (ns)]]&gt;$G$508,Tabla310[[#This Row],[Tiempo_normal (ns)]]&lt;$G$509)</f>
        <v>0</v>
      </c>
      <c r="X182" s="6">
        <v>179</v>
      </c>
      <c r="Y182" t="b">
        <f>OR(Tabla411[[#This Row],[Tiempo_lineal (ns)]]&gt;$I$508,Tabla411[[#This Row],[Tiempo_lineal (ns)]]&lt;$I$509)</f>
        <v>0</v>
      </c>
      <c r="Z182" t="b">
        <f>OR(Tabla411[[#This Row],[Tiempo_normal (ns)]]&gt;$J$508,Tabla411[[#This Row],[Tiempo_normal (ns)]]&lt;$J$509)</f>
        <v>0</v>
      </c>
      <c r="AA182" s="6">
        <v>179</v>
      </c>
      <c r="AB182" t="b">
        <f>OR(Tabla512[[#This Row],[Tiempo_lineal (ns)]]&gt;$L$508,Tabla512[[#This Row],[Tiempo_lineal (ns)]]&lt;$L$509)</f>
        <v>0</v>
      </c>
      <c r="AC182" t="b">
        <f>OR(Tabla512[[#This Row],[Tiempo_normal (ns)]]&gt;$M$508,Tabla512[[#This Row],[Tiempo_normal (ns)]]&lt;$M$509)</f>
        <v>0</v>
      </c>
      <c r="AD182" s="6">
        <v>179</v>
      </c>
      <c r="AE182" t="b">
        <f>OR(Tabla613[[#This Row],[Tiempo_lineal (ns)]]&gt;$O$508,Tabla613[[#This Row],[Tiempo_lineal (ns)]]&lt;$O$509)</f>
        <v>0</v>
      </c>
      <c r="AF182" s="7" t="b">
        <f>OR(Tabla613[[#This Row],[Tiempo_normal (ns)]]&gt;$P$508,Tabla613[[#This Row],[Tiempo_normal (ns)]]&lt;$P$509)</f>
        <v>0</v>
      </c>
    </row>
    <row r="183" spans="2:32" x14ac:dyDescent="0.3">
      <c r="B183">
        <v>180</v>
      </c>
      <c r="C183">
        <v>95</v>
      </c>
      <c r="D183">
        <v>95</v>
      </c>
      <c r="E183">
        <v>180</v>
      </c>
      <c r="F183">
        <v>77</v>
      </c>
      <c r="G183">
        <v>67</v>
      </c>
      <c r="H183">
        <v>180</v>
      </c>
      <c r="I183">
        <v>108</v>
      </c>
      <c r="J183">
        <v>132</v>
      </c>
      <c r="K183">
        <v>180</v>
      </c>
      <c r="L183">
        <v>503</v>
      </c>
      <c r="M183">
        <v>210</v>
      </c>
      <c r="N183">
        <v>180</v>
      </c>
      <c r="O183">
        <v>441</v>
      </c>
      <c r="P183">
        <v>540</v>
      </c>
      <c r="R183" s="8">
        <v>180</v>
      </c>
      <c r="S183" t="b">
        <f>OR(Tabla19[[#This Row],[Tiempo_lineal (ns)]]&gt;$C$508,Tabla19[[#This Row],[Tiempo_lineal (ns)]]&lt;$C$509)</f>
        <v>0</v>
      </c>
      <c r="T183" t="b">
        <f>OR(Tabla19[[#This Row],[Tiempo_normal (ns)]]&gt;$D$508,Tabla19[[#This Row],[Tiempo_normal (ns)]]&lt;$D$509)</f>
        <v>0</v>
      </c>
      <c r="U183" s="8">
        <v>180</v>
      </c>
      <c r="V183" t="b">
        <f>OR(Tabla310[[#This Row],[Tiempo_lineal (ns)]]&gt;$F$508,Tabla310[[#This Row],[Tiempo_lineal (ns)]]&lt;$F$509)</f>
        <v>0</v>
      </c>
      <c r="W183" t="b">
        <f>OR(Tabla310[[#This Row],[Tiempo_normal (ns)]]&gt;$G$508,Tabla310[[#This Row],[Tiempo_normal (ns)]]&lt;$G$509)</f>
        <v>0</v>
      </c>
      <c r="X183" s="8">
        <v>180</v>
      </c>
      <c r="Y183" t="b">
        <f>OR(Tabla411[[#This Row],[Tiempo_lineal (ns)]]&gt;$I$508,Tabla411[[#This Row],[Tiempo_lineal (ns)]]&lt;$I$509)</f>
        <v>0</v>
      </c>
      <c r="Z183" t="b">
        <f>OR(Tabla411[[#This Row],[Tiempo_normal (ns)]]&gt;$J$508,Tabla411[[#This Row],[Tiempo_normal (ns)]]&lt;$J$509)</f>
        <v>0</v>
      </c>
      <c r="AA183" s="8">
        <v>180</v>
      </c>
      <c r="AB183" t="b">
        <f>OR(Tabla512[[#This Row],[Tiempo_lineal (ns)]]&gt;$L$508,Tabla512[[#This Row],[Tiempo_lineal (ns)]]&lt;$L$509)</f>
        <v>0</v>
      </c>
      <c r="AC183" t="b">
        <f>OR(Tabla512[[#This Row],[Tiempo_normal (ns)]]&gt;$M$508,Tabla512[[#This Row],[Tiempo_normal (ns)]]&lt;$M$509)</f>
        <v>0</v>
      </c>
      <c r="AD183" s="8">
        <v>180</v>
      </c>
      <c r="AE183" t="b">
        <f>OR(Tabla613[[#This Row],[Tiempo_lineal (ns)]]&gt;$O$508,Tabla613[[#This Row],[Tiempo_lineal (ns)]]&lt;$O$509)</f>
        <v>0</v>
      </c>
      <c r="AF183" s="7" t="b">
        <f>OR(Tabla613[[#This Row],[Tiempo_normal (ns)]]&gt;$P$508,Tabla613[[#This Row],[Tiempo_normal (ns)]]&lt;$P$509)</f>
        <v>0</v>
      </c>
    </row>
    <row r="184" spans="2:32" x14ac:dyDescent="0.3">
      <c r="B184">
        <v>181</v>
      </c>
      <c r="C184">
        <v>123</v>
      </c>
      <c r="D184">
        <v>47</v>
      </c>
      <c r="E184">
        <v>181</v>
      </c>
      <c r="F184">
        <v>93</v>
      </c>
      <c r="G184">
        <v>110</v>
      </c>
      <c r="H184">
        <v>181</v>
      </c>
      <c r="I184">
        <v>101</v>
      </c>
      <c r="J184">
        <v>93</v>
      </c>
      <c r="K184">
        <v>181</v>
      </c>
      <c r="L184">
        <v>348</v>
      </c>
      <c r="M184">
        <v>246</v>
      </c>
      <c r="N184">
        <v>181</v>
      </c>
      <c r="O184">
        <v>612</v>
      </c>
      <c r="P184">
        <v>1077</v>
      </c>
      <c r="R184" s="6">
        <v>181</v>
      </c>
      <c r="S184" t="b">
        <f>OR(Tabla19[[#This Row],[Tiempo_lineal (ns)]]&gt;$C$508,Tabla19[[#This Row],[Tiempo_lineal (ns)]]&lt;$C$509)</f>
        <v>0</v>
      </c>
      <c r="T184" t="b">
        <f>OR(Tabla19[[#This Row],[Tiempo_normal (ns)]]&gt;$D$508,Tabla19[[#This Row],[Tiempo_normal (ns)]]&lt;$D$509)</f>
        <v>0</v>
      </c>
      <c r="U184" s="6">
        <v>181</v>
      </c>
      <c r="V184" t="b">
        <f>OR(Tabla310[[#This Row],[Tiempo_lineal (ns)]]&gt;$F$508,Tabla310[[#This Row],[Tiempo_lineal (ns)]]&lt;$F$509)</f>
        <v>0</v>
      </c>
      <c r="W184" t="b">
        <f>OR(Tabla310[[#This Row],[Tiempo_normal (ns)]]&gt;$G$508,Tabla310[[#This Row],[Tiempo_normal (ns)]]&lt;$G$509)</f>
        <v>0</v>
      </c>
      <c r="X184" s="6">
        <v>181</v>
      </c>
      <c r="Y184" t="b">
        <f>OR(Tabla411[[#This Row],[Tiempo_lineal (ns)]]&gt;$I$508,Tabla411[[#This Row],[Tiempo_lineal (ns)]]&lt;$I$509)</f>
        <v>0</v>
      </c>
      <c r="Z184" t="b">
        <f>OR(Tabla411[[#This Row],[Tiempo_normal (ns)]]&gt;$J$508,Tabla411[[#This Row],[Tiempo_normal (ns)]]&lt;$J$509)</f>
        <v>0</v>
      </c>
      <c r="AA184" s="6">
        <v>181</v>
      </c>
      <c r="AB184" t="b">
        <f>OR(Tabla512[[#This Row],[Tiempo_lineal (ns)]]&gt;$L$508,Tabla512[[#This Row],[Tiempo_lineal (ns)]]&lt;$L$509)</f>
        <v>0</v>
      </c>
      <c r="AC184" t="b">
        <f>OR(Tabla512[[#This Row],[Tiempo_normal (ns)]]&gt;$M$508,Tabla512[[#This Row],[Tiempo_normal (ns)]]&lt;$M$509)</f>
        <v>0</v>
      </c>
      <c r="AD184" s="6">
        <v>181</v>
      </c>
      <c r="AE184" t="b">
        <f>OR(Tabla613[[#This Row],[Tiempo_lineal (ns)]]&gt;$O$508,Tabla613[[#This Row],[Tiempo_lineal (ns)]]&lt;$O$509)</f>
        <v>0</v>
      </c>
      <c r="AF184" s="7" t="b">
        <f>OR(Tabla613[[#This Row],[Tiempo_normal (ns)]]&gt;$P$508,Tabla613[[#This Row],[Tiempo_normal (ns)]]&lt;$P$509)</f>
        <v>0</v>
      </c>
    </row>
    <row r="185" spans="2:32" x14ac:dyDescent="0.3">
      <c r="B185">
        <v>182</v>
      </c>
      <c r="C185">
        <v>114</v>
      </c>
      <c r="D185">
        <v>93</v>
      </c>
      <c r="E185">
        <v>182</v>
      </c>
      <c r="F185">
        <v>35</v>
      </c>
      <c r="G185">
        <v>62</v>
      </c>
      <c r="H185">
        <v>182</v>
      </c>
      <c r="I185">
        <v>444</v>
      </c>
      <c r="J185">
        <v>224</v>
      </c>
      <c r="K185">
        <v>182</v>
      </c>
      <c r="L185">
        <v>322</v>
      </c>
      <c r="M185">
        <v>303</v>
      </c>
      <c r="N185">
        <v>182</v>
      </c>
      <c r="O185">
        <v>509</v>
      </c>
      <c r="P185">
        <v>538</v>
      </c>
      <c r="R185" s="8">
        <v>182</v>
      </c>
      <c r="S185" t="b">
        <f>OR(Tabla19[[#This Row],[Tiempo_lineal (ns)]]&gt;$C$508,Tabla19[[#This Row],[Tiempo_lineal (ns)]]&lt;$C$509)</f>
        <v>0</v>
      </c>
      <c r="T185" t="b">
        <f>OR(Tabla19[[#This Row],[Tiempo_normal (ns)]]&gt;$D$508,Tabla19[[#This Row],[Tiempo_normal (ns)]]&lt;$D$509)</f>
        <v>0</v>
      </c>
      <c r="U185" s="8">
        <v>182</v>
      </c>
      <c r="V185" t="b">
        <f>OR(Tabla310[[#This Row],[Tiempo_lineal (ns)]]&gt;$F$508,Tabla310[[#This Row],[Tiempo_lineal (ns)]]&lt;$F$509)</f>
        <v>0</v>
      </c>
      <c r="W185" t="b">
        <f>OR(Tabla310[[#This Row],[Tiempo_normal (ns)]]&gt;$G$508,Tabla310[[#This Row],[Tiempo_normal (ns)]]&lt;$G$509)</f>
        <v>0</v>
      </c>
      <c r="X185" s="8">
        <v>182</v>
      </c>
      <c r="Y185" t="b">
        <f>OR(Tabla411[[#This Row],[Tiempo_lineal (ns)]]&gt;$I$508,Tabla411[[#This Row],[Tiempo_lineal (ns)]]&lt;$I$509)</f>
        <v>0</v>
      </c>
      <c r="Z185" t="b">
        <f>OR(Tabla411[[#This Row],[Tiempo_normal (ns)]]&gt;$J$508,Tabla411[[#This Row],[Tiempo_normal (ns)]]&lt;$J$509)</f>
        <v>0</v>
      </c>
      <c r="AA185" s="8">
        <v>182</v>
      </c>
      <c r="AB185" t="b">
        <f>OR(Tabla512[[#This Row],[Tiempo_lineal (ns)]]&gt;$L$508,Tabla512[[#This Row],[Tiempo_lineal (ns)]]&lt;$L$509)</f>
        <v>0</v>
      </c>
      <c r="AC185" t="b">
        <f>OR(Tabla512[[#This Row],[Tiempo_normal (ns)]]&gt;$M$508,Tabla512[[#This Row],[Tiempo_normal (ns)]]&lt;$M$509)</f>
        <v>0</v>
      </c>
      <c r="AD185" s="8">
        <v>182</v>
      </c>
      <c r="AE185" t="b">
        <f>OR(Tabla613[[#This Row],[Tiempo_lineal (ns)]]&gt;$O$508,Tabla613[[#This Row],[Tiempo_lineal (ns)]]&lt;$O$509)</f>
        <v>0</v>
      </c>
      <c r="AF185" s="7" t="b">
        <f>OR(Tabla613[[#This Row],[Tiempo_normal (ns)]]&gt;$P$508,Tabla613[[#This Row],[Tiempo_normal (ns)]]&lt;$P$509)</f>
        <v>0</v>
      </c>
    </row>
    <row r="186" spans="2:32" x14ac:dyDescent="0.3">
      <c r="B186">
        <v>183</v>
      </c>
      <c r="C186">
        <v>71</v>
      </c>
      <c r="D186">
        <v>88</v>
      </c>
      <c r="E186">
        <v>183</v>
      </c>
      <c r="F186">
        <v>76</v>
      </c>
      <c r="G186">
        <v>99</v>
      </c>
      <c r="H186">
        <v>183</v>
      </c>
      <c r="I186">
        <v>148</v>
      </c>
      <c r="J186">
        <v>377</v>
      </c>
      <c r="K186">
        <v>183</v>
      </c>
      <c r="L186">
        <v>457</v>
      </c>
      <c r="M186">
        <v>276</v>
      </c>
      <c r="N186">
        <v>183</v>
      </c>
      <c r="O186">
        <v>546</v>
      </c>
      <c r="P186">
        <v>779</v>
      </c>
      <c r="R186" s="6">
        <v>183</v>
      </c>
      <c r="S186" t="b">
        <f>OR(Tabla19[[#This Row],[Tiempo_lineal (ns)]]&gt;$C$508,Tabla19[[#This Row],[Tiempo_lineal (ns)]]&lt;$C$509)</f>
        <v>0</v>
      </c>
      <c r="T186" t="b">
        <f>OR(Tabla19[[#This Row],[Tiempo_normal (ns)]]&gt;$D$508,Tabla19[[#This Row],[Tiempo_normal (ns)]]&lt;$D$509)</f>
        <v>0</v>
      </c>
      <c r="U186" s="6">
        <v>183</v>
      </c>
      <c r="V186" t="b">
        <f>OR(Tabla310[[#This Row],[Tiempo_lineal (ns)]]&gt;$F$508,Tabla310[[#This Row],[Tiempo_lineal (ns)]]&lt;$F$509)</f>
        <v>0</v>
      </c>
      <c r="W186" t="b">
        <f>OR(Tabla310[[#This Row],[Tiempo_normal (ns)]]&gt;$G$508,Tabla310[[#This Row],[Tiempo_normal (ns)]]&lt;$G$509)</f>
        <v>0</v>
      </c>
      <c r="X186" s="6">
        <v>183</v>
      </c>
      <c r="Y186" t="b">
        <f>OR(Tabla411[[#This Row],[Tiempo_lineal (ns)]]&gt;$I$508,Tabla411[[#This Row],[Tiempo_lineal (ns)]]&lt;$I$509)</f>
        <v>0</v>
      </c>
      <c r="Z186" t="b">
        <f>OR(Tabla411[[#This Row],[Tiempo_normal (ns)]]&gt;$J$508,Tabla411[[#This Row],[Tiempo_normal (ns)]]&lt;$J$509)</f>
        <v>0</v>
      </c>
      <c r="AA186" s="6">
        <v>183</v>
      </c>
      <c r="AB186" t="b">
        <f>OR(Tabla512[[#This Row],[Tiempo_lineal (ns)]]&gt;$L$508,Tabla512[[#This Row],[Tiempo_lineal (ns)]]&lt;$L$509)</f>
        <v>0</v>
      </c>
      <c r="AC186" t="b">
        <f>OR(Tabla512[[#This Row],[Tiempo_normal (ns)]]&gt;$M$508,Tabla512[[#This Row],[Tiempo_normal (ns)]]&lt;$M$509)</f>
        <v>0</v>
      </c>
      <c r="AD186" s="6">
        <v>183</v>
      </c>
      <c r="AE186" t="b">
        <f>OR(Tabla613[[#This Row],[Tiempo_lineal (ns)]]&gt;$O$508,Tabla613[[#This Row],[Tiempo_lineal (ns)]]&lt;$O$509)</f>
        <v>0</v>
      </c>
      <c r="AF186" s="7" t="b">
        <f>OR(Tabla613[[#This Row],[Tiempo_normal (ns)]]&gt;$P$508,Tabla613[[#This Row],[Tiempo_normal (ns)]]&lt;$P$509)</f>
        <v>0</v>
      </c>
    </row>
    <row r="187" spans="2:32" x14ac:dyDescent="0.3">
      <c r="B187">
        <v>184</v>
      </c>
      <c r="C187">
        <v>89</v>
      </c>
      <c r="D187">
        <v>66</v>
      </c>
      <c r="E187">
        <v>184</v>
      </c>
      <c r="F187">
        <v>80</v>
      </c>
      <c r="G187">
        <v>81</v>
      </c>
      <c r="H187">
        <v>184</v>
      </c>
      <c r="I187">
        <v>267</v>
      </c>
      <c r="J187">
        <v>269</v>
      </c>
      <c r="K187">
        <v>184</v>
      </c>
      <c r="L187">
        <v>659</v>
      </c>
      <c r="M187">
        <v>554</v>
      </c>
      <c r="N187">
        <v>184</v>
      </c>
      <c r="O187">
        <v>1096</v>
      </c>
      <c r="P187">
        <v>469</v>
      </c>
      <c r="R187" s="8">
        <v>184</v>
      </c>
      <c r="S187" t="b">
        <f>OR(Tabla19[[#This Row],[Tiempo_lineal (ns)]]&gt;$C$508,Tabla19[[#This Row],[Tiempo_lineal (ns)]]&lt;$C$509)</f>
        <v>0</v>
      </c>
      <c r="T187" t="b">
        <f>OR(Tabla19[[#This Row],[Tiempo_normal (ns)]]&gt;$D$508,Tabla19[[#This Row],[Tiempo_normal (ns)]]&lt;$D$509)</f>
        <v>0</v>
      </c>
      <c r="U187" s="8">
        <v>184</v>
      </c>
      <c r="V187" t="b">
        <f>OR(Tabla310[[#This Row],[Tiempo_lineal (ns)]]&gt;$F$508,Tabla310[[#This Row],[Tiempo_lineal (ns)]]&lt;$F$509)</f>
        <v>0</v>
      </c>
      <c r="W187" t="b">
        <f>OR(Tabla310[[#This Row],[Tiempo_normal (ns)]]&gt;$G$508,Tabla310[[#This Row],[Tiempo_normal (ns)]]&lt;$G$509)</f>
        <v>0</v>
      </c>
      <c r="X187" s="8">
        <v>184</v>
      </c>
      <c r="Y187" t="b">
        <f>OR(Tabla411[[#This Row],[Tiempo_lineal (ns)]]&gt;$I$508,Tabla411[[#This Row],[Tiempo_lineal (ns)]]&lt;$I$509)</f>
        <v>0</v>
      </c>
      <c r="Z187" t="b">
        <f>OR(Tabla411[[#This Row],[Tiempo_normal (ns)]]&gt;$J$508,Tabla411[[#This Row],[Tiempo_normal (ns)]]&lt;$J$509)</f>
        <v>0</v>
      </c>
      <c r="AA187" s="8">
        <v>184</v>
      </c>
      <c r="AB187" t="b">
        <f>OR(Tabla512[[#This Row],[Tiempo_lineal (ns)]]&gt;$L$508,Tabla512[[#This Row],[Tiempo_lineal (ns)]]&lt;$L$509)</f>
        <v>0</v>
      </c>
      <c r="AC187" t="b">
        <f>OR(Tabla512[[#This Row],[Tiempo_normal (ns)]]&gt;$M$508,Tabla512[[#This Row],[Tiempo_normal (ns)]]&lt;$M$509)</f>
        <v>0</v>
      </c>
      <c r="AD187" s="8">
        <v>184</v>
      </c>
      <c r="AE187" t="b">
        <f>OR(Tabla613[[#This Row],[Tiempo_lineal (ns)]]&gt;$O$508,Tabla613[[#This Row],[Tiempo_lineal (ns)]]&lt;$O$509)</f>
        <v>0</v>
      </c>
      <c r="AF187" s="7" t="b">
        <f>OR(Tabla613[[#This Row],[Tiempo_normal (ns)]]&gt;$P$508,Tabla613[[#This Row],[Tiempo_normal (ns)]]&lt;$P$509)</f>
        <v>0</v>
      </c>
    </row>
    <row r="188" spans="2:32" x14ac:dyDescent="0.3">
      <c r="B188">
        <v>185</v>
      </c>
      <c r="C188">
        <v>65</v>
      </c>
      <c r="D188">
        <v>86</v>
      </c>
      <c r="E188">
        <v>185</v>
      </c>
      <c r="F188">
        <v>91</v>
      </c>
      <c r="G188">
        <v>90</v>
      </c>
      <c r="H188">
        <v>185</v>
      </c>
      <c r="I188">
        <v>331</v>
      </c>
      <c r="J188">
        <v>342</v>
      </c>
      <c r="K188">
        <v>185</v>
      </c>
      <c r="L188">
        <v>260</v>
      </c>
      <c r="M188">
        <v>559</v>
      </c>
      <c r="N188">
        <v>185</v>
      </c>
      <c r="O188">
        <v>646</v>
      </c>
      <c r="P188">
        <v>391</v>
      </c>
      <c r="R188" s="6">
        <v>185</v>
      </c>
      <c r="S188" t="b">
        <f>OR(Tabla19[[#This Row],[Tiempo_lineal (ns)]]&gt;$C$508,Tabla19[[#This Row],[Tiempo_lineal (ns)]]&lt;$C$509)</f>
        <v>0</v>
      </c>
      <c r="T188" t="b">
        <f>OR(Tabla19[[#This Row],[Tiempo_normal (ns)]]&gt;$D$508,Tabla19[[#This Row],[Tiempo_normal (ns)]]&lt;$D$509)</f>
        <v>0</v>
      </c>
      <c r="U188" s="6">
        <v>185</v>
      </c>
      <c r="V188" t="b">
        <f>OR(Tabla310[[#This Row],[Tiempo_lineal (ns)]]&gt;$F$508,Tabla310[[#This Row],[Tiempo_lineal (ns)]]&lt;$F$509)</f>
        <v>0</v>
      </c>
      <c r="W188" t="b">
        <f>OR(Tabla310[[#This Row],[Tiempo_normal (ns)]]&gt;$G$508,Tabla310[[#This Row],[Tiempo_normal (ns)]]&lt;$G$509)</f>
        <v>0</v>
      </c>
      <c r="X188" s="6">
        <v>185</v>
      </c>
      <c r="Y188" t="b">
        <f>OR(Tabla411[[#This Row],[Tiempo_lineal (ns)]]&gt;$I$508,Tabla411[[#This Row],[Tiempo_lineal (ns)]]&lt;$I$509)</f>
        <v>0</v>
      </c>
      <c r="Z188" t="b">
        <f>OR(Tabla411[[#This Row],[Tiempo_normal (ns)]]&gt;$J$508,Tabla411[[#This Row],[Tiempo_normal (ns)]]&lt;$J$509)</f>
        <v>0</v>
      </c>
      <c r="AA188" s="6">
        <v>185</v>
      </c>
      <c r="AB188" t="b">
        <f>OR(Tabla512[[#This Row],[Tiempo_lineal (ns)]]&gt;$L$508,Tabla512[[#This Row],[Tiempo_lineal (ns)]]&lt;$L$509)</f>
        <v>0</v>
      </c>
      <c r="AC188" t="b">
        <f>OR(Tabla512[[#This Row],[Tiempo_normal (ns)]]&gt;$M$508,Tabla512[[#This Row],[Tiempo_normal (ns)]]&lt;$M$509)</f>
        <v>0</v>
      </c>
      <c r="AD188" s="6">
        <v>185</v>
      </c>
      <c r="AE188" t="b">
        <f>OR(Tabla613[[#This Row],[Tiempo_lineal (ns)]]&gt;$O$508,Tabla613[[#This Row],[Tiempo_lineal (ns)]]&lt;$O$509)</f>
        <v>0</v>
      </c>
      <c r="AF188" s="7" t="b">
        <f>OR(Tabla613[[#This Row],[Tiempo_normal (ns)]]&gt;$P$508,Tabla613[[#This Row],[Tiempo_normal (ns)]]&lt;$P$509)</f>
        <v>0</v>
      </c>
    </row>
    <row r="189" spans="2:32" x14ac:dyDescent="0.3">
      <c r="B189">
        <v>186</v>
      </c>
      <c r="C189">
        <v>80</v>
      </c>
      <c r="D189">
        <v>162</v>
      </c>
      <c r="E189">
        <v>186</v>
      </c>
      <c r="F189">
        <v>98</v>
      </c>
      <c r="G189">
        <v>64</v>
      </c>
      <c r="H189">
        <v>186</v>
      </c>
      <c r="I189">
        <v>160</v>
      </c>
      <c r="J189">
        <v>85</v>
      </c>
      <c r="K189">
        <v>186</v>
      </c>
      <c r="L189">
        <v>444</v>
      </c>
      <c r="M189">
        <v>310</v>
      </c>
      <c r="N189">
        <v>186</v>
      </c>
      <c r="O189">
        <v>805</v>
      </c>
      <c r="P189">
        <v>466</v>
      </c>
      <c r="R189" s="8">
        <v>186</v>
      </c>
      <c r="S189" t="b">
        <f>OR(Tabla19[[#This Row],[Tiempo_lineal (ns)]]&gt;$C$508,Tabla19[[#This Row],[Tiempo_lineal (ns)]]&lt;$C$509)</f>
        <v>0</v>
      </c>
      <c r="T189" t="b">
        <f>OR(Tabla19[[#This Row],[Tiempo_normal (ns)]]&gt;$D$508,Tabla19[[#This Row],[Tiempo_normal (ns)]]&lt;$D$509)</f>
        <v>1</v>
      </c>
      <c r="U189" s="8">
        <v>186</v>
      </c>
      <c r="V189" t="b">
        <f>OR(Tabla310[[#This Row],[Tiempo_lineal (ns)]]&gt;$F$508,Tabla310[[#This Row],[Tiempo_lineal (ns)]]&lt;$F$509)</f>
        <v>0</v>
      </c>
      <c r="W189" t="b">
        <f>OR(Tabla310[[#This Row],[Tiempo_normal (ns)]]&gt;$G$508,Tabla310[[#This Row],[Tiempo_normal (ns)]]&lt;$G$509)</f>
        <v>0</v>
      </c>
      <c r="X189" s="8">
        <v>186</v>
      </c>
      <c r="Y189" t="b">
        <f>OR(Tabla411[[#This Row],[Tiempo_lineal (ns)]]&gt;$I$508,Tabla411[[#This Row],[Tiempo_lineal (ns)]]&lt;$I$509)</f>
        <v>0</v>
      </c>
      <c r="Z189" t="b">
        <f>OR(Tabla411[[#This Row],[Tiempo_normal (ns)]]&gt;$J$508,Tabla411[[#This Row],[Tiempo_normal (ns)]]&lt;$J$509)</f>
        <v>0</v>
      </c>
      <c r="AA189" s="8">
        <v>186</v>
      </c>
      <c r="AB189" t="b">
        <f>OR(Tabla512[[#This Row],[Tiempo_lineal (ns)]]&gt;$L$508,Tabla512[[#This Row],[Tiempo_lineal (ns)]]&lt;$L$509)</f>
        <v>0</v>
      </c>
      <c r="AC189" t="b">
        <f>OR(Tabla512[[#This Row],[Tiempo_normal (ns)]]&gt;$M$508,Tabla512[[#This Row],[Tiempo_normal (ns)]]&lt;$M$509)</f>
        <v>0</v>
      </c>
      <c r="AD189" s="8">
        <v>186</v>
      </c>
      <c r="AE189" t="b">
        <f>OR(Tabla613[[#This Row],[Tiempo_lineal (ns)]]&gt;$O$508,Tabla613[[#This Row],[Tiempo_lineal (ns)]]&lt;$O$509)</f>
        <v>0</v>
      </c>
      <c r="AF189" s="7" t="b">
        <f>OR(Tabla613[[#This Row],[Tiempo_normal (ns)]]&gt;$P$508,Tabla613[[#This Row],[Tiempo_normal (ns)]]&lt;$P$509)</f>
        <v>0</v>
      </c>
    </row>
    <row r="190" spans="2:32" x14ac:dyDescent="0.3">
      <c r="B190">
        <v>187</v>
      </c>
      <c r="C190">
        <v>87</v>
      </c>
      <c r="D190">
        <v>78</v>
      </c>
      <c r="E190">
        <v>187</v>
      </c>
      <c r="F190">
        <v>132</v>
      </c>
      <c r="G190">
        <v>81</v>
      </c>
      <c r="H190">
        <v>187</v>
      </c>
      <c r="I190">
        <v>132</v>
      </c>
      <c r="J190">
        <v>78</v>
      </c>
      <c r="K190">
        <v>187</v>
      </c>
      <c r="L190">
        <v>155</v>
      </c>
      <c r="M190">
        <v>205</v>
      </c>
      <c r="N190">
        <v>187</v>
      </c>
      <c r="O190">
        <v>486</v>
      </c>
      <c r="P190">
        <v>419</v>
      </c>
      <c r="R190" s="6">
        <v>187</v>
      </c>
      <c r="S190" t="b">
        <f>OR(Tabla19[[#This Row],[Tiempo_lineal (ns)]]&gt;$C$508,Tabla19[[#This Row],[Tiempo_lineal (ns)]]&lt;$C$509)</f>
        <v>0</v>
      </c>
      <c r="T190" t="b">
        <f>OR(Tabla19[[#This Row],[Tiempo_normal (ns)]]&gt;$D$508,Tabla19[[#This Row],[Tiempo_normal (ns)]]&lt;$D$509)</f>
        <v>0</v>
      </c>
      <c r="U190" s="6">
        <v>187</v>
      </c>
      <c r="V190" t="b">
        <f>OR(Tabla310[[#This Row],[Tiempo_lineal (ns)]]&gt;$F$508,Tabla310[[#This Row],[Tiempo_lineal (ns)]]&lt;$F$509)</f>
        <v>0</v>
      </c>
      <c r="W190" t="b">
        <f>OR(Tabla310[[#This Row],[Tiempo_normal (ns)]]&gt;$G$508,Tabla310[[#This Row],[Tiempo_normal (ns)]]&lt;$G$509)</f>
        <v>0</v>
      </c>
      <c r="X190" s="6">
        <v>187</v>
      </c>
      <c r="Y190" t="b">
        <f>OR(Tabla411[[#This Row],[Tiempo_lineal (ns)]]&gt;$I$508,Tabla411[[#This Row],[Tiempo_lineal (ns)]]&lt;$I$509)</f>
        <v>0</v>
      </c>
      <c r="Z190" t="b">
        <f>OR(Tabla411[[#This Row],[Tiempo_normal (ns)]]&gt;$J$508,Tabla411[[#This Row],[Tiempo_normal (ns)]]&lt;$J$509)</f>
        <v>0</v>
      </c>
      <c r="AA190" s="6">
        <v>187</v>
      </c>
      <c r="AB190" t="b">
        <f>OR(Tabla512[[#This Row],[Tiempo_lineal (ns)]]&gt;$L$508,Tabla512[[#This Row],[Tiempo_lineal (ns)]]&lt;$L$509)</f>
        <v>0</v>
      </c>
      <c r="AC190" t="b">
        <f>OR(Tabla512[[#This Row],[Tiempo_normal (ns)]]&gt;$M$508,Tabla512[[#This Row],[Tiempo_normal (ns)]]&lt;$M$509)</f>
        <v>0</v>
      </c>
      <c r="AD190" s="6">
        <v>187</v>
      </c>
      <c r="AE190" t="b">
        <f>OR(Tabla613[[#This Row],[Tiempo_lineal (ns)]]&gt;$O$508,Tabla613[[#This Row],[Tiempo_lineal (ns)]]&lt;$O$509)</f>
        <v>0</v>
      </c>
      <c r="AF190" s="7" t="b">
        <f>OR(Tabla613[[#This Row],[Tiempo_normal (ns)]]&gt;$P$508,Tabla613[[#This Row],[Tiempo_normal (ns)]]&lt;$P$509)</f>
        <v>0</v>
      </c>
    </row>
    <row r="191" spans="2:32" x14ac:dyDescent="0.3">
      <c r="B191">
        <v>188</v>
      </c>
      <c r="C191">
        <v>94</v>
      </c>
      <c r="D191">
        <v>57</v>
      </c>
      <c r="E191">
        <v>188</v>
      </c>
      <c r="F191">
        <v>74</v>
      </c>
      <c r="G191">
        <v>65</v>
      </c>
      <c r="H191">
        <v>188</v>
      </c>
      <c r="I191">
        <v>144</v>
      </c>
      <c r="J191">
        <v>143</v>
      </c>
      <c r="K191">
        <v>188</v>
      </c>
      <c r="L191">
        <v>451</v>
      </c>
      <c r="M191">
        <v>352</v>
      </c>
      <c r="N191">
        <v>188</v>
      </c>
      <c r="O191">
        <v>800</v>
      </c>
      <c r="P191">
        <v>595</v>
      </c>
      <c r="R191" s="8">
        <v>188</v>
      </c>
      <c r="S191" t="b">
        <f>OR(Tabla19[[#This Row],[Tiempo_lineal (ns)]]&gt;$C$508,Tabla19[[#This Row],[Tiempo_lineal (ns)]]&lt;$C$509)</f>
        <v>0</v>
      </c>
      <c r="T191" t="b">
        <f>OR(Tabla19[[#This Row],[Tiempo_normal (ns)]]&gt;$D$508,Tabla19[[#This Row],[Tiempo_normal (ns)]]&lt;$D$509)</f>
        <v>0</v>
      </c>
      <c r="U191" s="8">
        <v>188</v>
      </c>
      <c r="V191" t="b">
        <f>OR(Tabla310[[#This Row],[Tiempo_lineal (ns)]]&gt;$F$508,Tabla310[[#This Row],[Tiempo_lineal (ns)]]&lt;$F$509)</f>
        <v>0</v>
      </c>
      <c r="W191" t="b">
        <f>OR(Tabla310[[#This Row],[Tiempo_normal (ns)]]&gt;$G$508,Tabla310[[#This Row],[Tiempo_normal (ns)]]&lt;$G$509)</f>
        <v>0</v>
      </c>
      <c r="X191" s="8">
        <v>188</v>
      </c>
      <c r="Y191" t="b">
        <f>OR(Tabla411[[#This Row],[Tiempo_lineal (ns)]]&gt;$I$508,Tabla411[[#This Row],[Tiempo_lineal (ns)]]&lt;$I$509)</f>
        <v>0</v>
      </c>
      <c r="Z191" t="b">
        <f>OR(Tabla411[[#This Row],[Tiempo_normal (ns)]]&gt;$J$508,Tabla411[[#This Row],[Tiempo_normal (ns)]]&lt;$J$509)</f>
        <v>0</v>
      </c>
      <c r="AA191" s="8">
        <v>188</v>
      </c>
      <c r="AB191" t="b">
        <f>OR(Tabla512[[#This Row],[Tiempo_lineal (ns)]]&gt;$L$508,Tabla512[[#This Row],[Tiempo_lineal (ns)]]&lt;$L$509)</f>
        <v>0</v>
      </c>
      <c r="AC191" t="b">
        <f>OR(Tabla512[[#This Row],[Tiempo_normal (ns)]]&gt;$M$508,Tabla512[[#This Row],[Tiempo_normal (ns)]]&lt;$M$509)</f>
        <v>0</v>
      </c>
      <c r="AD191" s="8">
        <v>188</v>
      </c>
      <c r="AE191" t="b">
        <f>OR(Tabla613[[#This Row],[Tiempo_lineal (ns)]]&gt;$O$508,Tabla613[[#This Row],[Tiempo_lineal (ns)]]&lt;$O$509)</f>
        <v>0</v>
      </c>
      <c r="AF191" s="7" t="b">
        <f>OR(Tabla613[[#This Row],[Tiempo_normal (ns)]]&gt;$P$508,Tabla613[[#This Row],[Tiempo_normal (ns)]]&lt;$P$509)</f>
        <v>0</v>
      </c>
    </row>
    <row r="192" spans="2:32" x14ac:dyDescent="0.3">
      <c r="B192">
        <v>189</v>
      </c>
      <c r="C192">
        <v>93</v>
      </c>
      <c r="D192">
        <v>78</v>
      </c>
      <c r="E192">
        <v>189</v>
      </c>
      <c r="F192">
        <v>94</v>
      </c>
      <c r="G192">
        <v>66</v>
      </c>
      <c r="H192">
        <v>189</v>
      </c>
      <c r="I192">
        <v>129</v>
      </c>
      <c r="J192">
        <v>93</v>
      </c>
      <c r="K192">
        <v>189</v>
      </c>
      <c r="L192">
        <v>209</v>
      </c>
      <c r="M192">
        <v>271</v>
      </c>
      <c r="N192">
        <v>189</v>
      </c>
      <c r="O192">
        <v>1331</v>
      </c>
      <c r="P192">
        <v>192</v>
      </c>
      <c r="R192" s="6">
        <v>189</v>
      </c>
      <c r="S192" t="b">
        <f>OR(Tabla19[[#This Row],[Tiempo_lineal (ns)]]&gt;$C$508,Tabla19[[#This Row],[Tiempo_lineal (ns)]]&lt;$C$509)</f>
        <v>0</v>
      </c>
      <c r="T192" t="b">
        <f>OR(Tabla19[[#This Row],[Tiempo_normal (ns)]]&gt;$D$508,Tabla19[[#This Row],[Tiempo_normal (ns)]]&lt;$D$509)</f>
        <v>0</v>
      </c>
      <c r="U192" s="6">
        <v>189</v>
      </c>
      <c r="V192" t="b">
        <f>OR(Tabla310[[#This Row],[Tiempo_lineal (ns)]]&gt;$F$508,Tabla310[[#This Row],[Tiempo_lineal (ns)]]&lt;$F$509)</f>
        <v>0</v>
      </c>
      <c r="W192" t="b">
        <f>OR(Tabla310[[#This Row],[Tiempo_normal (ns)]]&gt;$G$508,Tabla310[[#This Row],[Tiempo_normal (ns)]]&lt;$G$509)</f>
        <v>0</v>
      </c>
      <c r="X192" s="6">
        <v>189</v>
      </c>
      <c r="Y192" t="b">
        <f>OR(Tabla411[[#This Row],[Tiempo_lineal (ns)]]&gt;$I$508,Tabla411[[#This Row],[Tiempo_lineal (ns)]]&lt;$I$509)</f>
        <v>0</v>
      </c>
      <c r="Z192" t="b">
        <f>OR(Tabla411[[#This Row],[Tiempo_normal (ns)]]&gt;$J$508,Tabla411[[#This Row],[Tiempo_normal (ns)]]&lt;$J$509)</f>
        <v>0</v>
      </c>
      <c r="AA192" s="6">
        <v>189</v>
      </c>
      <c r="AB192" t="b">
        <f>OR(Tabla512[[#This Row],[Tiempo_lineal (ns)]]&gt;$L$508,Tabla512[[#This Row],[Tiempo_lineal (ns)]]&lt;$L$509)</f>
        <v>0</v>
      </c>
      <c r="AC192" t="b">
        <f>OR(Tabla512[[#This Row],[Tiempo_normal (ns)]]&gt;$M$508,Tabla512[[#This Row],[Tiempo_normal (ns)]]&lt;$M$509)</f>
        <v>0</v>
      </c>
      <c r="AD192" s="6">
        <v>189</v>
      </c>
      <c r="AE192" t="b">
        <f>OR(Tabla613[[#This Row],[Tiempo_lineal (ns)]]&gt;$O$508,Tabla613[[#This Row],[Tiempo_lineal (ns)]]&lt;$O$509)</f>
        <v>0</v>
      </c>
      <c r="AF192" s="7" t="b">
        <f>OR(Tabla613[[#This Row],[Tiempo_normal (ns)]]&gt;$P$508,Tabla613[[#This Row],[Tiempo_normal (ns)]]&lt;$P$509)</f>
        <v>0</v>
      </c>
    </row>
    <row r="193" spans="2:32" x14ac:dyDescent="0.3">
      <c r="B193">
        <v>190</v>
      </c>
      <c r="C193">
        <v>71</v>
      </c>
      <c r="D193">
        <v>38</v>
      </c>
      <c r="E193">
        <v>190</v>
      </c>
      <c r="F193">
        <v>72</v>
      </c>
      <c r="G193">
        <v>75</v>
      </c>
      <c r="H193">
        <v>190</v>
      </c>
      <c r="I193">
        <v>89</v>
      </c>
      <c r="J193">
        <v>339</v>
      </c>
      <c r="K193">
        <v>190</v>
      </c>
      <c r="L193">
        <v>476</v>
      </c>
      <c r="M193">
        <v>179</v>
      </c>
      <c r="N193">
        <v>190</v>
      </c>
      <c r="O193">
        <v>449</v>
      </c>
      <c r="P193">
        <v>566</v>
      </c>
      <c r="R193" s="8">
        <v>190</v>
      </c>
      <c r="S193" t="b">
        <f>OR(Tabla19[[#This Row],[Tiempo_lineal (ns)]]&gt;$C$508,Tabla19[[#This Row],[Tiempo_lineal (ns)]]&lt;$C$509)</f>
        <v>0</v>
      </c>
      <c r="T193" t="b">
        <f>OR(Tabla19[[#This Row],[Tiempo_normal (ns)]]&gt;$D$508,Tabla19[[#This Row],[Tiempo_normal (ns)]]&lt;$D$509)</f>
        <v>0</v>
      </c>
      <c r="U193" s="8">
        <v>190</v>
      </c>
      <c r="V193" t="b">
        <f>OR(Tabla310[[#This Row],[Tiempo_lineal (ns)]]&gt;$F$508,Tabla310[[#This Row],[Tiempo_lineal (ns)]]&lt;$F$509)</f>
        <v>0</v>
      </c>
      <c r="W193" t="b">
        <f>OR(Tabla310[[#This Row],[Tiempo_normal (ns)]]&gt;$G$508,Tabla310[[#This Row],[Tiempo_normal (ns)]]&lt;$G$509)</f>
        <v>0</v>
      </c>
      <c r="X193" s="8">
        <v>190</v>
      </c>
      <c r="Y193" t="b">
        <f>OR(Tabla411[[#This Row],[Tiempo_lineal (ns)]]&gt;$I$508,Tabla411[[#This Row],[Tiempo_lineal (ns)]]&lt;$I$509)</f>
        <v>0</v>
      </c>
      <c r="Z193" t="b">
        <f>OR(Tabla411[[#This Row],[Tiempo_normal (ns)]]&gt;$J$508,Tabla411[[#This Row],[Tiempo_normal (ns)]]&lt;$J$509)</f>
        <v>0</v>
      </c>
      <c r="AA193" s="8">
        <v>190</v>
      </c>
      <c r="AB193" t="b">
        <f>OR(Tabla512[[#This Row],[Tiempo_lineal (ns)]]&gt;$L$508,Tabla512[[#This Row],[Tiempo_lineal (ns)]]&lt;$L$509)</f>
        <v>0</v>
      </c>
      <c r="AC193" t="b">
        <f>OR(Tabla512[[#This Row],[Tiempo_normal (ns)]]&gt;$M$508,Tabla512[[#This Row],[Tiempo_normal (ns)]]&lt;$M$509)</f>
        <v>0</v>
      </c>
      <c r="AD193" s="8">
        <v>190</v>
      </c>
      <c r="AE193" t="b">
        <f>OR(Tabla613[[#This Row],[Tiempo_lineal (ns)]]&gt;$O$508,Tabla613[[#This Row],[Tiempo_lineal (ns)]]&lt;$O$509)</f>
        <v>0</v>
      </c>
      <c r="AF193" s="7" t="b">
        <f>OR(Tabla613[[#This Row],[Tiempo_normal (ns)]]&gt;$P$508,Tabla613[[#This Row],[Tiempo_normal (ns)]]&lt;$P$509)</f>
        <v>0</v>
      </c>
    </row>
    <row r="194" spans="2:32" x14ac:dyDescent="0.3">
      <c r="B194">
        <v>191</v>
      </c>
      <c r="C194">
        <v>83</v>
      </c>
      <c r="D194">
        <v>43</v>
      </c>
      <c r="E194">
        <v>191</v>
      </c>
      <c r="F194">
        <v>87</v>
      </c>
      <c r="G194">
        <v>37</v>
      </c>
      <c r="H194">
        <v>191</v>
      </c>
      <c r="I194">
        <v>116</v>
      </c>
      <c r="J194">
        <v>326</v>
      </c>
      <c r="K194">
        <v>191</v>
      </c>
      <c r="L194">
        <v>506</v>
      </c>
      <c r="M194">
        <v>457</v>
      </c>
      <c r="N194">
        <v>191</v>
      </c>
      <c r="O194">
        <v>769</v>
      </c>
      <c r="P194">
        <v>398</v>
      </c>
      <c r="R194" s="6">
        <v>191</v>
      </c>
      <c r="S194" t="b">
        <f>OR(Tabla19[[#This Row],[Tiempo_lineal (ns)]]&gt;$C$508,Tabla19[[#This Row],[Tiempo_lineal (ns)]]&lt;$C$509)</f>
        <v>0</v>
      </c>
      <c r="T194" t="b">
        <f>OR(Tabla19[[#This Row],[Tiempo_normal (ns)]]&gt;$D$508,Tabla19[[#This Row],[Tiempo_normal (ns)]]&lt;$D$509)</f>
        <v>0</v>
      </c>
      <c r="U194" s="6">
        <v>191</v>
      </c>
      <c r="V194" t="b">
        <f>OR(Tabla310[[#This Row],[Tiempo_lineal (ns)]]&gt;$F$508,Tabla310[[#This Row],[Tiempo_lineal (ns)]]&lt;$F$509)</f>
        <v>0</v>
      </c>
      <c r="W194" t="b">
        <f>OR(Tabla310[[#This Row],[Tiempo_normal (ns)]]&gt;$G$508,Tabla310[[#This Row],[Tiempo_normal (ns)]]&lt;$G$509)</f>
        <v>0</v>
      </c>
      <c r="X194" s="6">
        <v>191</v>
      </c>
      <c r="Y194" t="b">
        <f>OR(Tabla411[[#This Row],[Tiempo_lineal (ns)]]&gt;$I$508,Tabla411[[#This Row],[Tiempo_lineal (ns)]]&lt;$I$509)</f>
        <v>0</v>
      </c>
      <c r="Z194" t="b">
        <f>OR(Tabla411[[#This Row],[Tiempo_normal (ns)]]&gt;$J$508,Tabla411[[#This Row],[Tiempo_normal (ns)]]&lt;$J$509)</f>
        <v>0</v>
      </c>
      <c r="AA194" s="6">
        <v>191</v>
      </c>
      <c r="AB194" t="b">
        <f>OR(Tabla512[[#This Row],[Tiempo_lineal (ns)]]&gt;$L$508,Tabla512[[#This Row],[Tiempo_lineal (ns)]]&lt;$L$509)</f>
        <v>0</v>
      </c>
      <c r="AC194" t="b">
        <f>OR(Tabla512[[#This Row],[Tiempo_normal (ns)]]&gt;$M$508,Tabla512[[#This Row],[Tiempo_normal (ns)]]&lt;$M$509)</f>
        <v>0</v>
      </c>
      <c r="AD194" s="6">
        <v>191</v>
      </c>
      <c r="AE194" t="b">
        <f>OR(Tabla613[[#This Row],[Tiempo_lineal (ns)]]&gt;$O$508,Tabla613[[#This Row],[Tiempo_lineal (ns)]]&lt;$O$509)</f>
        <v>0</v>
      </c>
      <c r="AF194" s="7" t="b">
        <f>OR(Tabla613[[#This Row],[Tiempo_normal (ns)]]&gt;$P$508,Tabla613[[#This Row],[Tiempo_normal (ns)]]&lt;$P$509)</f>
        <v>0</v>
      </c>
    </row>
    <row r="195" spans="2:32" x14ac:dyDescent="0.3">
      <c r="B195">
        <v>192</v>
      </c>
      <c r="C195">
        <v>76</v>
      </c>
      <c r="D195">
        <v>67</v>
      </c>
      <c r="E195">
        <v>192</v>
      </c>
      <c r="F195">
        <v>101</v>
      </c>
      <c r="G195">
        <v>94</v>
      </c>
      <c r="H195">
        <v>192</v>
      </c>
      <c r="I195">
        <v>549</v>
      </c>
      <c r="J195">
        <v>162</v>
      </c>
      <c r="K195">
        <v>192</v>
      </c>
      <c r="L195">
        <v>297</v>
      </c>
      <c r="M195">
        <v>469</v>
      </c>
      <c r="N195">
        <v>192</v>
      </c>
      <c r="O195">
        <v>427</v>
      </c>
      <c r="P195">
        <v>543</v>
      </c>
      <c r="R195" s="8">
        <v>192</v>
      </c>
      <c r="S195" t="b">
        <f>OR(Tabla19[[#This Row],[Tiempo_lineal (ns)]]&gt;$C$508,Tabla19[[#This Row],[Tiempo_lineal (ns)]]&lt;$C$509)</f>
        <v>0</v>
      </c>
      <c r="T195" t="b">
        <f>OR(Tabla19[[#This Row],[Tiempo_normal (ns)]]&gt;$D$508,Tabla19[[#This Row],[Tiempo_normal (ns)]]&lt;$D$509)</f>
        <v>0</v>
      </c>
      <c r="U195" s="8">
        <v>192</v>
      </c>
      <c r="V195" t="b">
        <f>OR(Tabla310[[#This Row],[Tiempo_lineal (ns)]]&gt;$F$508,Tabla310[[#This Row],[Tiempo_lineal (ns)]]&lt;$F$509)</f>
        <v>0</v>
      </c>
      <c r="W195" t="b">
        <f>OR(Tabla310[[#This Row],[Tiempo_normal (ns)]]&gt;$G$508,Tabla310[[#This Row],[Tiempo_normal (ns)]]&lt;$G$509)</f>
        <v>0</v>
      </c>
      <c r="X195" s="8">
        <v>192</v>
      </c>
      <c r="Y195" t="b">
        <f>OR(Tabla411[[#This Row],[Tiempo_lineal (ns)]]&gt;$I$508,Tabla411[[#This Row],[Tiempo_lineal (ns)]]&lt;$I$509)</f>
        <v>1</v>
      </c>
      <c r="Z195" t="b">
        <f>OR(Tabla411[[#This Row],[Tiempo_normal (ns)]]&gt;$J$508,Tabla411[[#This Row],[Tiempo_normal (ns)]]&lt;$J$509)</f>
        <v>0</v>
      </c>
      <c r="AA195" s="8">
        <v>192</v>
      </c>
      <c r="AB195" t="b">
        <f>OR(Tabla512[[#This Row],[Tiempo_lineal (ns)]]&gt;$L$508,Tabla512[[#This Row],[Tiempo_lineal (ns)]]&lt;$L$509)</f>
        <v>0</v>
      </c>
      <c r="AC195" t="b">
        <f>OR(Tabla512[[#This Row],[Tiempo_normal (ns)]]&gt;$M$508,Tabla512[[#This Row],[Tiempo_normal (ns)]]&lt;$M$509)</f>
        <v>0</v>
      </c>
      <c r="AD195" s="8">
        <v>192</v>
      </c>
      <c r="AE195" t="b">
        <f>OR(Tabla613[[#This Row],[Tiempo_lineal (ns)]]&gt;$O$508,Tabla613[[#This Row],[Tiempo_lineal (ns)]]&lt;$O$509)</f>
        <v>0</v>
      </c>
      <c r="AF195" s="7" t="b">
        <f>OR(Tabla613[[#This Row],[Tiempo_normal (ns)]]&gt;$P$508,Tabla613[[#This Row],[Tiempo_normal (ns)]]&lt;$P$509)</f>
        <v>0</v>
      </c>
    </row>
    <row r="196" spans="2:32" x14ac:dyDescent="0.3">
      <c r="B196">
        <v>193</v>
      </c>
      <c r="C196">
        <v>99</v>
      </c>
      <c r="D196">
        <v>62</v>
      </c>
      <c r="E196">
        <v>193</v>
      </c>
      <c r="F196">
        <v>101</v>
      </c>
      <c r="G196">
        <v>70</v>
      </c>
      <c r="H196">
        <v>193</v>
      </c>
      <c r="I196">
        <v>161</v>
      </c>
      <c r="J196">
        <v>59</v>
      </c>
      <c r="K196">
        <v>193</v>
      </c>
      <c r="L196">
        <v>642</v>
      </c>
      <c r="M196">
        <v>146</v>
      </c>
      <c r="N196">
        <v>193</v>
      </c>
      <c r="O196">
        <v>521</v>
      </c>
      <c r="P196">
        <v>756</v>
      </c>
      <c r="R196" s="6">
        <v>193</v>
      </c>
      <c r="S196" t="b">
        <f>OR(Tabla19[[#This Row],[Tiempo_lineal (ns)]]&gt;$C$508,Tabla19[[#This Row],[Tiempo_lineal (ns)]]&lt;$C$509)</f>
        <v>0</v>
      </c>
      <c r="T196" t="b">
        <f>OR(Tabla19[[#This Row],[Tiempo_normal (ns)]]&gt;$D$508,Tabla19[[#This Row],[Tiempo_normal (ns)]]&lt;$D$509)</f>
        <v>0</v>
      </c>
      <c r="U196" s="6">
        <v>193</v>
      </c>
      <c r="V196" t="b">
        <f>OR(Tabla310[[#This Row],[Tiempo_lineal (ns)]]&gt;$F$508,Tabla310[[#This Row],[Tiempo_lineal (ns)]]&lt;$F$509)</f>
        <v>0</v>
      </c>
      <c r="W196" t="b">
        <f>OR(Tabla310[[#This Row],[Tiempo_normal (ns)]]&gt;$G$508,Tabla310[[#This Row],[Tiempo_normal (ns)]]&lt;$G$509)</f>
        <v>0</v>
      </c>
      <c r="X196" s="6">
        <v>193</v>
      </c>
      <c r="Y196" t="b">
        <f>OR(Tabla411[[#This Row],[Tiempo_lineal (ns)]]&gt;$I$508,Tabla411[[#This Row],[Tiempo_lineal (ns)]]&lt;$I$509)</f>
        <v>0</v>
      </c>
      <c r="Z196" t="b">
        <f>OR(Tabla411[[#This Row],[Tiempo_normal (ns)]]&gt;$J$508,Tabla411[[#This Row],[Tiempo_normal (ns)]]&lt;$J$509)</f>
        <v>0</v>
      </c>
      <c r="AA196" s="6">
        <v>193</v>
      </c>
      <c r="AB196" t="b">
        <f>OR(Tabla512[[#This Row],[Tiempo_lineal (ns)]]&gt;$L$508,Tabla512[[#This Row],[Tiempo_lineal (ns)]]&lt;$L$509)</f>
        <v>0</v>
      </c>
      <c r="AC196" t="b">
        <f>OR(Tabla512[[#This Row],[Tiempo_normal (ns)]]&gt;$M$508,Tabla512[[#This Row],[Tiempo_normal (ns)]]&lt;$M$509)</f>
        <v>0</v>
      </c>
      <c r="AD196" s="6">
        <v>193</v>
      </c>
      <c r="AE196" t="b">
        <f>OR(Tabla613[[#This Row],[Tiempo_lineal (ns)]]&gt;$O$508,Tabla613[[#This Row],[Tiempo_lineal (ns)]]&lt;$O$509)</f>
        <v>0</v>
      </c>
      <c r="AF196" s="7" t="b">
        <f>OR(Tabla613[[#This Row],[Tiempo_normal (ns)]]&gt;$P$508,Tabla613[[#This Row],[Tiempo_normal (ns)]]&lt;$P$509)</f>
        <v>0</v>
      </c>
    </row>
    <row r="197" spans="2:32" x14ac:dyDescent="0.3">
      <c r="B197">
        <v>194</v>
      </c>
      <c r="C197">
        <v>113</v>
      </c>
      <c r="D197">
        <v>59</v>
      </c>
      <c r="E197">
        <v>194</v>
      </c>
      <c r="F197">
        <v>112</v>
      </c>
      <c r="G197">
        <v>75</v>
      </c>
      <c r="H197">
        <v>194</v>
      </c>
      <c r="I197">
        <v>151</v>
      </c>
      <c r="J197">
        <v>174</v>
      </c>
      <c r="K197">
        <v>194</v>
      </c>
      <c r="L197">
        <v>620</v>
      </c>
      <c r="M197">
        <v>502</v>
      </c>
      <c r="N197">
        <v>194</v>
      </c>
      <c r="O197">
        <v>455</v>
      </c>
      <c r="P197">
        <v>729</v>
      </c>
      <c r="R197" s="8">
        <v>194</v>
      </c>
      <c r="S197" t="b">
        <f>OR(Tabla19[[#This Row],[Tiempo_lineal (ns)]]&gt;$C$508,Tabla19[[#This Row],[Tiempo_lineal (ns)]]&lt;$C$509)</f>
        <v>0</v>
      </c>
      <c r="T197" t="b">
        <f>OR(Tabla19[[#This Row],[Tiempo_normal (ns)]]&gt;$D$508,Tabla19[[#This Row],[Tiempo_normal (ns)]]&lt;$D$509)</f>
        <v>0</v>
      </c>
      <c r="U197" s="8">
        <v>194</v>
      </c>
      <c r="V197" t="b">
        <f>OR(Tabla310[[#This Row],[Tiempo_lineal (ns)]]&gt;$F$508,Tabla310[[#This Row],[Tiempo_lineal (ns)]]&lt;$F$509)</f>
        <v>0</v>
      </c>
      <c r="W197" t="b">
        <f>OR(Tabla310[[#This Row],[Tiempo_normal (ns)]]&gt;$G$508,Tabla310[[#This Row],[Tiempo_normal (ns)]]&lt;$G$509)</f>
        <v>0</v>
      </c>
      <c r="X197" s="8">
        <v>194</v>
      </c>
      <c r="Y197" t="b">
        <f>OR(Tabla411[[#This Row],[Tiempo_lineal (ns)]]&gt;$I$508,Tabla411[[#This Row],[Tiempo_lineal (ns)]]&lt;$I$509)</f>
        <v>0</v>
      </c>
      <c r="Z197" t="b">
        <f>OR(Tabla411[[#This Row],[Tiempo_normal (ns)]]&gt;$J$508,Tabla411[[#This Row],[Tiempo_normal (ns)]]&lt;$J$509)</f>
        <v>0</v>
      </c>
      <c r="AA197" s="8">
        <v>194</v>
      </c>
      <c r="AB197" t="b">
        <f>OR(Tabla512[[#This Row],[Tiempo_lineal (ns)]]&gt;$L$508,Tabla512[[#This Row],[Tiempo_lineal (ns)]]&lt;$L$509)</f>
        <v>0</v>
      </c>
      <c r="AC197" t="b">
        <f>OR(Tabla512[[#This Row],[Tiempo_normal (ns)]]&gt;$M$508,Tabla512[[#This Row],[Tiempo_normal (ns)]]&lt;$M$509)</f>
        <v>0</v>
      </c>
      <c r="AD197" s="8">
        <v>194</v>
      </c>
      <c r="AE197" t="b">
        <f>OR(Tabla613[[#This Row],[Tiempo_lineal (ns)]]&gt;$O$508,Tabla613[[#This Row],[Tiempo_lineal (ns)]]&lt;$O$509)</f>
        <v>0</v>
      </c>
      <c r="AF197" s="7" t="b">
        <f>OR(Tabla613[[#This Row],[Tiempo_normal (ns)]]&gt;$P$508,Tabla613[[#This Row],[Tiempo_normal (ns)]]&lt;$P$509)</f>
        <v>0</v>
      </c>
    </row>
    <row r="198" spans="2:32" x14ac:dyDescent="0.3">
      <c r="B198">
        <v>195</v>
      </c>
      <c r="C198">
        <v>78</v>
      </c>
      <c r="D198">
        <v>38</v>
      </c>
      <c r="E198">
        <v>195</v>
      </c>
      <c r="F198">
        <v>110</v>
      </c>
      <c r="G198">
        <v>42</v>
      </c>
      <c r="H198">
        <v>195</v>
      </c>
      <c r="I198">
        <v>115</v>
      </c>
      <c r="J198">
        <v>223</v>
      </c>
      <c r="K198">
        <v>195</v>
      </c>
      <c r="L198">
        <v>345</v>
      </c>
      <c r="M198">
        <v>325</v>
      </c>
      <c r="N198">
        <v>195</v>
      </c>
      <c r="O198">
        <v>461</v>
      </c>
      <c r="P198">
        <v>446</v>
      </c>
      <c r="R198" s="6">
        <v>195</v>
      </c>
      <c r="S198" t="b">
        <f>OR(Tabla19[[#This Row],[Tiempo_lineal (ns)]]&gt;$C$508,Tabla19[[#This Row],[Tiempo_lineal (ns)]]&lt;$C$509)</f>
        <v>0</v>
      </c>
      <c r="T198" t="b">
        <f>OR(Tabla19[[#This Row],[Tiempo_normal (ns)]]&gt;$D$508,Tabla19[[#This Row],[Tiempo_normal (ns)]]&lt;$D$509)</f>
        <v>0</v>
      </c>
      <c r="U198" s="6">
        <v>195</v>
      </c>
      <c r="V198" t="b">
        <f>OR(Tabla310[[#This Row],[Tiempo_lineal (ns)]]&gt;$F$508,Tabla310[[#This Row],[Tiempo_lineal (ns)]]&lt;$F$509)</f>
        <v>0</v>
      </c>
      <c r="W198" t="b">
        <f>OR(Tabla310[[#This Row],[Tiempo_normal (ns)]]&gt;$G$508,Tabla310[[#This Row],[Tiempo_normal (ns)]]&lt;$G$509)</f>
        <v>0</v>
      </c>
      <c r="X198" s="6">
        <v>195</v>
      </c>
      <c r="Y198" t="b">
        <f>OR(Tabla411[[#This Row],[Tiempo_lineal (ns)]]&gt;$I$508,Tabla411[[#This Row],[Tiempo_lineal (ns)]]&lt;$I$509)</f>
        <v>0</v>
      </c>
      <c r="Z198" t="b">
        <f>OR(Tabla411[[#This Row],[Tiempo_normal (ns)]]&gt;$J$508,Tabla411[[#This Row],[Tiempo_normal (ns)]]&lt;$J$509)</f>
        <v>0</v>
      </c>
      <c r="AA198" s="6">
        <v>195</v>
      </c>
      <c r="AB198" t="b">
        <f>OR(Tabla512[[#This Row],[Tiempo_lineal (ns)]]&gt;$L$508,Tabla512[[#This Row],[Tiempo_lineal (ns)]]&lt;$L$509)</f>
        <v>0</v>
      </c>
      <c r="AC198" t="b">
        <f>OR(Tabla512[[#This Row],[Tiempo_normal (ns)]]&gt;$M$508,Tabla512[[#This Row],[Tiempo_normal (ns)]]&lt;$M$509)</f>
        <v>0</v>
      </c>
      <c r="AD198" s="6">
        <v>195</v>
      </c>
      <c r="AE198" t="b">
        <f>OR(Tabla613[[#This Row],[Tiempo_lineal (ns)]]&gt;$O$508,Tabla613[[#This Row],[Tiempo_lineal (ns)]]&lt;$O$509)</f>
        <v>0</v>
      </c>
      <c r="AF198" s="7" t="b">
        <f>OR(Tabla613[[#This Row],[Tiempo_normal (ns)]]&gt;$P$508,Tabla613[[#This Row],[Tiempo_normal (ns)]]&lt;$P$509)</f>
        <v>0</v>
      </c>
    </row>
    <row r="199" spans="2:32" x14ac:dyDescent="0.3">
      <c r="B199">
        <v>196</v>
      </c>
      <c r="C199">
        <v>44</v>
      </c>
      <c r="D199">
        <v>67</v>
      </c>
      <c r="E199">
        <v>196</v>
      </c>
      <c r="F199">
        <v>75</v>
      </c>
      <c r="G199">
        <v>54</v>
      </c>
      <c r="H199">
        <v>196</v>
      </c>
      <c r="I199">
        <v>130</v>
      </c>
      <c r="J199">
        <v>61</v>
      </c>
      <c r="K199">
        <v>196</v>
      </c>
      <c r="L199">
        <v>410</v>
      </c>
      <c r="M199">
        <v>339</v>
      </c>
      <c r="N199">
        <v>196</v>
      </c>
      <c r="O199">
        <v>546</v>
      </c>
      <c r="P199">
        <v>695</v>
      </c>
      <c r="R199" s="8">
        <v>196</v>
      </c>
      <c r="S199" t="b">
        <f>OR(Tabla19[[#This Row],[Tiempo_lineal (ns)]]&gt;$C$508,Tabla19[[#This Row],[Tiempo_lineal (ns)]]&lt;$C$509)</f>
        <v>0</v>
      </c>
      <c r="T199" t="b">
        <f>OR(Tabla19[[#This Row],[Tiempo_normal (ns)]]&gt;$D$508,Tabla19[[#This Row],[Tiempo_normal (ns)]]&lt;$D$509)</f>
        <v>0</v>
      </c>
      <c r="U199" s="8">
        <v>196</v>
      </c>
      <c r="V199" t="b">
        <f>OR(Tabla310[[#This Row],[Tiempo_lineal (ns)]]&gt;$F$508,Tabla310[[#This Row],[Tiempo_lineal (ns)]]&lt;$F$509)</f>
        <v>0</v>
      </c>
      <c r="W199" t="b">
        <f>OR(Tabla310[[#This Row],[Tiempo_normal (ns)]]&gt;$G$508,Tabla310[[#This Row],[Tiempo_normal (ns)]]&lt;$G$509)</f>
        <v>0</v>
      </c>
      <c r="X199" s="8">
        <v>196</v>
      </c>
      <c r="Y199" t="b">
        <f>OR(Tabla411[[#This Row],[Tiempo_lineal (ns)]]&gt;$I$508,Tabla411[[#This Row],[Tiempo_lineal (ns)]]&lt;$I$509)</f>
        <v>0</v>
      </c>
      <c r="Z199" t="b">
        <f>OR(Tabla411[[#This Row],[Tiempo_normal (ns)]]&gt;$J$508,Tabla411[[#This Row],[Tiempo_normal (ns)]]&lt;$J$509)</f>
        <v>0</v>
      </c>
      <c r="AA199" s="8">
        <v>196</v>
      </c>
      <c r="AB199" t="b">
        <f>OR(Tabla512[[#This Row],[Tiempo_lineal (ns)]]&gt;$L$508,Tabla512[[#This Row],[Tiempo_lineal (ns)]]&lt;$L$509)</f>
        <v>0</v>
      </c>
      <c r="AC199" t="b">
        <f>OR(Tabla512[[#This Row],[Tiempo_normal (ns)]]&gt;$M$508,Tabla512[[#This Row],[Tiempo_normal (ns)]]&lt;$M$509)</f>
        <v>0</v>
      </c>
      <c r="AD199" s="8">
        <v>196</v>
      </c>
      <c r="AE199" t="b">
        <f>OR(Tabla613[[#This Row],[Tiempo_lineal (ns)]]&gt;$O$508,Tabla613[[#This Row],[Tiempo_lineal (ns)]]&lt;$O$509)</f>
        <v>0</v>
      </c>
      <c r="AF199" s="7" t="b">
        <f>OR(Tabla613[[#This Row],[Tiempo_normal (ns)]]&gt;$P$508,Tabla613[[#This Row],[Tiempo_normal (ns)]]&lt;$P$509)</f>
        <v>0</v>
      </c>
    </row>
    <row r="200" spans="2:32" x14ac:dyDescent="0.3">
      <c r="B200">
        <v>197</v>
      </c>
      <c r="C200">
        <v>50</v>
      </c>
      <c r="D200">
        <v>54</v>
      </c>
      <c r="E200">
        <v>197</v>
      </c>
      <c r="F200">
        <v>69</v>
      </c>
      <c r="G200">
        <v>103</v>
      </c>
      <c r="H200">
        <v>197</v>
      </c>
      <c r="I200">
        <v>122</v>
      </c>
      <c r="J200">
        <v>257</v>
      </c>
      <c r="K200">
        <v>197</v>
      </c>
      <c r="L200">
        <v>259</v>
      </c>
      <c r="M200">
        <v>681</v>
      </c>
      <c r="N200">
        <v>197</v>
      </c>
      <c r="O200">
        <v>679</v>
      </c>
      <c r="P200">
        <v>647</v>
      </c>
      <c r="R200" s="6">
        <v>197</v>
      </c>
      <c r="S200" t="b">
        <f>OR(Tabla19[[#This Row],[Tiempo_lineal (ns)]]&gt;$C$508,Tabla19[[#This Row],[Tiempo_lineal (ns)]]&lt;$C$509)</f>
        <v>0</v>
      </c>
      <c r="T200" t="b">
        <f>OR(Tabla19[[#This Row],[Tiempo_normal (ns)]]&gt;$D$508,Tabla19[[#This Row],[Tiempo_normal (ns)]]&lt;$D$509)</f>
        <v>0</v>
      </c>
      <c r="U200" s="6">
        <v>197</v>
      </c>
      <c r="V200" t="b">
        <f>OR(Tabla310[[#This Row],[Tiempo_lineal (ns)]]&gt;$F$508,Tabla310[[#This Row],[Tiempo_lineal (ns)]]&lt;$F$509)</f>
        <v>0</v>
      </c>
      <c r="W200" t="b">
        <f>OR(Tabla310[[#This Row],[Tiempo_normal (ns)]]&gt;$G$508,Tabla310[[#This Row],[Tiempo_normal (ns)]]&lt;$G$509)</f>
        <v>0</v>
      </c>
      <c r="X200" s="6">
        <v>197</v>
      </c>
      <c r="Y200" t="b">
        <f>OR(Tabla411[[#This Row],[Tiempo_lineal (ns)]]&gt;$I$508,Tabla411[[#This Row],[Tiempo_lineal (ns)]]&lt;$I$509)</f>
        <v>0</v>
      </c>
      <c r="Z200" t="b">
        <f>OR(Tabla411[[#This Row],[Tiempo_normal (ns)]]&gt;$J$508,Tabla411[[#This Row],[Tiempo_normal (ns)]]&lt;$J$509)</f>
        <v>0</v>
      </c>
      <c r="AA200" s="6">
        <v>197</v>
      </c>
      <c r="AB200" t="b">
        <f>OR(Tabla512[[#This Row],[Tiempo_lineal (ns)]]&gt;$L$508,Tabla512[[#This Row],[Tiempo_lineal (ns)]]&lt;$L$509)</f>
        <v>0</v>
      </c>
      <c r="AC200" t="b">
        <f>OR(Tabla512[[#This Row],[Tiempo_normal (ns)]]&gt;$M$508,Tabla512[[#This Row],[Tiempo_normal (ns)]]&lt;$M$509)</f>
        <v>1</v>
      </c>
      <c r="AD200" s="6">
        <v>197</v>
      </c>
      <c r="AE200" t="b">
        <f>OR(Tabla613[[#This Row],[Tiempo_lineal (ns)]]&gt;$O$508,Tabla613[[#This Row],[Tiempo_lineal (ns)]]&lt;$O$509)</f>
        <v>0</v>
      </c>
      <c r="AF200" s="7" t="b">
        <f>OR(Tabla613[[#This Row],[Tiempo_normal (ns)]]&gt;$P$508,Tabla613[[#This Row],[Tiempo_normal (ns)]]&lt;$P$509)</f>
        <v>0</v>
      </c>
    </row>
    <row r="201" spans="2:32" x14ac:dyDescent="0.3">
      <c r="B201">
        <v>198</v>
      </c>
      <c r="C201">
        <v>62</v>
      </c>
      <c r="D201">
        <v>52</v>
      </c>
      <c r="E201">
        <v>198</v>
      </c>
      <c r="F201">
        <v>73</v>
      </c>
      <c r="G201">
        <v>56</v>
      </c>
      <c r="H201">
        <v>198</v>
      </c>
      <c r="I201">
        <v>137</v>
      </c>
      <c r="J201">
        <v>100</v>
      </c>
      <c r="K201">
        <v>198</v>
      </c>
      <c r="L201">
        <v>362</v>
      </c>
      <c r="M201">
        <v>408</v>
      </c>
      <c r="N201">
        <v>198</v>
      </c>
      <c r="O201">
        <v>1849</v>
      </c>
      <c r="P201">
        <v>725</v>
      </c>
      <c r="R201" s="8">
        <v>198</v>
      </c>
      <c r="S201" t="b">
        <f>OR(Tabla19[[#This Row],[Tiempo_lineal (ns)]]&gt;$C$508,Tabla19[[#This Row],[Tiempo_lineal (ns)]]&lt;$C$509)</f>
        <v>0</v>
      </c>
      <c r="T201" t="b">
        <f>OR(Tabla19[[#This Row],[Tiempo_normal (ns)]]&gt;$D$508,Tabla19[[#This Row],[Tiempo_normal (ns)]]&lt;$D$509)</f>
        <v>0</v>
      </c>
      <c r="U201" s="8">
        <v>198</v>
      </c>
      <c r="V201" t="b">
        <f>OR(Tabla310[[#This Row],[Tiempo_lineal (ns)]]&gt;$F$508,Tabla310[[#This Row],[Tiempo_lineal (ns)]]&lt;$F$509)</f>
        <v>0</v>
      </c>
      <c r="W201" t="b">
        <f>OR(Tabla310[[#This Row],[Tiempo_normal (ns)]]&gt;$G$508,Tabla310[[#This Row],[Tiempo_normal (ns)]]&lt;$G$509)</f>
        <v>0</v>
      </c>
      <c r="X201" s="8">
        <v>198</v>
      </c>
      <c r="Y201" t="b">
        <f>OR(Tabla411[[#This Row],[Tiempo_lineal (ns)]]&gt;$I$508,Tabla411[[#This Row],[Tiempo_lineal (ns)]]&lt;$I$509)</f>
        <v>0</v>
      </c>
      <c r="Z201" t="b">
        <f>OR(Tabla411[[#This Row],[Tiempo_normal (ns)]]&gt;$J$508,Tabla411[[#This Row],[Tiempo_normal (ns)]]&lt;$J$509)</f>
        <v>0</v>
      </c>
      <c r="AA201" s="8">
        <v>198</v>
      </c>
      <c r="AB201" t="b">
        <f>OR(Tabla512[[#This Row],[Tiempo_lineal (ns)]]&gt;$L$508,Tabla512[[#This Row],[Tiempo_lineal (ns)]]&lt;$L$509)</f>
        <v>0</v>
      </c>
      <c r="AC201" t="b">
        <f>OR(Tabla512[[#This Row],[Tiempo_normal (ns)]]&gt;$M$508,Tabla512[[#This Row],[Tiempo_normal (ns)]]&lt;$M$509)</f>
        <v>0</v>
      </c>
      <c r="AD201" s="8">
        <v>198</v>
      </c>
      <c r="AE201" t="b">
        <f>OR(Tabla613[[#This Row],[Tiempo_lineal (ns)]]&gt;$O$508,Tabla613[[#This Row],[Tiempo_lineal (ns)]]&lt;$O$509)</f>
        <v>1</v>
      </c>
      <c r="AF201" s="7" t="b">
        <f>OR(Tabla613[[#This Row],[Tiempo_normal (ns)]]&gt;$P$508,Tabla613[[#This Row],[Tiempo_normal (ns)]]&lt;$P$509)</f>
        <v>0</v>
      </c>
    </row>
    <row r="202" spans="2:32" x14ac:dyDescent="0.3">
      <c r="B202">
        <v>199</v>
      </c>
      <c r="C202">
        <v>66</v>
      </c>
      <c r="D202">
        <v>53</v>
      </c>
      <c r="E202">
        <v>199</v>
      </c>
      <c r="F202">
        <v>74</v>
      </c>
      <c r="G202">
        <v>98</v>
      </c>
      <c r="H202">
        <v>199</v>
      </c>
      <c r="I202">
        <v>85</v>
      </c>
      <c r="J202">
        <v>407</v>
      </c>
      <c r="K202">
        <v>199</v>
      </c>
      <c r="L202">
        <v>537</v>
      </c>
      <c r="M202">
        <v>135</v>
      </c>
      <c r="N202">
        <v>199</v>
      </c>
      <c r="O202">
        <v>491</v>
      </c>
      <c r="P202">
        <v>502</v>
      </c>
      <c r="R202" s="6">
        <v>199</v>
      </c>
      <c r="S202" t="b">
        <f>OR(Tabla19[[#This Row],[Tiempo_lineal (ns)]]&gt;$C$508,Tabla19[[#This Row],[Tiempo_lineal (ns)]]&lt;$C$509)</f>
        <v>0</v>
      </c>
      <c r="T202" t="b">
        <f>OR(Tabla19[[#This Row],[Tiempo_normal (ns)]]&gt;$D$508,Tabla19[[#This Row],[Tiempo_normal (ns)]]&lt;$D$509)</f>
        <v>0</v>
      </c>
      <c r="U202" s="6">
        <v>199</v>
      </c>
      <c r="V202" t="b">
        <f>OR(Tabla310[[#This Row],[Tiempo_lineal (ns)]]&gt;$F$508,Tabla310[[#This Row],[Tiempo_lineal (ns)]]&lt;$F$509)</f>
        <v>0</v>
      </c>
      <c r="W202" t="b">
        <f>OR(Tabla310[[#This Row],[Tiempo_normal (ns)]]&gt;$G$508,Tabla310[[#This Row],[Tiempo_normal (ns)]]&lt;$G$509)</f>
        <v>0</v>
      </c>
      <c r="X202" s="6">
        <v>199</v>
      </c>
      <c r="Y202" t="b">
        <f>OR(Tabla411[[#This Row],[Tiempo_lineal (ns)]]&gt;$I$508,Tabla411[[#This Row],[Tiempo_lineal (ns)]]&lt;$I$509)</f>
        <v>0</v>
      </c>
      <c r="Z202" t="b">
        <f>OR(Tabla411[[#This Row],[Tiempo_normal (ns)]]&gt;$J$508,Tabla411[[#This Row],[Tiempo_normal (ns)]]&lt;$J$509)</f>
        <v>0</v>
      </c>
      <c r="AA202" s="6">
        <v>199</v>
      </c>
      <c r="AB202" t="b">
        <f>OR(Tabla512[[#This Row],[Tiempo_lineal (ns)]]&gt;$L$508,Tabla512[[#This Row],[Tiempo_lineal (ns)]]&lt;$L$509)</f>
        <v>0</v>
      </c>
      <c r="AC202" t="b">
        <f>OR(Tabla512[[#This Row],[Tiempo_normal (ns)]]&gt;$M$508,Tabla512[[#This Row],[Tiempo_normal (ns)]]&lt;$M$509)</f>
        <v>0</v>
      </c>
      <c r="AD202" s="6">
        <v>199</v>
      </c>
      <c r="AE202" t="b">
        <f>OR(Tabla613[[#This Row],[Tiempo_lineal (ns)]]&gt;$O$508,Tabla613[[#This Row],[Tiempo_lineal (ns)]]&lt;$O$509)</f>
        <v>0</v>
      </c>
      <c r="AF202" s="7" t="b">
        <f>OR(Tabla613[[#This Row],[Tiempo_normal (ns)]]&gt;$P$508,Tabla613[[#This Row],[Tiempo_normal (ns)]]&lt;$P$509)</f>
        <v>0</v>
      </c>
    </row>
    <row r="203" spans="2:32" x14ac:dyDescent="0.3">
      <c r="B203">
        <v>200</v>
      </c>
      <c r="C203">
        <v>95</v>
      </c>
      <c r="D203">
        <v>55</v>
      </c>
      <c r="E203">
        <v>200</v>
      </c>
      <c r="F203">
        <v>72</v>
      </c>
      <c r="G203">
        <v>36</v>
      </c>
      <c r="H203">
        <v>200</v>
      </c>
      <c r="I203">
        <v>90</v>
      </c>
      <c r="J203">
        <v>105</v>
      </c>
      <c r="K203">
        <v>200</v>
      </c>
      <c r="L203">
        <v>468</v>
      </c>
      <c r="M203">
        <v>341</v>
      </c>
      <c r="N203">
        <v>200</v>
      </c>
      <c r="O203">
        <v>556</v>
      </c>
      <c r="P203">
        <v>513</v>
      </c>
      <c r="R203" s="8">
        <v>200</v>
      </c>
      <c r="S203" t="b">
        <f>OR(Tabla19[[#This Row],[Tiempo_lineal (ns)]]&gt;$C$508,Tabla19[[#This Row],[Tiempo_lineal (ns)]]&lt;$C$509)</f>
        <v>0</v>
      </c>
      <c r="T203" t="b">
        <f>OR(Tabla19[[#This Row],[Tiempo_normal (ns)]]&gt;$D$508,Tabla19[[#This Row],[Tiempo_normal (ns)]]&lt;$D$509)</f>
        <v>0</v>
      </c>
      <c r="U203" s="8">
        <v>200</v>
      </c>
      <c r="V203" t="b">
        <f>OR(Tabla310[[#This Row],[Tiempo_lineal (ns)]]&gt;$F$508,Tabla310[[#This Row],[Tiempo_lineal (ns)]]&lt;$F$509)</f>
        <v>0</v>
      </c>
      <c r="W203" t="b">
        <f>OR(Tabla310[[#This Row],[Tiempo_normal (ns)]]&gt;$G$508,Tabla310[[#This Row],[Tiempo_normal (ns)]]&lt;$G$509)</f>
        <v>0</v>
      </c>
      <c r="X203" s="8">
        <v>200</v>
      </c>
      <c r="Y203" t="b">
        <f>OR(Tabla411[[#This Row],[Tiempo_lineal (ns)]]&gt;$I$508,Tabla411[[#This Row],[Tiempo_lineal (ns)]]&lt;$I$509)</f>
        <v>0</v>
      </c>
      <c r="Z203" t="b">
        <f>OR(Tabla411[[#This Row],[Tiempo_normal (ns)]]&gt;$J$508,Tabla411[[#This Row],[Tiempo_normal (ns)]]&lt;$J$509)</f>
        <v>0</v>
      </c>
      <c r="AA203" s="8">
        <v>200</v>
      </c>
      <c r="AB203" t="b">
        <f>OR(Tabla512[[#This Row],[Tiempo_lineal (ns)]]&gt;$L$508,Tabla512[[#This Row],[Tiempo_lineal (ns)]]&lt;$L$509)</f>
        <v>0</v>
      </c>
      <c r="AC203" t="b">
        <f>OR(Tabla512[[#This Row],[Tiempo_normal (ns)]]&gt;$M$508,Tabla512[[#This Row],[Tiempo_normal (ns)]]&lt;$M$509)</f>
        <v>0</v>
      </c>
      <c r="AD203" s="8">
        <v>200</v>
      </c>
      <c r="AE203" t="b">
        <f>OR(Tabla613[[#This Row],[Tiempo_lineal (ns)]]&gt;$O$508,Tabla613[[#This Row],[Tiempo_lineal (ns)]]&lt;$O$509)</f>
        <v>0</v>
      </c>
      <c r="AF203" s="7" t="b">
        <f>OR(Tabla613[[#This Row],[Tiempo_normal (ns)]]&gt;$P$508,Tabla613[[#This Row],[Tiempo_normal (ns)]]&lt;$P$509)</f>
        <v>0</v>
      </c>
    </row>
    <row r="204" spans="2:32" x14ac:dyDescent="0.3">
      <c r="B204">
        <v>201</v>
      </c>
      <c r="C204">
        <v>70</v>
      </c>
      <c r="D204">
        <v>38</v>
      </c>
      <c r="E204">
        <v>201</v>
      </c>
      <c r="F204">
        <v>90</v>
      </c>
      <c r="G204">
        <v>287</v>
      </c>
      <c r="H204">
        <v>201</v>
      </c>
      <c r="I204">
        <v>134</v>
      </c>
      <c r="J204">
        <v>434</v>
      </c>
      <c r="K204">
        <v>201</v>
      </c>
      <c r="L204">
        <v>389</v>
      </c>
      <c r="M204">
        <v>531</v>
      </c>
      <c r="N204">
        <v>201</v>
      </c>
      <c r="O204">
        <v>16879</v>
      </c>
      <c r="P204">
        <v>910</v>
      </c>
      <c r="R204" s="6">
        <v>201</v>
      </c>
      <c r="S204" t="b">
        <f>OR(Tabla19[[#This Row],[Tiempo_lineal (ns)]]&gt;$C$508,Tabla19[[#This Row],[Tiempo_lineal (ns)]]&lt;$C$509)</f>
        <v>0</v>
      </c>
      <c r="T204" t="b">
        <f>OR(Tabla19[[#This Row],[Tiempo_normal (ns)]]&gt;$D$508,Tabla19[[#This Row],[Tiempo_normal (ns)]]&lt;$D$509)</f>
        <v>0</v>
      </c>
      <c r="U204" s="6">
        <v>201</v>
      </c>
      <c r="V204" t="b">
        <f>OR(Tabla310[[#This Row],[Tiempo_lineal (ns)]]&gt;$F$508,Tabla310[[#This Row],[Tiempo_lineal (ns)]]&lt;$F$509)</f>
        <v>0</v>
      </c>
      <c r="W204" t="b">
        <f>OR(Tabla310[[#This Row],[Tiempo_normal (ns)]]&gt;$G$508,Tabla310[[#This Row],[Tiempo_normal (ns)]]&lt;$G$509)</f>
        <v>1</v>
      </c>
      <c r="X204" s="6">
        <v>201</v>
      </c>
      <c r="Y204" t="b">
        <f>OR(Tabla411[[#This Row],[Tiempo_lineal (ns)]]&gt;$I$508,Tabla411[[#This Row],[Tiempo_lineal (ns)]]&lt;$I$509)</f>
        <v>0</v>
      </c>
      <c r="Z204" t="b">
        <f>OR(Tabla411[[#This Row],[Tiempo_normal (ns)]]&gt;$J$508,Tabla411[[#This Row],[Tiempo_normal (ns)]]&lt;$J$509)</f>
        <v>0</v>
      </c>
      <c r="AA204" s="6">
        <v>201</v>
      </c>
      <c r="AB204" t="b">
        <f>OR(Tabla512[[#This Row],[Tiempo_lineal (ns)]]&gt;$L$508,Tabla512[[#This Row],[Tiempo_lineal (ns)]]&lt;$L$509)</f>
        <v>0</v>
      </c>
      <c r="AC204" t="b">
        <f>OR(Tabla512[[#This Row],[Tiempo_normal (ns)]]&gt;$M$508,Tabla512[[#This Row],[Tiempo_normal (ns)]]&lt;$M$509)</f>
        <v>0</v>
      </c>
      <c r="AD204" s="6">
        <v>201</v>
      </c>
      <c r="AE204" t="b">
        <f>OR(Tabla613[[#This Row],[Tiempo_lineal (ns)]]&gt;$O$508,Tabla613[[#This Row],[Tiempo_lineal (ns)]]&lt;$O$509)</f>
        <v>1</v>
      </c>
      <c r="AF204" s="7" t="b">
        <f>OR(Tabla613[[#This Row],[Tiempo_normal (ns)]]&gt;$P$508,Tabla613[[#This Row],[Tiempo_normal (ns)]]&lt;$P$509)</f>
        <v>0</v>
      </c>
    </row>
    <row r="205" spans="2:32" x14ac:dyDescent="0.3">
      <c r="B205">
        <v>202</v>
      </c>
      <c r="C205">
        <v>95</v>
      </c>
      <c r="D205">
        <v>74</v>
      </c>
      <c r="E205">
        <v>202</v>
      </c>
      <c r="F205">
        <v>203</v>
      </c>
      <c r="G205">
        <v>80</v>
      </c>
      <c r="H205">
        <v>202</v>
      </c>
      <c r="I205">
        <v>131</v>
      </c>
      <c r="J205">
        <v>375</v>
      </c>
      <c r="K205">
        <v>202</v>
      </c>
      <c r="L205">
        <v>390</v>
      </c>
      <c r="M205">
        <v>335</v>
      </c>
      <c r="N205">
        <v>202</v>
      </c>
      <c r="O205">
        <v>250</v>
      </c>
      <c r="P205">
        <v>1025</v>
      </c>
      <c r="R205" s="8">
        <v>202</v>
      </c>
      <c r="S205" t="b">
        <f>OR(Tabla19[[#This Row],[Tiempo_lineal (ns)]]&gt;$C$508,Tabla19[[#This Row],[Tiempo_lineal (ns)]]&lt;$C$509)</f>
        <v>0</v>
      </c>
      <c r="T205" t="b">
        <f>OR(Tabla19[[#This Row],[Tiempo_normal (ns)]]&gt;$D$508,Tabla19[[#This Row],[Tiempo_normal (ns)]]&lt;$D$509)</f>
        <v>0</v>
      </c>
      <c r="U205" s="8">
        <v>202</v>
      </c>
      <c r="V205" t="b">
        <f>OR(Tabla310[[#This Row],[Tiempo_lineal (ns)]]&gt;$F$508,Tabla310[[#This Row],[Tiempo_lineal (ns)]]&lt;$F$509)</f>
        <v>1</v>
      </c>
      <c r="W205" t="b">
        <f>OR(Tabla310[[#This Row],[Tiempo_normal (ns)]]&gt;$G$508,Tabla310[[#This Row],[Tiempo_normal (ns)]]&lt;$G$509)</f>
        <v>0</v>
      </c>
      <c r="X205" s="8">
        <v>202</v>
      </c>
      <c r="Y205" t="b">
        <f>OR(Tabla411[[#This Row],[Tiempo_lineal (ns)]]&gt;$I$508,Tabla411[[#This Row],[Tiempo_lineal (ns)]]&lt;$I$509)</f>
        <v>0</v>
      </c>
      <c r="Z205" t="b">
        <f>OR(Tabla411[[#This Row],[Tiempo_normal (ns)]]&gt;$J$508,Tabla411[[#This Row],[Tiempo_normal (ns)]]&lt;$J$509)</f>
        <v>0</v>
      </c>
      <c r="AA205" s="8">
        <v>202</v>
      </c>
      <c r="AB205" t="b">
        <f>OR(Tabla512[[#This Row],[Tiempo_lineal (ns)]]&gt;$L$508,Tabla512[[#This Row],[Tiempo_lineal (ns)]]&lt;$L$509)</f>
        <v>0</v>
      </c>
      <c r="AC205" t="b">
        <f>OR(Tabla512[[#This Row],[Tiempo_normal (ns)]]&gt;$M$508,Tabla512[[#This Row],[Tiempo_normal (ns)]]&lt;$M$509)</f>
        <v>0</v>
      </c>
      <c r="AD205" s="8">
        <v>202</v>
      </c>
      <c r="AE205" t="b">
        <f>OR(Tabla613[[#This Row],[Tiempo_lineal (ns)]]&gt;$O$508,Tabla613[[#This Row],[Tiempo_lineal (ns)]]&lt;$O$509)</f>
        <v>0</v>
      </c>
      <c r="AF205" s="7" t="b">
        <f>OR(Tabla613[[#This Row],[Tiempo_normal (ns)]]&gt;$P$508,Tabla613[[#This Row],[Tiempo_normal (ns)]]&lt;$P$509)</f>
        <v>0</v>
      </c>
    </row>
    <row r="206" spans="2:32" x14ac:dyDescent="0.3">
      <c r="B206">
        <v>203</v>
      </c>
      <c r="C206">
        <v>91</v>
      </c>
      <c r="D206">
        <v>42</v>
      </c>
      <c r="E206">
        <v>203</v>
      </c>
      <c r="F206">
        <v>74</v>
      </c>
      <c r="G206">
        <v>132</v>
      </c>
      <c r="H206">
        <v>203</v>
      </c>
      <c r="I206">
        <v>221</v>
      </c>
      <c r="J206">
        <v>363</v>
      </c>
      <c r="K206">
        <v>203</v>
      </c>
      <c r="L206">
        <v>831</v>
      </c>
      <c r="M206">
        <v>345</v>
      </c>
      <c r="N206">
        <v>203</v>
      </c>
      <c r="O206">
        <v>1273</v>
      </c>
      <c r="P206">
        <v>391</v>
      </c>
      <c r="R206" s="6">
        <v>203</v>
      </c>
      <c r="S206" t="b">
        <f>OR(Tabla19[[#This Row],[Tiempo_lineal (ns)]]&gt;$C$508,Tabla19[[#This Row],[Tiempo_lineal (ns)]]&lt;$C$509)</f>
        <v>0</v>
      </c>
      <c r="T206" t="b">
        <f>OR(Tabla19[[#This Row],[Tiempo_normal (ns)]]&gt;$D$508,Tabla19[[#This Row],[Tiempo_normal (ns)]]&lt;$D$509)</f>
        <v>0</v>
      </c>
      <c r="U206" s="6">
        <v>203</v>
      </c>
      <c r="V206" t="b">
        <f>OR(Tabla310[[#This Row],[Tiempo_lineal (ns)]]&gt;$F$508,Tabla310[[#This Row],[Tiempo_lineal (ns)]]&lt;$F$509)</f>
        <v>0</v>
      </c>
      <c r="W206" t="b">
        <f>OR(Tabla310[[#This Row],[Tiempo_normal (ns)]]&gt;$G$508,Tabla310[[#This Row],[Tiempo_normal (ns)]]&lt;$G$509)</f>
        <v>0</v>
      </c>
      <c r="X206" s="6">
        <v>203</v>
      </c>
      <c r="Y206" t="b">
        <f>OR(Tabla411[[#This Row],[Tiempo_lineal (ns)]]&gt;$I$508,Tabla411[[#This Row],[Tiempo_lineal (ns)]]&lt;$I$509)</f>
        <v>0</v>
      </c>
      <c r="Z206" t="b">
        <f>OR(Tabla411[[#This Row],[Tiempo_normal (ns)]]&gt;$J$508,Tabla411[[#This Row],[Tiempo_normal (ns)]]&lt;$J$509)</f>
        <v>0</v>
      </c>
      <c r="AA206" s="6">
        <v>203</v>
      </c>
      <c r="AB206" t="b">
        <f>OR(Tabla512[[#This Row],[Tiempo_lineal (ns)]]&gt;$L$508,Tabla512[[#This Row],[Tiempo_lineal (ns)]]&lt;$L$509)</f>
        <v>1</v>
      </c>
      <c r="AC206" t="b">
        <f>OR(Tabla512[[#This Row],[Tiempo_normal (ns)]]&gt;$M$508,Tabla512[[#This Row],[Tiempo_normal (ns)]]&lt;$M$509)</f>
        <v>0</v>
      </c>
      <c r="AD206" s="6">
        <v>203</v>
      </c>
      <c r="AE206" t="b">
        <f>OR(Tabla613[[#This Row],[Tiempo_lineal (ns)]]&gt;$O$508,Tabla613[[#This Row],[Tiempo_lineal (ns)]]&lt;$O$509)</f>
        <v>0</v>
      </c>
      <c r="AF206" s="7" t="b">
        <f>OR(Tabla613[[#This Row],[Tiempo_normal (ns)]]&gt;$P$508,Tabla613[[#This Row],[Tiempo_normal (ns)]]&lt;$P$509)</f>
        <v>0</v>
      </c>
    </row>
    <row r="207" spans="2:32" x14ac:dyDescent="0.3">
      <c r="B207">
        <v>204</v>
      </c>
      <c r="C207">
        <v>88</v>
      </c>
      <c r="D207">
        <v>57</v>
      </c>
      <c r="E207">
        <v>204</v>
      </c>
      <c r="F207">
        <v>89</v>
      </c>
      <c r="G207">
        <v>86</v>
      </c>
      <c r="H207">
        <v>204</v>
      </c>
      <c r="I207">
        <v>178</v>
      </c>
      <c r="J207">
        <v>324</v>
      </c>
      <c r="K207">
        <v>204</v>
      </c>
      <c r="L207">
        <v>147</v>
      </c>
      <c r="M207">
        <v>384</v>
      </c>
      <c r="N207">
        <v>204</v>
      </c>
      <c r="O207">
        <v>653</v>
      </c>
      <c r="P207">
        <v>876</v>
      </c>
      <c r="R207" s="8">
        <v>204</v>
      </c>
      <c r="S207" t="b">
        <f>OR(Tabla19[[#This Row],[Tiempo_lineal (ns)]]&gt;$C$508,Tabla19[[#This Row],[Tiempo_lineal (ns)]]&lt;$C$509)</f>
        <v>0</v>
      </c>
      <c r="T207" t="b">
        <f>OR(Tabla19[[#This Row],[Tiempo_normal (ns)]]&gt;$D$508,Tabla19[[#This Row],[Tiempo_normal (ns)]]&lt;$D$509)</f>
        <v>0</v>
      </c>
      <c r="U207" s="8">
        <v>204</v>
      </c>
      <c r="V207" t="b">
        <f>OR(Tabla310[[#This Row],[Tiempo_lineal (ns)]]&gt;$F$508,Tabla310[[#This Row],[Tiempo_lineal (ns)]]&lt;$F$509)</f>
        <v>0</v>
      </c>
      <c r="W207" t="b">
        <f>OR(Tabla310[[#This Row],[Tiempo_normal (ns)]]&gt;$G$508,Tabla310[[#This Row],[Tiempo_normal (ns)]]&lt;$G$509)</f>
        <v>0</v>
      </c>
      <c r="X207" s="8">
        <v>204</v>
      </c>
      <c r="Y207" t="b">
        <f>OR(Tabla411[[#This Row],[Tiempo_lineal (ns)]]&gt;$I$508,Tabla411[[#This Row],[Tiempo_lineal (ns)]]&lt;$I$509)</f>
        <v>0</v>
      </c>
      <c r="Z207" t="b">
        <f>OR(Tabla411[[#This Row],[Tiempo_normal (ns)]]&gt;$J$508,Tabla411[[#This Row],[Tiempo_normal (ns)]]&lt;$J$509)</f>
        <v>0</v>
      </c>
      <c r="AA207" s="8">
        <v>204</v>
      </c>
      <c r="AB207" t="b">
        <f>OR(Tabla512[[#This Row],[Tiempo_lineal (ns)]]&gt;$L$508,Tabla512[[#This Row],[Tiempo_lineal (ns)]]&lt;$L$509)</f>
        <v>0</v>
      </c>
      <c r="AC207" t="b">
        <f>OR(Tabla512[[#This Row],[Tiempo_normal (ns)]]&gt;$M$508,Tabla512[[#This Row],[Tiempo_normal (ns)]]&lt;$M$509)</f>
        <v>0</v>
      </c>
      <c r="AD207" s="8">
        <v>204</v>
      </c>
      <c r="AE207" t="b">
        <f>OR(Tabla613[[#This Row],[Tiempo_lineal (ns)]]&gt;$O$508,Tabla613[[#This Row],[Tiempo_lineal (ns)]]&lt;$O$509)</f>
        <v>0</v>
      </c>
      <c r="AF207" s="7" t="b">
        <f>OR(Tabla613[[#This Row],[Tiempo_normal (ns)]]&gt;$P$508,Tabla613[[#This Row],[Tiempo_normal (ns)]]&lt;$P$509)</f>
        <v>0</v>
      </c>
    </row>
    <row r="208" spans="2:32" x14ac:dyDescent="0.3">
      <c r="B208">
        <v>205</v>
      </c>
      <c r="C208">
        <v>72</v>
      </c>
      <c r="D208">
        <v>56</v>
      </c>
      <c r="E208">
        <v>205</v>
      </c>
      <c r="F208">
        <v>61</v>
      </c>
      <c r="G208">
        <v>122</v>
      </c>
      <c r="H208">
        <v>205</v>
      </c>
      <c r="I208">
        <v>492</v>
      </c>
      <c r="J208">
        <v>688</v>
      </c>
      <c r="K208">
        <v>205</v>
      </c>
      <c r="L208">
        <v>250</v>
      </c>
      <c r="M208">
        <v>296</v>
      </c>
      <c r="N208">
        <v>205</v>
      </c>
      <c r="O208">
        <v>318</v>
      </c>
      <c r="P208">
        <v>949</v>
      </c>
      <c r="R208" s="6">
        <v>205</v>
      </c>
      <c r="S208" t="b">
        <f>OR(Tabla19[[#This Row],[Tiempo_lineal (ns)]]&gt;$C$508,Tabla19[[#This Row],[Tiempo_lineal (ns)]]&lt;$C$509)</f>
        <v>0</v>
      </c>
      <c r="T208" t="b">
        <f>OR(Tabla19[[#This Row],[Tiempo_normal (ns)]]&gt;$D$508,Tabla19[[#This Row],[Tiempo_normal (ns)]]&lt;$D$509)</f>
        <v>0</v>
      </c>
      <c r="U208" s="6">
        <v>205</v>
      </c>
      <c r="V208" t="b">
        <f>OR(Tabla310[[#This Row],[Tiempo_lineal (ns)]]&gt;$F$508,Tabla310[[#This Row],[Tiempo_lineal (ns)]]&lt;$F$509)</f>
        <v>0</v>
      </c>
      <c r="W208" t="b">
        <f>OR(Tabla310[[#This Row],[Tiempo_normal (ns)]]&gt;$G$508,Tabla310[[#This Row],[Tiempo_normal (ns)]]&lt;$G$509)</f>
        <v>0</v>
      </c>
      <c r="X208" s="6">
        <v>205</v>
      </c>
      <c r="Y208" t="b">
        <f>OR(Tabla411[[#This Row],[Tiempo_lineal (ns)]]&gt;$I$508,Tabla411[[#This Row],[Tiempo_lineal (ns)]]&lt;$I$509)</f>
        <v>1</v>
      </c>
      <c r="Z208" t="b">
        <f>OR(Tabla411[[#This Row],[Tiempo_normal (ns)]]&gt;$J$508,Tabla411[[#This Row],[Tiempo_normal (ns)]]&lt;$J$509)</f>
        <v>0</v>
      </c>
      <c r="AA208" s="6">
        <v>205</v>
      </c>
      <c r="AB208" t="b">
        <f>OR(Tabla512[[#This Row],[Tiempo_lineal (ns)]]&gt;$L$508,Tabla512[[#This Row],[Tiempo_lineal (ns)]]&lt;$L$509)</f>
        <v>0</v>
      </c>
      <c r="AC208" t="b">
        <f>OR(Tabla512[[#This Row],[Tiempo_normal (ns)]]&gt;$M$508,Tabla512[[#This Row],[Tiempo_normal (ns)]]&lt;$M$509)</f>
        <v>0</v>
      </c>
      <c r="AD208" s="6">
        <v>205</v>
      </c>
      <c r="AE208" t="b">
        <f>OR(Tabla613[[#This Row],[Tiempo_lineal (ns)]]&gt;$O$508,Tabla613[[#This Row],[Tiempo_lineal (ns)]]&lt;$O$509)</f>
        <v>0</v>
      </c>
      <c r="AF208" s="7" t="b">
        <f>OR(Tabla613[[#This Row],[Tiempo_normal (ns)]]&gt;$P$508,Tabla613[[#This Row],[Tiempo_normal (ns)]]&lt;$P$509)</f>
        <v>0</v>
      </c>
    </row>
    <row r="209" spans="2:32" x14ac:dyDescent="0.3">
      <c r="B209">
        <v>206</v>
      </c>
      <c r="C209">
        <v>73</v>
      </c>
      <c r="D209">
        <v>47</v>
      </c>
      <c r="E209">
        <v>206</v>
      </c>
      <c r="F209">
        <v>94</v>
      </c>
      <c r="G209">
        <v>54</v>
      </c>
      <c r="H209">
        <v>206</v>
      </c>
      <c r="I209">
        <v>305</v>
      </c>
      <c r="J209">
        <v>335</v>
      </c>
      <c r="K209">
        <v>206</v>
      </c>
      <c r="L209">
        <v>258</v>
      </c>
      <c r="M209">
        <v>360</v>
      </c>
      <c r="N209">
        <v>206</v>
      </c>
      <c r="O209">
        <v>707</v>
      </c>
      <c r="P209">
        <v>403</v>
      </c>
      <c r="R209" s="8">
        <v>206</v>
      </c>
      <c r="S209" t="b">
        <f>OR(Tabla19[[#This Row],[Tiempo_lineal (ns)]]&gt;$C$508,Tabla19[[#This Row],[Tiempo_lineal (ns)]]&lt;$C$509)</f>
        <v>0</v>
      </c>
      <c r="T209" t="b">
        <f>OR(Tabla19[[#This Row],[Tiempo_normal (ns)]]&gt;$D$508,Tabla19[[#This Row],[Tiempo_normal (ns)]]&lt;$D$509)</f>
        <v>0</v>
      </c>
      <c r="U209" s="8">
        <v>206</v>
      </c>
      <c r="V209" t="b">
        <f>OR(Tabla310[[#This Row],[Tiempo_lineal (ns)]]&gt;$F$508,Tabla310[[#This Row],[Tiempo_lineal (ns)]]&lt;$F$509)</f>
        <v>0</v>
      </c>
      <c r="W209" t="b">
        <f>OR(Tabla310[[#This Row],[Tiempo_normal (ns)]]&gt;$G$508,Tabla310[[#This Row],[Tiempo_normal (ns)]]&lt;$G$509)</f>
        <v>0</v>
      </c>
      <c r="X209" s="8">
        <v>206</v>
      </c>
      <c r="Y209" t="b">
        <f>OR(Tabla411[[#This Row],[Tiempo_lineal (ns)]]&gt;$I$508,Tabla411[[#This Row],[Tiempo_lineal (ns)]]&lt;$I$509)</f>
        <v>0</v>
      </c>
      <c r="Z209" t="b">
        <f>OR(Tabla411[[#This Row],[Tiempo_normal (ns)]]&gt;$J$508,Tabla411[[#This Row],[Tiempo_normal (ns)]]&lt;$J$509)</f>
        <v>0</v>
      </c>
      <c r="AA209" s="8">
        <v>206</v>
      </c>
      <c r="AB209" t="b">
        <f>OR(Tabla512[[#This Row],[Tiempo_lineal (ns)]]&gt;$L$508,Tabla512[[#This Row],[Tiempo_lineal (ns)]]&lt;$L$509)</f>
        <v>0</v>
      </c>
      <c r="AC209" t="b">
        <f>OR(Tabla512[[#This Row],[Tiempo_normal (ns)]]&gt;$M$508,Tabla512[[#This Row],[Tiempo_normal (ns)]]&lt;$M$509)</f>
        <v>0</v>
      </c>
      <c r="AD209" s="8">
        <v>206</v>
      </c>
      <c r="AE209" t="b">
        <f>OR(Tabla613[[#This Row],[Tiempo_lineal (ns)]]&gt;$O$508,Tabla613[[#This Row],[Tiempo_lineal (ns)]]&lt;$O$509)</f>
        <v>0</v>
      </c>
      <c r="AF209" s="7" t="b">
        <f>OR(Tabla613[[#This Row],[Tiempo_normal (ns)]]&gt;$P$508,Tabla613[[#This Row],[Tiempo_normal (ns)]]&lt;$P$509)</f>
        <v>0</v>
      </c>
    </row>
    <row r="210" spans="2:32" x14ac:dyDescent="0.3">
      <c r="B210">
        <v>207</v>
      </c>
      <c r="C210">
        <v>68</v>
      </c>
      <c r="D210">
        <v>38</v>
      </c>
      <c r="E210">
        <v>207</v>
      </c>
      <c r="F210">
        <v>103</v>
      </c>
      <c r="G210">
        <v>60</v>
      </c>
      <c r="H210">
        <v>207</v>
      </c>
      <c r="I210">
        <v>315</v>
      </c>
      <c r="J210">
        <v>152</v>
      </c>
      <c r="K210">
        <v>207</v>
      </c>
      <c r="L210">
        <v>512</v>
      </c>
      <c r="M210">
        <v>410</v>
      </c>
      <c r="N210">
        <v>207</v>
      </c>
      <c r="O210">
        <v>315</v>
      </c>
      <c r="P210">
        <v>844</v>
      </c>
      <c r="R210" s="6">
        <v>207</v>
      </c>
      <c r="S210" t="b">
        <f>OR(Tabla19[[#This Row],[Tiempo_lineal (ns)]]&gt;$C$508,Tabla19[[#This Row],[Tiempo_lineal (ns)]]&lt;$C$509)</f>
        <v>0</v>
      </c>
      <c r="T210" t="b">
        <f>OR(Tabla19[[#This Row],[Tiempo_normal (ns)]]&gt;$D$508,Tabla19[[#This Row],[Tiempo_normal (ns)]]&lt;$D$509)</f>
        <v>0</v>
      </c>
      <c r="U210" s="6">
        <v>207</v>
      </c>
      <c r="V210" t="b">
        <f>OR(Tabla310[[#This Row],[Tiempo_lineal (ns)]]&gt;$F$508,Tabla310[[#This Row],[Tiempo_lineal (ns)]]&lt;$F$509)</f>
        <v>0</v>
      </c>
      <c r="W210" t="b">
        <f>OR(Tabla310[[#This Row],[Tiempo_normal (ns)]]&gt;$G$508,Tabla310[[#This Row],[Tiempo_normal (ns)]]&lt;$G$509)</f>
        <v>0</v>
      </c>
      <c r="X210" s="6">
        <v>207</v>
      </c>
      <c r="Y210" t="b">
        <f>OR(Tabla411[[#This Row],[Tiempo_lineal (ns)]]&gt;$I$508,Tabla411[[#This Row],[Tiempo_lineal (ns)]]&lt;$I$509)</f>
        <v>0</v>
      </c>
      <c r="Z210" t="b">
        <f>OR(Tabla411[[#This Row],[Tiempo_normal (ns)]]&gt;$J$508,Tabla411[[#This Row],[Tiempo_normal (ns)]]&lt;$J$509)</f>
        <v>0</v>
      </c>
      <c r="AA210" s="6">
        <v>207</v>
      </c>
      <c r="AB210" t="b">
        <f>OR(Tabla512[[#This Row],[Tiempo_lineal (ns)]]&gt;$L$508,Tabla512[[#This Row],[Tiempo_lineal (ns)]]&lt;$L$509)</f>
        <v>0</v>
      </c>
      <c r="AC210" t="b">
        <f>OR(Tabla512[[#This Row],[Tiempo_normal (ns)]]&gt;$M$508,Tabla512[[#This Row],[Tiempo_normal (ns)]]&lt;$M$509)</f>
        <v>0</v>
      </c>
      <c r="AD210" s="6">
        <v>207</v>
      </c>
      <c r="AE210" t="b">
        <f>OR(Tabla613[[#This Row],[Tiempo_lineal (ns)]]&gt;$O$508,Tabla613[[#This Row],[Tiempo_lineal (ns)]]&lt;$O$509)</f>
        <v>0</v>
      </c>
      <c r="AF210" s="7" t="b">
        <f>OR(Tabla613[[#This Row],[Tiempo_normal (ns)]]&gt;$P$508,Tabla613[[#This Row],[Tiempo_normal (ns)]]&lt;$P$509)</f>
        <v>0</v>
      </c>
    </row>
    <row r="211" spans="2:32" x14ac:dyDescent="0.3">
      <c r="B211">
        <v>208</v>
      </c>
      <c r="C211">
        <v>85</v>
      </c>
      <c r="D211">
        <v>78</v>
      </c>
      <c r="E211">
        <v>208</v>
      </c>
      <c r="F211">
        <v>94</v>
      </c>
      <c r="G211">
        <v>76</v>
      </c>
      <c r="H211">
        <v>208</v>
      </c>
      <c r="I211">
        <v>163</v>
      </c>
      <c r="J211">
        <v>257</v>
      </c>
      <c r="K211">
        <v>208</v>
      </c>
      <c r="L211">
        <v>552</v>
      </c>
      <c r="M211">
        <v>390</v>
      </c>
      <c r="N211">
        <v>208</v>
      </c>
      <c r="O211">
        <v>391</v>
      </c>
      <c r="P211">
        <v>290</v>
      </c>
      <c r="R211" s="8">
        <v>208</v>
      </c>
      <c r="S211" t="b">
        <f>OR(Tabla19[[#This Row],[Tiempo_lineal (ns)]]&gt;$C$508,Tabla19[[#This Row],[Tiempo_lineal (ns)]]&lt;$C$509)</f>
        <v>0</v>
      </c>
      <c r="T211" t="b">
        <f>OR(Tabla19[[#This Row],[Tiempo_normal (ns)]]&gt;$D$508,Tabla19[[#This Row],[Tiempo_normal (ns)]]&lt;$D$509)</f>
        <v>0</v>
      </c>
      <c r="U211" s="8">
        <v>208</v>
      </c>
      <c r="V211" t="b">
        <f>OR(Tabla310[[#This Row],[Tiempo_lineal (ns)]]&gt;$F$508,Tabla310[[#This Row],[Tiempo_lineal (ns)]]&lt;$F$509)</f>
        <v>0</v>
      </c>
      <c r="W211" t="b">
        <f>OR(Tabla310[[#This Row],[Tiempo_normal (ns)]]&gt;$G$508,Tabla310[[#This Row],[Tiempo_normal (ns)]]&lt;$G$509)</f>
        <v>0</v>
      </c>
      <c r="X211" s="8">
        <v>208</v>
      </c>
      <c r="Y211" t="b">
        <f>OR(Tabla411[[#This Row],[Tiempo_lineal (ns)]]&gt;$I$508,Tabla411[[#This Row],[Tiempo_lineal (ns)]]&lt;$I$509)</f>
        <v>0</v>
      </c>
      <c r="Z211" t="b">
        <f>OR(Tabla411[[#This Row],[Tiempo_normal (ns)]]&gt;$J$508,Tabla411[[#This Row],[Tiempo_normal (ns)]]&lt;$J$509)</f>
        <v>0</v>
      </c>
      <c r="AA211" s="8">
        <v>208</v>
      </c>
      <c r="AB211" t="b">
        <f>OR(Tabla512[[#This Row],[Tiempo_lineal (ns)]]&gt;$L$508,Tabla512[[#This Row],[Tiempo_lineal (ns)]]&lt;$L$509)</f>
        <v>0</v>
      </c>
      <c r="AC211" t="b">
        <f>OR(Tabla512[[#This Row],[Tiempo_normal (ns)]]&gt;$M$508,Tabla512[[#This Row],[Tiempo_normal (ns)]]&lt;$M$509)</f>
        <v>0</v>
      </c>
      <c r="AD211" s="8">
        <v>208</v>
      </c>
      <c r="AE211" t="b">
        <f>OR(Tabla613[[#This Row],[Tiempo_lineal (ns)]]&gt;$O$508,Tabla613[[#This Row],[Tiempo_lineal (ns)]]&lt;$O$509)</f>
        <v>0</v>
      </c>
      <c r="AF211" s="7" t="b">
        <f>OR(Tabla613[[#This Row],[Tiempo_normal (ns)]]&gt;$P$508,Tabla613[[#This Row],[Tiempo_normal (ns)]]&lt;$P$509)</f>
        <v>0</v>
      </c>
    </row>
    <row r="212" spans="2:32" x14ac:dyDescent="0.3">
      <c r="B212">
        <v>209</v>
      </c>
      <c r="C212">
        <v>77</v>
      </c>
      <c r="D212">
        <v>47</v>
      </c>
      <c r="E212">
        <v>209</v>
      </c>
      <c r="F212">
        <v>104</v>
      </c>
      <c r="G212">
        <v>48</v>
      </c>
      <c r="H212">
        <v>209</v>
      </c>
      <c r="I212">
        <v>401</v>
      </c>
      <c r="J212">
        <v>184</v>
      </c>
      <c r="K212">
        <v>209</v>
      </c>
      <c r="L212">
        <v>389</v>
      </c>
      <c r="M212">
        <v>279</v>
      </c>
      <c r="N212">
        <v>209</v>
      </c>
      <c r="O212">
        <v>422</v>
      </c>
      <c r="P212">
        <v>486</v>
      </c>
      <c r="R212" s="6">
        <v>209</v>
      </c>
      <c r="S212" t="b">
        <f>OR(Tabla19[[#This Row],[Tiempo_lineal (ns)]]&gt;$C$508,Tabla19[[#This Row],[Tiempo_lineal (ns)]]&lt;$C$509)</f>
        <v>0</v>
      </c>
      <c r="T212" t="b">
        <f>OR(Tabla19[[#This Row],[Tiempo_normal (ns)]]&gt;$D$508,Tabla19[[#This Row],[Tiempo_normal (ns)]]&lt;$D$509)</f>
        <v>0</v>
      </c>
      <c r="U212" s="6">
        <v>209</v>
      </c>
      <c r="V212" t="b">
        <f>OR(Tabla310[[#This Row],[Tiempo_lineal (ns)]]&gt;$F$508,Tabla310[[#This Row],[Tiempo_lineal (ns)]]&lt;$F$509)</f>
        <v>0</v>
      </c>
      <c r="W212" t="b">
        <f>OR(Tabla310[[#This Row],[Tiempo_normal (ns)]]&gt;$G$508,Tabla310[[#This Row],[Tiempo_normal (ns)]]&lt;$G$509)</f>
        <v>0</v>
      </c>
      <c r="X212" s="6">
        <v>209</v>
      </c>
      <c r="Y212" t="b">
        <f>OR(Tabla411[[#This Row],[Tiempo_lineal (ns)]]&gt;$I$508,Tabla411[[#This Row],[Tiempo_lineal (ns)]]&lt;$I$509)</f>
        <v>0</v>
      </c>
      <c r="Z212" t="b">
        <f>OR(Tabla411[[#This Row],[Tiempo_normal (ns)]]&gt;$J$508,Tabla411[[#This Row],[Tiempo_normal (ns)]]&lt;$J$509)</f>
        <v>0</v>
      </c>
      <c r="AA212" s="6">
        <v>209</v>
      </c>
      <c r="AB212" t="b">
        <f>OR(Tabla512[[#This Row],[Tiempo_lineal (ns)]]&gt;$L$508,Tabla512[[#This Row],[Tiempo_lineal (ns)]]&lt;$L$509)</f>
        <v>0</v>
      </c>
      <c r="AC212" t="b">
        <f>OR(Tabla512[[#This Row],[Tiempo_normal (ns)]]&gt;$M$508,Tabla512[[#This Row],[Tiempo_normal (ns)]]&lt;$M$509)</f>
        <v>0</v>
      </c>
      <c r="AD212" s="6">
        <v>209</v>
      </c>
      <c r="AE212" t="b">
        <f>OR(Tabla613[[#This Row],[Tiempo_lineal (ns)]]&gt;$O$508,Tabla613[[#This Row],[Tiempo_lineal (ns)]]&lt;$O$509)</f>
        <v>0</v>
      </c>
      <c r="AF212" s="7" t="b">
        <f>OR(Tabla613[[#This Row],[Tiempo_normal (ns)]]&gt;$P$508,Tabla613[[#This Row],[Tiempo_normal (ns)]]&lt;$P$509)</f>
        <v>0</v>
      </c>
    </row>
    <row r="213" spans="2:32" x14ac:dyDescent="0.3">
      <c r="B213">
        <v>210</v>
      </c>
      <c r="C213">
        <v>74</v>
      </c>
      <c r="D213">
        <v>54</v>
      </c>
      <c r="E213">
        <v>210</v>
      </c>
      <c r="F213">
        <v>90</v>
      </c>
      <c r="G213">
        <v>36</v>
      </c>
      <c r="H213">
        <v>210</v>
      </c>
      <c r="I213">
        <v>569</v>
      </c>
      <c r="J213">
        <v>264</v>
      </c>
      <c r="K213">
        <v>210</v>
      </c>
      <c r="L213">
        <v>727</v>
      </c>
      <c r="M213">
        <v>400</v>
      </c>
      <c r="N213">
        <v>210</v>
      </c>
      <c r="O213">
        <v>752</v>
      </c>
      <c r="P213">
        <v>351</v>
      </c>
      <c r="R213" s="8">
        <v>210</v>
      </c>
      <c r="S213" t="b">
        <f>OR(Tabla19[[#This Row],[Tiempo_lineal (ns)]]&gt;$C$508,Tabla19[[#This Row],[Tiempo_lineal (ns)]]&lt;$C$509)</f>
        <v>0</v>
      </c>
      <c r="T213" t="b">
        <f>OR(Tabla19[[#This Row],[Tiempo_normal (ns)]]&gt;$D$508,Tabla19[[#This Row],[Tiempo_normal (ns)]]&lt;$D$509)</f>
        <v>0</v>
      </c>
      <c r="U213" s="8">
        <v>210</v>
      </c>
      <c r="V213" t="b">
        <f>OR(Tabla310[[#This Row],[Tiempo_lineal (ns)]]&gt;$F$508,Tabla310[[#This Row],[Tiempo_lineal (ns)]]&lt;$F$509)</f>
        <v>0</v>
      </c>
      <c r="W213" t="b">
        <f>OR(Tabla310[[#This Row],[Tiempo_normal (ns)]]&gt;$G$508,Tabla310[[#This Row],[Tiempo_normal (ns)]]&lt;$G$509)</f>
        <v>0</v>
      </c>
      <c r="X213" s="8">
        <v>210</v>
      </c>
      <c r="Y213" t="b">
        <f>OR(Tabla411[[#This Row],[Tiempo_lineal (ns)]]&gt;$I$508,Tabla411[[#This Row],[Tiempo_lineal (ns)]]&lt;$I$509)</f>
        <v>1</v>
      </c>
      <c r="Z213" t="b">
        <f>OR(Tabla411[[#This Row],[Tiempo_normal (ns)]]&gt;$J$508,Tabla411[[#This Row],[Tiempo_normal (ns)]]&lt;$J$509)</f>
        <v>0</v>
      </c>
      <c r="AA213" s="8">
        <v>210</v>
      </c>
      <c r="AB213" t="b">
        <f>OR(Tabla512[[#This Row],[Tiempo_lineal (ns)]]&gt;$L$508,Tabla512[[#This Row],[Tiempo_lineal (ns)]]&lt;$L$509)</f>
        <v>1</v>
      </c>
      <c r="AC213" t="b">
        <f>OR(Tabla512[[#This Row],[Tiempo_normal (ns)]]&gt;$M$508,Tabla512[[#This Row],[Tiempo_normal (ns)]]&lt;$M$509)</f>
        <v>0</v>
      </c>
      <c r="AD213" s="8">
        <v>210</v>
      </c>
      <c r="AE213" t="b">
        <f>OR(Tabla613[[#This Row],[Tiempo_lineal (ns)]]&gt;$O$508,Tabla613[[#This Row],[Tiempo_lineal (ns)]]&lt;$O$509)</f>
        <v>0</v>
      </c>
      <c r="AF213" s="7" t="b">
        <f>OR(Tabla613[[#This Row],[Tiempo_normal (ns)]]&gt;$P$508,Tabla613[[#This Row],[Tiempo_normal (ns)]]&lt;$P$509)</f>
        <v>0</v>
      </c>
    </row>
    <row r="214" spans="2:32" x14ac:dyDescent="0.3">
      <c r="B214">
        <v>211</v>
      </c>
      <c r="C214">
        <v>96</v>
      </c>
      <c r="D214">
        <v>78</v>
      </c>
      <c r="E214">
        <v>211</v>
      </c>
      <c r="F214">
        <v>91</v>
      </c>
      <c r="G214">
        <v>84</v>
      </c>
      <c r="H214">
        <v>211</v>
      </c>
      <c r="I214">
        <v>262</v>
      </c>
      <c r="J214">
        <v>266</v>
      </c>
      <c r="K214">
        <v>211</v>
      </c>
      <c r="L214">
        <v>787</v>
      </c>
      <c r="M214">
        <v>302</v>
      </c>
      <c r="N214">
        <v>211</v>
      </c>
      <c r="O214">
        <v>421</v>
      </c>
      <c r="P214">
        <v>210</v>
      </c>
      <c r="R214" s="6">
        <v>211</v>
      </c>
      <c r="S214" t="b">
        <f>OR(Tabla19[[#This Row],[Tiempo_lineal (ns)]]&gt;$C$508,Tabla19[[#This Row],[Tiempo_lineal (ns)]]&lt;$C$509)</f>
        <v>0</v>
      </c>
      <c r="T214" t="b">
        <f>OR(Tabla19[[#This Row],[Tiempo_normal (ns)]]&gt;$D$508,Tabla19[[#This Row],[Tiempo_normal (ns)]]&lt;$D$509)</f>
        <v>0</v>
      </c>
      <c r="U214" s="6">
        <v>211</v>
      </c>
      <c r="V214" t="b">
        <f>OR(Tabla310[[#This Row],[Tiempo_lineal (ns)]]&gt;$F$508,Tabla310[[#This Row],[Tiempo_lineal (ns)]]&lt;$F$509)</f>
        <v>0</v>
      </c>
      <c r="W214" t="b">
        <f>OR(Tabla310[[#This Row],[Tiempo_normal (ns)]]&gt;$G$508,Tabla310[[#This Row],[Tiempo_normal (ns)]]&lt;$G$509)</f>
        <v>0</v>
      </c>
      <c r="X214" s="6">
        <v>211</v>
      </c>
      <c r="Y214" t="b">
        <f>OR(Tabla411[[#This Row],[Tiempo_lineal (ns)]]&gt;$I$508,Tabla411[[#This Row],[Tiempo_lineal (ns)]]&lt;$I$509)</f>
        <v>0</v>
      </c>
      <c r="Z214" t="b">
        <f>OR(Tabla411[[#This Row],[Tiempo_normal (ns)]]&gt;$J$508,Tabla411[[#This Row],[Tiempo_normal (ns)]]&lt;$J$509)</f>
        <v>0</v>
      </c>
      <c r="AA214" s="6">
        <v>211</v>
      </c>
      <c r="AB214" t="b">
        <f>OR(Tabla512[[#This Row],[Tiempo_lineal (ns)]]&gt;$L$508,Tabla512[[#This Row],[Tiempo_lineal (ns)]]&lt;$L$509)</f>
        <v>1</v>
      </c>
      <c r="AC214" t="b">
        <f>OR(Tabla512[[#This Row],[Tiempo_normal (ns)]]&gt;$M$508,Tabla512[[#This Row],[Tiempo_normal (ns)]]&lt;$M$509)</f>
        <v>0</v>
      </c>
      <c r="AD214" s="6">
        <v>211</v>
      </c>
      <c r="AE214" t="b">
        <f>OR(Tabla613[[#This Row],[Tiempo_lineal (ns)]]&gt;$O$508,Tabla613[[#This Row],[Tiempo_lineal (ns)]]&lt;$O$509)</f>
        <v>0</v>
      </c>
      <c r="AF214" s="7" t="b">
        <f>OR(Tabla613[[#This Row],[Tiempo_normal (ns)]]&gt;$P$508,Tabla613[[#This Row],[Tiempo_normal (ns)]]&lt;$P$509)</f>
        <v>0</v>
      </c>
    </row>
    <row r="215" spans="2:32" x14ac:dyDescent="0.3">
      <c r="B215">
        <v>212</v>
      </c>
      <c r="C215">
        <v>80</v>
      </c>
      <c r="D215">
        <v>38</v>
      </c>
      <c r="E215">
        <v>212</v>
      </c>
      <c r="F215">
        <v>116</v>
      </c>
      <c r="G215">
        <v>53</v>
      </c>
      <c r="H215">
        <v>212</v>
      </c>
      <c r="I215">
        <v>150</v>
      </c>
      <c r="J215">
        <v>565</v>
      </c>
      <c r="K215">
        <v>212</v>
      </c>
      <c r="L215">
        <v>398</v>
      </c>
      <c r="M215">
        <v>148</v>
      </c>
      <c r="N215">
        <v>212</v>
      </c>
      <c r="O215">
        <v>315</v>
      </c>
      <c r="P215">
        <v>370</v>
      </c>
      <c r="R215" s="8">
        <v>212</v>
      </c>
      <c r="S215" t="b">
        <f>OR(Tabla19[[#This Row],[Tiempo_lineal (ns)]]&gt;$C$508,Tabla19[[#This Row],[Tiempo_lineal (ns)]]&lt;$C$509)</f>
        <v>0</v>
      </c>
      <c r="T215" t="b">
        <f>OR(Tabla19[[#This Row],[Tiempo_normal (ns)]]&gt;$D$508,Tabla19[[#This Row],[Tiempo_normal (ns)]]&lt;$D$509)</f>
        <v>0</v>
      </c>
      <c r="U215" s="8">
        <v>212</v>
      </c>
      <c r="V215" t="b">
        <f>OR(Tabla310[[#This Row],[Tiempo_lineal (ns)]]&gt;$F$508,Tabla310[[#This Row],[Tiempo_lineal (ns)]]&lt;$F$509)</f>
        <v>0</v>
      </c>
      <c r="W215" t="b">
        <f>OR(Tabla310[[#This Row],[Tiempo_normal (ns)]]&gt;$G$508,Tabla310[[#This Row],[Tiempo_normal (ns)]]&lt;$G$509)</f>
        <v>0</v>
      </c>
      <c r="X215" s="8">
        <v>212</v>
      </c>
      <c r="Y215" t="b">
        <f>OR(Tabla411[[#This Row],[Tiempo_lineal (ns)]]&gt;$I$508,Tabla411[[#This Row],[Tiempo_lineal (ns)]]&lt;$I$509)</f>
        <v>0</v>
      </c>
      <c r="Z215" t="b">
        <f>OR(Tabla411[[#This Row],[Tiempo_normal (ns)]]&gt;$J$508,Tabla411[[#This Row],[Tiempo_normal (ns)]]&lt;$J$509)</f>
        <v>0</v>
      </c>
      <c r="AA215" s="8">
        <v>212</v>
      </c>
      <c r="AB215" t="b">
        <f>OR(Tabla512[[#This Row],[Tiempo_lineal (ns)]]&gt;$L$508,Tabla512[[#This Row],[Tiempo_lineal (ns)]]&lt;$L$509)</f>
        <v>0</v>
      </c>
      <c r="AC215" t="b">
        <f>OR(Tabla512[[#This Row],[Tiempo_normal (ns)]]&gt;$M$508,Tabla512[[#This Row],[Tiempo_normal (ns)]]&lt;$M$509)</f>
        <v>0</v>
      </c>
      <c r="AD215" s="8">
        <v>212</v>
      </c>
      <c r="AE215" t="b">
        <f>OR(Tabla613[[#This Row],[Tiempo_lineal (ns)]]&gt;$O$508,Tabla613[[#This Row],[Tiempo_lineal (ns)]]&lt;$O$509)</f>
        <v>0</v>
      </c>
      <c r="AF215" s="7" t="b">
        <f>OR(Tabla613[[#This Row],[Tiempo_normal (ns)]]&gt;$P$508,Tabla613[[#This Row],[Tiempo_normal (ns)]]&lt;$P$509)</f>
        <v>0</v>
      </c>
    </row>
    <row r="216" spans="2:32" x14ac:dyDescent="0.3">
      <c r="B216">
        <v>213</v>
      </c>
      <c r="C216">
        <v>74</v>
      </c>
      <c r="D216">
        <v>79</v>
      </c>
      <c r="E216">
        <v>213</v>
      </c>
      <c r="F216">
        <v>264</v>
      </c>
      <c r="G216">
        <v>92</v>
      </c>
      <c r="H216">
        <v>213</v>
      </c>
      <c r="I216">
        <v>317</v>
      </c>
      <c r="J216">
        <v>119</v>
      </c>
      <c r="K216">
        <v>213</v>
      </c>
      <c r="L216">
        <v>334</v>
      </c>
      <c r="M216">
        <v>400</v>
      </c>
      <c r="N216">
        <v>213</v>
      </c>
      <c r="O216">
        <v>1018</v>
      </c>
      <c r="P216">
        <v>319</v>
      </c>
      <c r="R216" s="6">
        <v>213</v>
      </c>
      <c r="S216" t="b">
        <f>OR(Tabla19[[#This Row],[Tiempo_lineal (ns)]]&gt;$C$508,Tabla19[[#This Row],[Tiempo_lineal (ns)]]&lt;$C$509)</f>
        <v>0</v>
      </c>
      <c r="T216" t="b">
        <f>OR(Tabla19[[#This Row],[Tiempo_normal (ns)]]&gt;$D$508,Tabla19[[#This Row],[Tiempo_normal (ns)]]&lt;$D$509)</f>
        <v>0</v>
      </c>
      <c r="U216" s="6">
        <v>213</v>
      </c>
      <c r="V216" t="b">
        <f>OR(Tabla310[[#This Row],[Tiempo_lineal (ns)]]&gt;$F$508,Tabla310[[#This Row],[Tiempo_lineal (ns)]]&lt;$F$509)</f>
        <v>1</v>
      </c>
      <c r="W216" t="b">
        <f>OR(Tabla310[[#This Row],[Tiempo_normal (ns)]]&gt;$G$508,Tabla310[[#This Row],[Tiempo_normal (ns)]]&lt;$G$509)</f>
        <v>0</v>
      </c>
      <c r="X216" s="6">
        <v>213</v>
      </c>
      <c r="Y216" t="b">
        <f>OR(Tabla411[[#This Row],[Tiempo_lineal (ns)]]&gt;$I$508,Tabla411[[#This Row],[Tiempo_lineal (ns)]]&lt;$I$509)</f>
        <v>0</v>
      </c>
      <c r="Z216" t="b">
        <f>OR(Tabla411[[#This Row],[Tiempo_normal (ns)]]&gt;$J$508,Tabla411[[#This Row],[Tiempo_normal (ns)]]&lt;$J$509)</f>
        <v>0</v>
      </c>
      <c r="AA216" s="6">
        <v>213</v>
      </c>
      <c r="AB216" t="b">
        <f>OR(Tabla512[[#This Row],[Tiempo_lineal (ns)]]&gt;$L$508,Tabla512[[#This Row],[Tiempo_lineal (ns)]]&lt;$L$509)</f>
        <v>0</v>
      </c>
      <c r="AC216" t="b">
        <f>OR(Tabla512[[#This Row],[Tiempo_normal (ns)]]&gt;$M$508,Tabla512[[#This Row],[Tiempo_normal (ns)]]&lt;$M$509)</f>
        <v>0</v>
      </c>
      <c r="AD216" s="6">
        <v>213</v>
      </c>
      <c r="AE216" t="b">
        <f>OR(Tabla613[[#This Row],[Tiempo_lineal (ns)]]&gt;$O$508,Tabla613[[#This Row],[Tiempo_lineal (ns)]]&lt;$O$509)</f>
        <v>0</v>
      </c>
      <c r="AF216" s="7" t="b">
        <f>OR(Tabla613[[#This Row],[Tiempo_normal (ns)]]&gt;$P$508,Tabla613[[#This Row],[Tiempo_normal (ns)]]&lt;$P$509)</f>
        <v>0</v>
      </c>
    </row>
    <row r="217" spans="2:32" x14ac:dyDescent="0.3">
      <c r="B217">
        <v>214</v>
      </c>
      <c r="C217">
        <v>76</v>
      </c>
      <c r="D217">
        <v>53</v>
      </c>
      <c r="E217">
        <v>214</v>
      </c>
      <c r="F217">
        <v>92</v>
      </c>
      <c r="G217">
        <v>88</v>
      </c>
      <c r="H217">
        <v>214</v>
      </c>
      <c r="I217">
        <v>789</v>
      </c>
      <c r="J217">
        <v>253</v>
      </c>
      <c r="K217">
        <v>214</v>
      </c>
      <c r="L217">
        <v>320</v>
      </c>
      <c r="M217">
        <v>251</v>
      </c>
      <c r="N217">
        <v>214</v>
      </c>
      <c r="O217">
        <v>552</v>
      </c>
      <c r="P217">
        <v>448</v>
      </c>
      <c r="R217" s="8">
        <v>214</v>
      </c>
      <c r="S217" t="b">
        <f>OR(Tabla19[[#This Row],[Tiempo_lineal (ns)]]&gt;$C$508,Tabla19[[#This Row],[Tiempo_lineal (ns)]]&lt;$C$509)</f>
        <v>0</v>
      </c>
      <c r="T217" t="b">
        <f>OR(Tabla19[[#This Row],[Tiempo_normal (ns)]]&gt;$D$508,Tabla19[[#This Row],[Tiempo_normal (ns)]]&lt;$D$509)</f>
        <v>0</v>
      </c>
      <c r="U217" s="8">
        <v>214</v>
      </c>
      <c r="V217" t="b">
        <f>OR(Tabla310[[#This Row],[Tiempo_lineal (ns)]]&gt;$F$508,Tabla310[[#This Row],[Tiempo_lineal (ns)]]&lt;$F$509)</f>
        <v>0</v>
      </c>
      <c r="W217" t="b">
        <f>OR(Tabla310[[#This Row],[Tiempo_normal (ns)]]&gt;$G$508,Tabla310[[#This Row],[Tiempo_normal (ns)]]&lt;$G$509)</f>
        <v>0</v>
      </c>
      <c r="X217" s="8">
        <v>214</v>
      </c>
      <c r="Y217" t="b">
        <f>OR(Tabla411[[#This Row],[Tiempo_lineal (ns)]]&gt;$I$508,Tabla411[[#This Row],[Tiempo_lineal (ns)]]&lt;$I$509)</f>
        <v>1</v>
      </c>
      <c r="Z217" t="b">
        <f>OR(Tabla411[[#This Row],[Tiempo_normal (ns)]]&gt;$J$508,Tabla411[[#This Row],[Tiempo_normal (ns)]]&lt;$J$509)</f>
        <v>0</v>
      </c>
      <c r="AA217" s="8">
        <v>214</v>
      </c>
      <c r="AB217" t="b">
        <f>OR(Tabla512[[#This Row],[Tiempo_lineal (ns)]]&gt;$L$508,Tabla512[[#This Row],[Tiempo_lineal (ns)]]&lt;$L$509)</f>
        <v>0</v>
      </c>
      <c r="AC217" t="b">
        <f>OR(Tabla512[[#This Row],[Tiempo_normal (ns)]]&gt;$M$508,Tabla512[[#This Row],[Tiempo_normal (ns)]]&lt;$M$509)</f>
        <v>0</v>
      </c>
      <c r="AD217" s="8">
        <v>214</v>
      </c>
      <c r="AE217" t="b">
        <f>OR(Tabla613[[#This Row],[Tiempo_lineal (ns)]]&gt;$O$508,Tabla613[[#This Row],[Tiempo_lineal (ns)]]&lt;$O$509)</f>
        <v>0</v>
      </c>
      <c r="AF217" s="7" t="b">
        <f>OR(Tabla613[[#This Row],[Tiempo_normal (ns)]]&gt;$P$508,Tabla613[[#This Row],[Tiempo_normal (ns)]]&lt;$P$509)</f>
        <v>0</v>
      </c>
    </row>
    <row r="218" spans="2:32" x14ac:dyDescent="0.3">
      <c r="B218">
        <v>215</v>
      </c>
      <c r="C218">
        <v>96</v>
      </c>
      <c r="D218">
        <v>44</v>
      </c>
      <c r="E218">
        <v>215</v>
      </c>
      <c r="F218">
        <v>87</v>
      </c>
      <c r="G218">
        <v>51</v>
      </c>
      <c r="H218">
        <v>215</v>
      </c>
      <c r="I218">
        <v>122</v>
      </c>
      <c r="J218">
        <v>123</v>
      </c>
      <c r="K218">
        <v>215</v>
      </c>
      <c r="L218">
        <v>1433</v>
      </c>
      <c r="M218">
        <v>396</v>
      </c>
      <c r="N218">
        <v>215</v>
      </c>
      <c r="O218">
        <v>758</v>
      </c>
      <c r="P218">
        <v>665</v>
      </c>
      <c r="R218" s="6">
        <v>215</v>
      </c>
      <c r="S218" t="b">
        <f>OR(Tabla19[[#This Row],[Tiempo_lineal (ns)]]&gt;$C$508,Tabla19[[#This Row],[Tiempo_lineal (ns)]]&lt;$C$509)</f>
        <v>0</v>
      </c>
      <c r="T218" t="b">
        <f>OR(Tabla19[[#This Row],[Tiempo_normal (ns)]]&gt;$D$508,Tabla19[[#This Row],[Tiempo_normal (ns)]]&lt;$D$509)</f>
        <v>0</v>
      </c>
      <c r="U218" s="6">
        <v>215</v>
      </c>
      <c r="V218" t="b">
        <f>OR(Tabla310[[#This Row],[Tiempo_lineal (ns)]]&gt;$F$508,Tabla310[[#This Row],[Tiempo_lineal (ns)]]&lt;$F$509)</f>
        <v>0</v>
      </c>
      <c r="W218" t="b">
        <f>OR(Tabla310[[#This Row],[Tiempo_normal (ns)]]&gt;$G$508,Tabla310[[#This Row],[Tiempo_normal (ns)]]&lt;$G$509)</f>
        <v>0</v>
      </c>
      <c r="X218" s="6">
        <v>215</v>
      </c>
      <c r="Y218" t="b">
        <f>OR(Tabla411[[#This Row],[Tiempo_lineal (ns)]]&gt;$I$508,Tabla411[[#This Row],[Tiempo_lineal (ns)]]&lt;$I$509)</f>
        <v>0</v>
      </c>
      <c r="Z218" t="b">
        <f>OR(Tabla411[[#This Row],[Tiempo_normal (ns)]]&gt;$J$508,Tabla411[[#This Row],[Tiempo_normal (ns)]]&lt;$J$509)</f>
        <v>0</v>
      </c>
      <c r="AA218" s="6">
        <v>215</v>
      </c>
      <c r="AB218" t="b">
        <f>OR(Tabla512[[#This Row],[Tiempo_lineal (ns)]]&gt;$L$508,Tabla512[[#This Row],[Tiempo_lineal (ns)]]&lt;$L$509)</f>
        <v>1</v>
      </c>
      <c r="AC218" t="b">
        <f>OR(Tabla512[[#This Row],[Tiempo_normal (ns)]]&gt;$M$508,Tabla512[[#This Row],[Tiempo_normal (ns)]]&lt;$M$509)</f>
        <v>0</v>
      </c>
      <c r="AD218" s="6">
        <v>215</v>
      </c>
      <c r="AE218" t="b">
        <f>OR(Tabla613[[#This Row],[Tiempo_lineal (ns)]]&gt;$O$508,Tabla613[[#This Row],[Tiempo_lineal (ns)]]&lt;$O$509)</f>
        <v>0</v>
      </c>
      <c r="AF218" s="7" t="b">
        <f>OR(Tabla613[[#This Row],[Tiempo_normal (ns)]]&gt;$P$508,Tabla613[[#This Row],[Tiempo_normal (ns)]]&lt;$P$509)</f>
        <v>0</v>
      </c>
    </row>
    <row r="219" spans="2:32" x14ac:dyDescent="0.3">
      <c r="B219">
        <v>216</v>
      </c>
      <c r="C219">
        <v>65</v>
      </c>
      <c r="D219">
        <v>58</v>
      </c>
      <c r="E219">
        <v>216</v>
      </c>
      <c r="F219">
        <v>74</v>
      </c>
      <c r="G219">
        <v>75</v>
      </c>
      <c r="H219">
        <v>216</v>
      </c>
      <c r="I219">
        <v>502</v>
      </c>
      <c r="J219">
        <v>251</v>
      </c>
      <c r="K219">
        <v>216</v>
      </c>
      <c r="L219">
        <v>378</v>
      </c>
      <c r="M219">
        <v>346</v>
      </c>
      <c r="N219">
        <v>216</v>
      </c>
      <c r="O219">
        <v>866</v>
      </c>
      <c r="P219">
        <v>694</v>
      </c>
      <c r="R219" s="8">
        <v>216</v>
      </c>
      <c r="S219" t="b">
        <f>OR(Tabla19[[#This Row],[Tiempo_lineal (ns)]]&gt;$C$508,Tabla19[[#This Row],[Tiempo_lineal (ns)]]&lt;$C$509)</f>
        <v>0</v>
      </c>
      <c r="T219" t="b">
        <f>OR(Tabla19[[#This Row],[Tiempo_normal (ns)]]&gt;$D$508,Tabla19[[#This Row],[Tiempo_normal (ns)]]&lt;$D$509)</f>
        <v>0</v>
      </c>
      <c r="U219" s="8">
        <v>216</v>
      </c>
      <c r="V219" t="b">
        <f>OR(Tabla310[[#This Row],[Tiempo_lineal (ns)]]&gt;$F$508,Tabla310[[#This Row],[Tiempo_lineal (ns)]]&lt;$F$509)</f>
        <v>0</v>
      </c>
      <c r="W219" t="b">
        <f>OR(Tabla310[[#This Row],[Tiempo_normal (ns)]]&gt;$G$508,Tabla310[[#This Row],[Tiempo_normal (ns)]]&lt;$G$509)</f>
        <v>0</v>
      </c>
      <c r="X219" s="8">
        <v>216</v>
      </c>
      <c r="Y219" t="b">
        <f>OR(Tabla411[[#This Row],[Tiempo_lineal (ns)]]&gt;$I$508,Tabla411[[#This Row],[Tiempo_lineal (ns)]]&lt;$I$509)</f>
        <v>1</v>
      </c>
      <c r="Z219" t="b">
        <f>OR(Tabla411[[#This Row],[Tiempo_normal (ns)]]&gt;$J$508,Tabla411[[#This Row],[Tiempo_normal (ns)]]&lt;$J$509)</f>
        <v>0</v>
      </c>
      <c r="AA219" s="8">
        <v>216</v>
      </c>
      <c r="AB219" t="b">
        <f>OR(Tabla512[[#This Row],[Tiempo_lineal (ns)]]&gt;$L$508,Tabla512[[#This Row],[Tiempo_lineal (ns)]]&lt;$L$509)</f>
        <v>0</v>
      </c>
      <c r="AC219" t="b">
        <f>OR(Tabla512[[#This Row],[Tiempo_normal (ns)]]&gt;$M$508,Tabla512[[#This Row],[Tiempo_normal (ns)]]&lt;$M$509)</f>
        <v>0</v>
      </c>
      <c r="AD219" s="8">
        <v>216</v>
      </c>
      <c r="AE219" t="b">
        <f>OR(Tabla613[[#This Row],[Tiempo_lineal (ns)]]&gt;$O$508,Tabla613[[#This Row],[Tiempo_lineal (ns)]]&lt;$O$509)</f>
        <v>0</v>
      </c>
      <c r="AF219" s="7" t="b">
        <f>OR(Tabla613[[#This Row],[Tiempo_normal (ns)]]&gt;$P$508,Tabla613[[#This Row],[Tiempo_normal (ns)]]&lt;$P$509)</f>
        <v>0</v>
      </c>
    </row>
    <row r="220" spans="2:32" x14ac:dyDescent="0.3">
      <c r="B220">
        <v>217</v>
      </c>
      <c r="C220">
        <v>54</v>
      </c>
      <c r="D220">
        <v>38</v>
      </c>
      <c r="E220">
        <v>217</v>
      </c>
      <c r="F220">
        <v>75</v>
      </c>
      <c r="G220">
        <v>38</v>
      </c>
      <c r="H220">
        <v>217</v>
      </c>
      <c r="I220">
        <v>139</v>
      </c>
      <c r="J220">
        <v>223</v>
      </c>
      <c r="K220">
        <v>217</v>
      </c>
      <c r="L220">
        <v>474</v>
      </c>
      <c r="M220">
        <v>523</v>
      </c>
      <c r="N220">
        <v>217</v>
      </c>
      <c r="O220">
        <v>519</v>
      </c>
      <c r="P220">
        <v>902</v>
      </c>
      <c r="R220" s="6">
        <v>217</v>
      </c>
      <c r="S220" t="b">
        <f>OR(Tabla19[[#This Row],[Tiempo_lineal (ns)]]&gt;$C$508,Tabla19[[#This Row],[Tiempo_lineal (ns)]]&lt;$C$509)</f>
        <v>0</v>
      </c>
      <c r="T220" t="b">
        <f>OR(Tabla19[[#This Row],[Tiempo_normal (ns)]]&gt;$D$508,Tabla19[[#This Row],[Tiempo_normal (ns)]]&lt;$D$509)</f>
        <v>0</v>
      </c>
      <c r="U220" s="6">
        <v>217</v>
      </c>
      <c r="V220" t="b">
        <f>OR(Tabla310[[#This Row],[Tiempo_lineal (ns)]]&gt;$F$508,Tabla310[[#This Row],[Tiempo_lineal (ns)]]&lt;$F$509)</f>
        <v>0</v>
      </c>
      <c r="W220" t="b">
        <f>OR(Tabla310[[#This Row],[Tiempo_normal (ns)]]&gt;$G$508,Tabla310[[#This Row],[Tiempo_normal (ns)]]&lt;$G$509)</f>
        <v>0</v>
      </c>
      <c r="X220" s="6">
        <v>217</v>
      </c>
      <c r="Y220" t="b">
        <f>OR(Tabla411[[#This Row],[Tiempo_lineal (ns)]]&gt;$I$508,Tabla411[[#This Row],[Tiempo_lineal (ns)]]&lt;$I$509)</f>
        <v>0</v>
      </c>
      <c r="Z220" t="b">
        <f>OR(Tabla411[[#This Row],[Tiempo_normal (ns)]]&gt;$J$508,Tabla411[[#This Row],[Tiempo_normal (ns)]]&lt;$J$509)</f>
        <v>0</v>
      </c>
      <c r="AA220" s="6">
        <v>217</v>
      </c>
      <c r="AB220" t="b">
        <f>OR(Tabla512[[#This Row],[Tiempo_lineal (ns)]]&gt;$L$508,Tabla512[[#This Row],[Tiempo_lineal (ns)]]&lt;$L$509)</f>
        <v>0</v>
      </c>
      <c r="AC220" t="b">
        <f>OR(Tabla512[[#This Row],[Tiempo_normal (ns)]]&gt;$M$508,Tabla512[[#This Row],[Tiempo_normal (ns)]]&lt;$M$509)</f>
        <v>0</v>
      </c>
      <c r="AD220" s="6">
        <v>217</v>
      </c>
      <c r="AE220" t="b">
        <f>OR(Tabla613[[#This Row],[Tiempo_lineal (ns)]]&gt;$O$508,Tabla613[[#This Row],[Tiempo_lineal (ns)]]&lt;$O$509)</f>
        <v>0</v>
      </c>
      <c r="AF220" s="7" t="b">
        <f>OR(Tabla613[[#This Row],[Tiempo_normal (ns)]]&gt;$P$508,Tabla613[[#This Row],[Tiempo_normal (ns)]]&lt;$P$509)</f>
        <v>0</v>
      </c>
    </row>
    <row r="221" spans="2:32" x14ac:dyDescent="0.3">
      <c r="B221">
        <v>218</v>
      </c>
      <c r="C221">
        <v>42</v>
      </c>
      <c r="D221">
        <v>42</v>
      </c>
      <c r="E221">
        <v>218</v>
      </c>
      <c r="F221">
        <v>55</v>
      </c>
      <c r="G221">
        <v>35</v>
      </c>
      <c r="H221">
        <v>218</v>
      </c>
      <c r="I221">
        <v>115</v>
      </c>
      <c r="J221">
        <v>84</v>
      </c>
      <c r="K221">
        <v>218</v>
      </c>
      <c r="L221">
        <v>441</v>
      </c>
      <c r="M221">
        <v>299</v>
      </c>
      <c r="N221">
        <v>218</v>
      </c>
      <c r="O221">
        <v>826</v>
      </c>
      <c r="P221">
        <v>409</v>
      </c>
      <c r="R221" s="8">
        <v>218</v>
      </c>
      <c r="S221" t="b">
        <f>OR(Tabla19[[#This Row],[Tiempo_lineal (ns)]]&gt;$C$508,Tabla19[[#This Row],[Tiempo_lineal (ns)]]&lt;$C$509)</f>
        <v>0</v>
      </c>
      <c r="T221" t="b">
        <f>OR(Tabla19[[#This Row],[Tiempo_normal (ns)]]&gt;$D$508,Tabla19[[#This Row],[Tiempo_normal (ns)]]&lt;$D$509)</f>
        <v>0</v>
      </c>
      <c r="U221" s="8">
        <v>218</v>
      </c>
      <c r="V221" t="b">
        <f>OR(Tabla310[[#This Row],[Tiempo_lineal (ns)]]&gt;$F$508,Tabla310[[#This Row],[Tiempo_lineal (ns)]]&lt;$F$509)</f>
        <v>0</v>
      </c>
      <c r="W221" t="b">
        <f>OR(Tabla310[[#This Row],[Tiempo_normal (ns)]]&gt;$G$508,Tabla310[[#This Row],[Tiempo_normal (ns)]]&lt;$G$509)</f>
        <v>0</v>
      </c>
      <c r="X221" s="8">
        <v>218</v>
      </c>
      <c r="Y221" t="b">
        <f>OR(Tabla411[[#This Row],[Tiempo_lineal (ns)]]&gt;$I$508,Tabla411[[#This Row],[Tiempo_lineal (ns)]]&lt;$I$509)</f>
        <v>0</v>
      </c>
      <c r="Z221" t="b">
        <f>OR(Tabla411[[#This Row],[Tiempo_normal (ns)]]&gt;$J$508,Tabla411[[#This Row],[Tiempo_normal (ns)]]&lt;$J$509)</f>
        <v>0</v>
      </c>
      <c r="AA221" s="8">
        <v>218</v>
      </c>
      <c r="AB221" t="b">
        <f>OR(Tabla512[[#This Row],[Tiempo_lineal (ns)]]&gt;$L$508,Tabla512[[#This Row],[Tiempo_lineal (ns)]]&lt;$L$509)</f>
        <v>0</v>
      </c>
      <c r="AC221" t="b">
        <f>OR(Tabla512[[#This Row],[Tiempo_normal (ns)]]&gt;$M$508,Tabla512[[#This Row],[Tiempo_normal (ns)]]&lt;$M$509)</f>
        <v>0</v>
      </c>
      <c r="AD221" s="8">
        <v>218</v>
      </c>
      <c r="AE221" t="b">
        <f>OR(Tabla613[[#This Row],[Tiempo_lineal (ns)]]&gt;$O$508,Tabla613[[#This Row],[Tiempo_lineal (ns)]]&lt;$O$509)</f>
        <v>0</v>
      </c>
      <c r="AF221" s="7" t="b">
        <f>OR(Tabla613[[#This Row],[Tiempo_normal (ns)]]&gt;$P$508,Tabla613[[#This Row],[Tiempo_normal (ns)]]&lt;$P$509)</f>
        <v>0</v>
      </c>
    </row>
    <row r="222" spans="2:32" x14ac:dyDescent="0.3">
      <c r="B222">
        <v>219</v>
      </c>
      <c r="C222">
        <v>31</v>
      </c>
      <c r="D222">
        <v>47</v>
      </c>
      <c r="E222">
        <v>219</v>
      </c>
      <c r="F222">
        <v>122</v>
      </c>
      <c r="G222">
        <v>70</v>
      </c>
      <c r="H222">
        <v>219</v>
      </c>
      <c r="I222">
        <v>96</v>
      </c>
      <c r="J222">
        <v>386</v>
      </c>
      <c r="K222">
        <v>219</v>
      </c>
      <c r="L222">
        <v>516</v>
      </c>
      <c r="M222">
        <v>379</v>
      </c>
      <c r="N222">
        <v>219</v>
      </c>
      <c r="O222">
        <v>410</v>
      </c>
      <c r="P222">
        <v>185</v>
      </c>
      <c r="R222" s="6">
        <v>219</v>
      </c>
      <c r="S222" t="b">
        <f>OR(Tabla19[[#This Row],[Tiempo_lineal (ns)]]&gt;$C$508,Tabla19[[#This Row],[Tiempo_lineal (ns)]]&lt;$C$509)</f>
        <v>0</v>
      </c>
      <c r="T222" t="b">
        <f>OR(Tabla19[[#This Row],[Tiempo_normal (ns)]]&gt;$D$508,Tabla19[[#This Row],[Tiempo_normal (ns)]]&lt;$D$509)</f>
        <v>0</v>
      </c>
      <c r="U222" s="6">
        <v>219</v>
      </c>
      <c r="V222" t="b">
        <f>OR(Tabla310[[#This Row],[Tiempo_lineal (ns)]]&gt;$F$508,Tabla310[[#This Row],[Tiempo_lineal (ns)]]&lt;$F$509)</f>
        <v>0</v>
      </c>
      <c r="W222" t="b">
        <f>OR(Tabla310[[#This Row],[Tiempo_normal (ns)]]&gt;$G$508,Tabla310[[#This Row],[Tiempo_normal (ns)]]&lt;$G$509)</f>
        <v>0</v>
      </c>
      <c r="X222" s="6">
        <v>219</v>
      </c>
      <c r="Y222" t="b">
        <f>OR(Tabla411[[#This Row],[Tiempo_lineal (ns)]]&gt;$I$508,Tabla411[[#This Row],[Tiempo_lineal (ns)]]&lt;$I$509)</f>
        <v>0</v>
      </c>
      <c r="Z222" t="b">
        <f>OR(Tabla411[[#This Row],[Tiempo_normal (ns)]]&gt;$J$508,Tabla411[[#This Row],[Tiempo_normal (ns)]]&lt;$J$509)</f>
        <v>0</v>
      </c>
      <c r="AA222" s="6">
        <v>219</v>
      </c>
      <c r="AB222" t="b">
        <f>OR(Tabla512[[#This Row],[Tiempo_lineal (ns)]]&gt;$L$508,Tabla512[[#This Row],[Tiempo_lineal (ns)]]&lt;$L$509)</f>
        <v>0</v>
      </c>
      <c r="AC222" t="b">
        <f>OR(Tabla512[[#This Row],[Tiempo_normal (ns)]]&gt;$M$508,Tabla512[[#This Row],[Tiempo_normal (ns)]]&lt;$M$509)</f>
        <v>0</v>
      </c>
      <c r="AD222" s="6">
        <v>219</v>
      </c>
      <c r="AE222" t="b">
        <f>OR(Tabla613[[#This Row],[Tiempo_lineal (ns)]]&gt;$O$508,Tabla613[[#This Row],[Tiempo_lineal (ns)]]&lt;$O$509)</f>
        <v>0</v>
      </c>
      <c r="AF222" s="7" t="b">
        <f>OR(Tabla613[[#This Row],[Tiempo_normal (ns)]]&gt;$P$508,Tabla613[[#This Row],[Tiempo_normal (ns)]]&lt;$P$509)</f>
        <v>0</v>
      </c>
    </row>
    <row r="223" spans="2:32" x14ac:dyDescent="0.3">
      <c r="B223">
        <v>220</v>
      </c>
      <c r="C223">
        <v>54</v>
      </c>
      <c r="D223">
        <v>78</v>
      </c>
      <c r="E223">
        <v>220</v>
      </c>
      <c r="F223">
        <v>122</v>
      </c>
      <c r="G223">
        <v>83</v>
      </c>
      <c r="H223">
        <v>220</v>
      </c>
      <c r="I223">
        <v>198</v>
      </c>
      <c r="J223">
        <v>444</v>
      </c>
      <c r="K223">
        <v>220</v>
      </c>
      <c r="L223">
        <v>434</v>
      </c>
      <c r="M223">
        <v>67</v>
      </c>
      <c r="N223">
        <v>220</v>
      </c>
      <c r="O223">
        <v>1171</v>
      </c>
      <c r="P223">
        <v>566</v>
      </c>
      <c r="R223" s="8">
        <v>220</v>
      </c>
      <c r="S223" t="b">
        <f>OR(Tabla19[[#This Row],[Tiempo_lineal (ns)]]&gt;$C$508,Tabla19[[#This Row],[Tiempo_lineal (ns)]]&lt;$C$509)</f>
        <v>0</v>
      </c>
      <c r="T223" t="b">
        <f>OR(Tabla19[[#This Row],[Tiempo_normal (ns)]]&gt;$D$508,Tabla19[[#This Row],[Tiempo_normal (ns)]]&lt;$D$509)</f>
        <v>0</v>
      </c>
      <c r="U223" s="8">
        <v>220</v>
      </c>
      <c r="V223" t="b">
        <f>OR(Tabla310[[#This Row],[Tiempo_lineal (ns)]]&gt;$F$508,Tabla310[[#This Row],[Tiempo_lineal (ns)]]&lt;$F$509)</f>
        <v>0</v>
      </c>
      <c r="W223" t="b">
        <f>OR(Tabla310[[#This Row],[Tiempo_normal (ns)]]&gt;$G$508,Tabla310[[#This Row],[Tiempo_normal (ns)]]&lt;$G$509)</f>
        <v>0</v>
      </c>
      <c r="X223" s="8">
        <v>220</v>
      </c>
      <c r="Y223" t="b">
        <f>OR(Tabla411[[#This Row],[Tiempo_lineal (ns)]]&gt;$I$508,Tabla411[[#This Row],[Tiempo_lineal (ns)]]&lt;$I$509)</f>
        <v>0</v>
      </c>
      <c r="Z223" t="b">
        <f>OR(Tabla411[[#This Row],[Tiempo_normal (ns)]]&gt;$J$508,Tabla411[[#This Row],[Tiempo_normal (ns)]]&lt;$J$509)</f>
        <v>0</v>
      </c>
      <c r="AA223" s="8">
        <v>220</v>
      </c>
      <c r="AB223" t="b">
        <f>OR(Tabla512[[#This Row],[Tiempo_lineal (ns)]]&gt;$L$508,Tabla512[[#This Row],[Tiempo_lineal (ns)]]&lt;$L$509)</f>
        <v>0</v>
      </c>
      <c r="AC223" t="b">
        <f>OR(Tabla512[[#This Row],[Tiempo_normal (ns)]]&gt;$M$508,Tabla512[[#This Row],[Tiempo_normal (ns)]]&lt;$M$509)</f>
        <v>0</v>
      </c>
      <c r="AD223" s="8">
        <v>220</v>
      </c>
      <c r="AE223" t="b">
        <f>OR(Tabla613[[#This Row],[Tiempo_lineal (ns)]]&gt;$O$508,Tabla613[[#This Row],[Tiempo_lineal (ns)]]&lt;$O$509)</f>
        <v>0</v>
      </c>
      <c r="AF223" s="7" t="b">
        <f>OR(Tabla613[[#This Row],[Tiempo_normal (ns)]]&gt;$P$508,Tabla613[[#This Row],[Tiempo_normal (ns)]]&lt;$P$509)</f>
        <v>0</v>
      </c>
    </row>
    <row r="224" spans="2:32" x14ac:dyDescent="0.3">
      <c r="B224">
        <v>221</v>
      </c>
      <c r="C224">
        <v>134</v>
      </c>
      <c r="D224">
        <v>1705</v>
      </c>
      <c r="E224">
        <v>221</v>
      </c>
      <c r="F224">
        <v>85</v>
      </c>
      <c r="G224">
        <v>60</v>
      </c>
      <c r="H224">
        <v>221</v>
      </c>
      <c r="I224">
        <v>495</v>
      </c>
      <c r="J224">
        <v>280</v>
      </c>
      <c r="K224">
        <v>221</v>
      </c>
      <c r="L224">
        <v>346</v>
      </c>
      <c r="M224">
        <v>185</v>
      </c>
      <c r="N224">
        <v>221</v>
      </c>
      <c r="O224">
        <v>931</v>
      </c>
      <c r="P224">
        <v>536</v>
      </c>
      <c r="R224" s="6">
        <v>221</v>
      </c>
      <c r="S224" t="b">
        <f>OR(Tabla19[[#This Row],[Tiempo_lineal (ns)]]&gt;$C$508,Tabla19[[#This Row],[Tiempo_lineal (ns)]]&lt;$C$509)</f>
        <v>1</v>
      </c>
      <c r="T224" t="b">
        <f>OR(Tabla19[[#This Row],[Tiempo_normal (ns)]]&gt;$D$508,Tabla19[[#This Row],[Tiempo_normal (ns)]]&lt;$D$509)</f>
        <v>1</v>
      </c>
      <c r="U224" s="6">
        <v>221</v>
      </c>
      <c r="V224" t="b">
        <f>OR(Tabla310[[#This Row],[Tiempo_lineal (ns)]]&gt;$F$508,Tabla310[[#This Row],[Tiempo_lineal (ns)]]&lt;$F$509)</f>
        <v>0</v>
      </c>
      <c r="W224" t="b">
        <f>OR(Tabla310[[#This Row],[Tiempo_normal (ns)]]&gt;$G$508,Tabla310[[#This Row],[Tiempo_normal (ns)]]&lt;$G$509)</f>
        <v>0</v>
      </c>
      <c r="X224" s="6">
        <v>221</v>
      </c>
      <c r="Y224" t="b">
        <f>OR(Tabla411[[#This Row],[Tiempo_lineal (ns)]]&gt;$I$508,Tabla411[[#This Row],[Tiempo_lineal (ns)]]&lt;$I$509)</f>
        <v>1</v>
      </c>
      <c r="Z224" t="b">
        <f>OR(Tabla411[[#This Row],[Tiempo_normal (ns)]]&gt;$J$508,Tabla411[[#This Row],[Tiempo_normal (ns)]]&lt;$J$509)</f>
        <v>0</v>
      </c>
      <c r="AA224" s="6">
        <v>221</v>
      </c>
      <c r="AB224" t="b">
        <f>OR(Tabla512[[#This Row],[Tiempo_lineal (ns)]]&gt;$L$508,Tabla512[[#This Row],[Tiempo_lineal (ns)]]&lt;$L$509)</f>
        <v>0</v>
      </c>
      <c r="AC224" t="b">
        <f>OR(Tabla512[[#This Row],[Tiempo_normal (ns)]]&gt;$M$508,Tabla512[[#This Row],[Tiempo_normal (ns)]]&lt;$M$509)</f>
        <v>0</v>
      </c>
      <c r="AD224" s="6">
        <v>221</v>
      </c>
      <c r="AE224" t="b">
        <f>OR(Tabla613[[#This Row],[Tiempo_lineal (ns)]]&gt;$O$508,Tabla613[[#This Row],[Tiempo_lineal (ns)]]&lt;$O$509)</f>
        <v>0</v>
      </c>
      <c r="AF224" s="7" t="b">
        <f>OR(Tabla613[[#This Row],[Tiempo_normal (ns)]]&gt;$P$508,Tabla613[[#This Row],[Tiempo_normal (ns)]]&lt;$P$509)</f>
        <v>0</v>
      </c>
    </row>
    <row r="225" spans="2:32" x14ac:dyDescent="0.3">
      <c r="B225">
        <v>222</v>
      </c>
      <c r="C225">
        <v>59</v>
      </c>
      <c r="D225">
        <v>107</v>
      </c>
      <c r="E225">
        <v>222</v>
      </c>
      <c r="F225">
        <v>92</v>
      </c>
      <c r="G225">
        <v>337</v>
      </c>
      <c r="H225">
        <v>222</v>
      </c>
      <c r="I225">
        <v>308</v>
      </c>
      <c r="J225">
        <v>376</v>
      </c>
      <c r="K225">
        <v>222</v>
      </c>
      <c r="L225">
        <v>508</v>
      </c>
      <c r="M225">
        <v>50</v>
      </c>
      <c r="N225">
        <v>222</v>
      </c>
      <c r="O225">
        <v>566</v>
      </c>
      <c r="P225">
        <v>450</v>
      </c>
      <c r="R225" s="8">
        <v>222</v>
      </c>
      <c r="S225" t="b">
        <f>OR(Tabla19[[#This Row],[Tiempo_lineal (ns)]]&gt;$C$508,Tabla19[[#This Row],[Tiempo_lineal (ns)]]&lt;$C$509)</f>
        <v>0</v>
      </c>
      <c r="T225" t="b">
        <f>OR(Tabla19[[#This Row],[Tiempo_normal (ns)]]&gt;$D$508,Tabla19[[#This Row],[Tiempo_normal (ns)]]&lt;$D$509)</f>
        <v>0</v>
      </c>
      <c r="U225" s="8">
        <v>222</v>
      </c>
      <c r="V225" t="b">
        <f>OR(Tabla310[[#This Row],[Tiempo_lineal (ns)]]&gt;$F$508,Tabla310[[#This Row],[Tiempo_lineal (ns)]]&lt;$F$509)</f>
        <v>0</v>
      </c>
      <c r="W225" t="b">
        <f>OR(Tabla310[[#This Row],[Tiempo_normal (ns)]]&gt;$G$508,Tabla310[[#This Row],[Tiempo_normal (ns)]]&lt;$G$509)</f>
        <v>1</v>
      </c>
      <c r="X225" s="8">
        <v>222</v>
      </c>
      <c r="Y225" t="b">
        <f>OR(Tabla411[[#This Row],[Tiempo_lineal (ns)]]&gt;$I$508,Tabla411[[#This Row],[Tiempo_lineal (ns)]]&lt;$I$509)</f>
        <v>0</v>
      </c>
      <c r="Z225" t="b">
        <f>OR(Tabla411[[#This Row],[Tiempo_normal (ns)]]&gt;$J$508,Tabla411[[#This Row],[Tiempo_normal (ns)]]&lt;$J$509)</f>
        <v>0</v>
      </c>
      <c r="AA225" s="8">
        <v>222</v>
      </c>
      <c r="AB225" t="b">
        <f>OR(Tabla512[[#This Row],[Tiempo_lineal (ns)]]&gt;$L$508,Tabla512[[#This Row],[Tiempo_lineal (ns)]]&lt;$L$509)</f>
        <v>0</v>
      </c>
      <c r="AC225" t="b">
        <f>OR(Tabla512[[#This Row],[Tiempo_normal (ns)]]&gt;$M$508,Tabla512[[#This Row],[Tiempo_normal (ns)]]&lt;$M$509)</f>
        <v>1</v>
      </c>
      <c r="AD225" s="8">
        <v>222</v>
      </c>
      <c r="AE225" t="b">
        <f>OR(Tabla613[[#This Row],[Tiempo_lineal (ns)]]&gt;$O$508,Tabla613[[#This Row],[Tiempo_lineal (ns)]]&lt;$O$509)</f>
        <v>0</v>
      </c>
      <c r="AF225" s="7" t="b">
        <f>OR(Tabla613[[#This Row],[Tiempo_normal (ns)]]&gt;$P$508,Tabla613[[#This Row],[Tiempo_normal (ns)]]&lt;$P$509)</f>
        <v>0</v>
      </c>
    </row>
    <row r="226" spans="2:32" x14ac:dyDescent="0.3">
      <c r="B226">
        <v>223</v>
      </c>
      <c r="C226">
        <v>96</v>
      </c>
      <c r="D226">
        <v>104</v>
      </c>
      <c r="E226">
        <v>223</v>
      </c>
      <c r="F226">
        <v>139</v>
      </c>
      <c r="G226">
        <v>46</v>
      </c>
      <c r="H226">
        <v>223</v>
      </c>
      <c r="I226">
        <v>140</v>
      </c>
      <c r="J226">
        <v>853</v>
      </c>
      <c r="K226">
        <v>223</v>
      </c>
      <c r="L226">
        <v>467</v>
      </c>
      <c r="M226">
        <v>337</v>
      </c>
      <c r="N226">
        <v>223</v>
      </c>
      <c r="O226">
        <v>593</v>
      </c>
      <c r="P226">
        <v>1060</v>
      </c>
      <c r="R226" s="6">
        <v>223</v>
      </c>
      <c r="S226" t="b">
        <f>OR(Tabla19[[#This Row],[Tiempo_lineal (ns)]]&gt;$C$508,Tabla19[[#This Row],[Tiempo_lineal (ns)]]&lt;$C$509)</f>
        <v>0</v>
      </c>
      <c r="T226" t="b">
        <f>OR(Tabla19[[#This Row],[Tiempo_normal (ns)]]&gt;$D$508,Tabla19[[#This Row],[Tiempo_normal (ns)]]&lt;$D$509)</f>
        <v>0</v>
      </c>
      <c r="U226" s="6">
        <v>223</v>
      </c>
      <c r="V226" t="b">
        <f>OR(Tabla310[[#This Row],[Tiempo_lineal (ns)]]&gt;$F$508,Tabla310[[#This Row],[Tiempo_lineal (ns)]]&lt;$F$509)</f>
        <v>0</v>
      </c>
      <c r="W226" t="b">
        <f>OR(Tabla310[[#This Row],[Tiempo_normal (ns)]]&gt;$G$508,Tabla310[[#This Row],[Tiempo_normal (ns)]]&lt;$G$509)</f>
        <v>0</v>
      </c>
      <c r="X226" s="6">
        <v>223</v>
      </c>
      <c r="Y226" t="b">
        <f>OR(Tabla411[[#This Row],[Tiempo_lineal (ns)]]&gt;$I$508,Tabla411[[#This Row],[Tiempo_lineal (ns)]]&lt;$I$509)</f>
        <v>0</v>
      </c>
      <c r="Z226" t="b">
        <f>OR(Tabla411[[#This Row],[Tiempo_normal (ns)]]&gt;$J$508,Tabla411[[#This Row],[Tiempo_normal (ns)]]&lt;$J$509)</f>
        <v>1</v>
      </c>
      <c r="AA226" s="6">
        <v>223</v>
      </c>
      <c r="AB226" t="b">
        <f>OR(Tabla512[[#This Row],[Tiempo_lineal (ns)]]&gt;$L$508,Tabla512[[#This Row],[Tiempo_lineal (ns)]]&lt;$L$509)</f>
        <v>0</v>
      </c>
      <c r="AC226" t="b">
        <f>OR(Tabla512[[#This Row],[Tiempo_normal (ns)]]&gt;$M$508,Tabla512[[#This Row],[Tiempo_normal (ns)]]&lt;$M$509)</f>
        <v>0</v>
      </c>
      <c r="AD226" s="6">
        <v>223</v>
      </c>
      <c r="AE226" t="b">
        <f>OR(Tabla613[[#This Row],[Tiempo_lineal (ns)]]&gt;$O$508,Tabla613[[#This Row],[Tiempo_lineal (ns)]]&lt;$O$509)</f>
        <v>0</v>
      </c>
      <c r="AF226" s="7" t="b">
        <f>OR(Tabla613[[#This Row],[Tiempo_normal (ns)]]&gt;$P$508,Tabla613[[#This Row],[Tiempo_normal (ns)]]&lt;$P$509)</f>
        <v>0</v>
      </c>
    </row>
    <row r="227" spans="2:32" x14ac:dyDescent="0.3">
      <c r="B227">
        <v>224</v>
      </c>
      <c r="C227">
        <v>108</v>
      </c>
      <c r="D227">
        <v>94</v>
      </c>
      <c r="E227">
        <v>224</v>
      </c>
      <c r="F227">
        <v>113</v>
      </c>
      <c r="G227">
        <v>71</v>
      </c>
      <c r="H227">
        <v>224</v>
      </c>
      <c r="I227">
        <v>120</v>
      </c>
      <c r="J227">
        <v>205</v>
      </c>
      <c r="K227">
        <v>224</v>
      </c>
      <c r="L227">
        <v>336</v>
      </c>
      <c r="M227">
        <v>378</v>
      </c>
      <c r="N227">
        <v>224</v>
      </c>
      <c r="O227">
        <v>731</v>
      </c>
      <c r="P227">
        <v>470</v>
      </c>
      <c r="R227" s="8">
        <v>224</v>
      </c>
      <c r="S227" t="b">
        <f>OR(Tabla19[[#This Row],[Tiempo_lineal (ns)]]&gt;$C$508,Tabla19[[#This Row],[Tiempo_lineal (ns)]]&lt;$C$509)</f>
        <v>0</v>
      </c>
      <c r="T227" t="b">
        <f>OR(Tabla19[[#This Row],[Tiempo_normal (ns)]]&gt;$D$508,Tabla19[[#This Row],[Tiempo_normal (ns)]]&lt;$D$509)</f>
        <v>0</v>
      </c>
      <c r="U227" s="8">
        <v>224</v>
      </c>
      <c r="V227" t="b">
        <f>OR(Tabla310[[#This Row],[Tiempo_lineal (ns)]]&gt;$F$508,Tabla310[[#This Row],[Tiempo_lineal (ns)]]&lt;$F$509)</f>
        <v>0</v>
      </c>
      <c r="W227" t="b">
        <f>OR(Tabla310[[#This Row],[Tiempo_normal (ns)]]&gt;$G$508,Tabla310[[#This Row],[Tiempo_normal (ns)]]&lt;$G$509)</f>
        <v>0</v>
      </c>
      <c r="X227" s="8">
        <v>224</v>
      </c>
      <c r="Y227" t="b">
        <f>OR(Tabla411[[#This Row],[Tiempo_lineal (ns)]]&gt;$I$508,Tabla411[[#This Row],[Tiempo_lineal (ns)]]&lt;$I$509)</f>
        <v>0</v>
      </c>
      <c r="Z227" t="b">
        <f>OR(Tabla411[[#This Row],[Tiempo_normal (ns)]]&gt;$J$508,Tabla411[[#This Row],[Tiempo_normal (ns)]]&lt;$J$509)</f>
        <v>0</v>
      </c>
      <c r="AA227" s="8">
        <v>224</v>
      </c>
      <c r="AB227" t="b">
        <f>OR(Tabla512[[#This Row],[Tiempo_lineal (ns)]]&gt;$L$508,Tabla512[[#This Row],[Tiempo_lineal (ns)]]&lt;$L$509)</f>
        <v>0</v>
      </c>
      <c r="AC227" t="b">
        <f>OR(Tabla512[[#This Row],[Tiempo_normal (ns)]]&gt;$M$508,Tabla512[[#This Row],[Tiempo_normal (ns)]]&lt;$M$509)</f>
        <v>0</v>
      </c>
      <c r="AD227" s="8">
        <v>224</v>
      </c>
      <c r="AE227" t="b">
        <f>OR(Tabla613[[#This Row],[Tiempo_lineal (ns)]]&gt;$O$508,Tabla613[[#This Row],[Tiempo_lineal (ns)]]&lt;$O$509)</f>
        <v>0</v>
      </c>
      <c r="AF227" s="7" t="b">
        <f>OR(Tabla613[[#This Row],[Tiempo_normal (ns)]]&gt;$P$508,Tabla613[[#This Row],[Tiempo_normal (ns)]]&lt;$P$509)</f>
        <v>0</v>
      </c>
    </row>
    <row r="228" spans="2:32" x14ac:dyDescent="0.3">
      <c r="B228">
        <v>225</v>
      </c>
      <c r="C228">
        <v>37</v>
      </c>
      <c r="D228">
        <v>60</v>
      </c>
      <c r="E228">
        <v>225</v>
      </c>
      <c r="F228">
        <v>114</v>
      </c>
      <c r="G228">
        <v>68</v>
      </c>
      <c r="H228">
        <v>225</v>
      </c>
      <c r="I228">
        <v>112</v>
      </c>
      <c r="J228">
        <v>59</v>
      </c>
      <c r="K228">
        <v>225</v>
      </c>
      <c r="L228">
        <v>278</v>
      </c>
      <c r="M228">
        <v>505</v>
      </c>
      <c r="N228">
        <v>225</v>
      </c>
      <c r="O228">
        <v>674</v>
      </c>
      <c r="P228">
        <v>822</v>
      </c>
      <c r="R228" s="6">
        <v>225</v>
      </c>
      <c r="S228" t="b">
        <f>OR(Tabla19[[#This Row],[Tiempo_lineal (ns)]]&gt;$C$508,Tabla19[[#This Row],[Tiempo_lineal (ns)]]&lt;$C$509)</f>
        <v>0</v>
      </c>
      <c r="T228" t="b">
        <f>OR(Tabla19[[#This Row],[Tiempo_normal (ns)]]&gt;$D$508,Tabla19[[#This Row],[Tiempo_normal (ns)]]&lt;$D$509)</f>
        <v>0</v>
      </c>
      <c r="U228" s="6">
        <v>225</v>
      </c>
      <c r="V228" t="b">
        <f>OR(Tabla310[[#This Row],[Tiempo_lineal (ns)]]&gt;$F$508,Tabla310[[#This Row],[Tiempo_lineal (ns)]]&lt;$F$509)</f>
        <v>0</v>
      </c>
      <c r="W228" t="b">
        <f>OR(Tabla310[[#This Row],[Tiempo_normal (ns)]]&gt;$G$508,Tabla310[[#This Row],[Tiempo_normal (ns)]]&lt;$G$509)</f>
        <v>0</v>
      </c>
      <c r="X228" s="6">
        <v>225</v>
      </c>
      <c r="Y228" t="b">
        <f>OR(Tabla411[[#This Row],[Tiempo_lineal (ns)]]&gt;$I$508,Tabla411[[#This Row],[Tiempo_lineal (ns)]]&lt;$I$509)</f>
        <v>0</v>
      </c>
      <c r="Z228" t="b">
        <f>OR(Tabla411[[#This Row],[Tiempo_normal (ns)]]&gt;$J$508,Tabla411[[#This Row],[Tiempo_normal (ns)]]&lt;$J$509)</f>
        <v>0</v>
      </c>
      <c r="AA228" s="6">
        <v>225</v>
      </c>
      <c r="AB228" t="b">
        <f>OR(Tabla512[[#This Row],[Tiempo_lineal (ns)]]&gt;$L$508,Tabla512[[#This Row],[Tiempo_lineal (ns)]]&lt;$L$509)</f>
        <v>0</v>
      </c>
      <c r="AC228" t="b">
        <f>OR(Tabla512[[#This Row],[Tiempo_normal (ns)]]&gt;$M$508,Tabla512[[#This Row],[Tiempo_normal (ns)]]&lt;$M$509)</f>
        <v>0</v>
      </c>
      <c r="AD228" s="6">
        <v>225</v>
      </c>
      <c r="AE228" t="b">
        <f>OR(Tabla613[[#This Row],[Tiempo_lineal (ns)]]&gt;$O$508,Tabla613[[#This Row],[Tiempo_lineal (ns)]]&lt;$O$509)</f>
        <v>0</v>
      </c>
      <c r="AF228" s="7" t="b">
        <f>OR(Tabla613[[#This Row],[Tiempo_normal (ns)]]&gt;$P$508,Tabla613[[#This Row],[Tiempo_normal (ns)]]&lt;$P$509)</f>
        <v>0</v>
      </c>
    </row>
    <row r="229" spans="2:32" x14ac:dyDescent="0.3">
      <c r="B229">
        <v>226</v>
      </c>
      <c r="C229">
        <v>51</v>
      </c>
      <c r="D229">
        <v>77</v>
      </c>
      <c r="E229">
        <v>226</v>
      </c>
      <c r="F229">
        <v>73</v>
      </c>
      <c r="G229">
        <v>136</v>
      </c>
      <c r="H229">
        <v>226</v>
      </c>
      <c r="I229">
        <v>139</v>
      </c>
      <c r="J229">
        <v>86</v>
      </c>
      <c r="K229">
        <v>226</v>
      </c>
      <c r="L229">
        <v>410</v>
      </c>
      <c r="M229">
        <v>506</v>
      </c>
      <c r="N229">
        <v>226</v>
      </c>
      <c r="O229">
        <v>1191</v>
      </c>
      <c r="P229">
        <v>634</v>
      </c>
      <c r="R229" s="8">
        <v>226</v>
      </c>
      <c r="S229" t="b">
        <f>OR(Tabla19[[#This Row],[Tiempo_lineal (ns)]]&gt;$C$508,Tabla19[[#This Row],[Tiempo_lineal (ns)]]&lt;$C$509)</f>
        <v>0</v>
      </c>
      <c r="T229" t="b">
        <f>OR(Tabla19[[#This Row],[Tiempo_normal (ns)]]&gt;$D$508,Tabla19[[#This Row],[Tiempo_normal (ns)]]&lt;$D$509)</f>
        <v>0</v>
      </c>
      <c r="U229" s="8">
        <v>226</v>
      </c>
      <c r="V229" t="b">
        <f>OR(Tabla310[[#This Row],[Tiempo_lineal (ns)]]&gt;$F$508,Tabla310[[#This Row],[Tiempo_lineal (ns)]]&lt;$F$509)</f>
        <v>0</v>
      </c>
      <c r="W229" t="b">
        <f>OR(Tabla310[[#This Row],[Tiempo_normal (ns)]]&gt;$G$508,Tabla310[[#This Row],[Tiempo_normal (ns)]]&lt;$G$509)</f>
        <v>0</v>
      </c>
      <c r="X229" s="8">
        <v>226</v>
      </c>
      <c r="Y229" t="b">
        <f>OR(Tabla411[[#This Row],[Tiempo_lineal (ns)]]&gt;$I$508,Tabla411[[#This Row],[Tiempo_lineal (ns)]]&lt;$I$509)</f>
        <v>0</v>
      </c>
      <c r="Z229" t="b">
        <f>OR(Tabla411[[#This Row],[Tiempo_normal (ns)]]&gt;$J$508,Tabla411[[#This Row],[Tiempo_normal (ns)]]&lt;$J$509)</f>
        <v>0</v>
      </c>
      <c r="AA229" s="8">
        <v>226</v>
      </c>
      <c r="AB229" t="b">
        <f>OR(Tabla512[[#This Row],[Tiempo_lineal (ns)]]&gt;$L$508,Tabla512[[#This Row],[Tiempo_lineal (ns)]]&lt;$L$509)</f>
        <v>0</v>
      </c>
      <c r="AC229" t="b">
        <f>OR(Tabla512[[#This Row],[Tiempo_normal (ns)]]&gt;$M$508,Tabla512[[#This Row],[Tiempo_normal (ns)]]&lt;$M$509)</f>
        <v>0</v>
      </c>
      <c r="AD229" s="8">
        <v>226</v>
      </c>
      <c r="AE229" t="b">
        <f>OR(Tabla613[[#This Row],[Tiempo_lineal (ns)]]&gt;$O$508,Tabla613[[#This Row],[Tiempo_lineal (ns)]]&lt;$O$509)</f>
        <v>0</v>
      </c>
      <c r="AF229" s="7" t="b">
        <f>OR(Tabla613[[#This Row],[Tiempo_normal (ns)]]&gt;$P$508,Tabla613[[#This Row],[Tiempo_normal (ns)]]&lt;$P$509)</f>
        <v>0</v>
      </c>
    </row>
    <row r="230" spans="2:32" x14ac:dyDescent="0.3">
      <c r="B230">
        <v>227</v>
      </c>
      <c r="C230">
        <v>69</v>
      </c>
      <c r="D230">
        <v>72</v>
      </c>
      <c r="E230">
        <v>227</v>
      </c>
      <c r="F230">
        <v>108</v>
      </c>
      <c r="G230">
        <v>47</v>
      </c>
      <c r="H230">
        <v>227</v>
      </c>
      <c r="I230">
        <v>136</v>
      </c>
      <c r="J230">
        <v>58</v>
      </c>
      <c r="K230">
        <v>227</v>
      </c>
      <c r="L230">
        <v>369</v>
      </c>
      <c r="M230">
        <v>352</v>
      </c>
      <c r="N230">
        <v>227</v>
      </c>
      <c r="O230">
        <v>1095</v>
      </c>
      <c r="P230">
        <v>573</v>
      </c>
      <c r="R230" s="6">
        <v>227</v>
      </c>
      <c r="S230" t="b">
        <f>OR(Tabla19[[#This Row],[Tiempo_lineal (ns)]]&gt;$C$508,Tabla19[[#This Row],[Tiempo_lineal (ns)]]&lt;$C$509)</f>
        <v>0</v>
      </c>
      <c r="T230" t="b">
        <f>OR(Tabla19[[#This Row],[Tiempo_normal (ns)]]&gt;$D$508,Tabla19[[#This Row],[Tiempo_normal (ns)]]&lt;$D$509)</f>
        <v>0</v>
      </c>
      <c r="U230" s="6">
        <v>227</v>
      </c>
      <c r="V230" t="b">
        <f>OR(Tabla310[[#This Row],[Tiempo_lineal (ns)]]&gt;$F$508,Tabla310[[#This Row],[Tiempo_lineal (ns)]]&lt;$F$509)</f>
        <v>0</v>
      </c>
      <c r="W230" t="b">
        <f>OR(Tabla310[[#This Row],[Tiempo_normal (ns)]]&gt;$G$508,Tabla310[[#This Row],[Tiempo_normal (ns)]]&lt;$G$509)</f>
        <v>0</v>
      </c>
      <c r="X230" s="6">
        <v>227</v>
      </c>
      <c r="Y230" t="b">
        <f>OR(Tabla411[[#This Row],[Tiempo_lineal (ns)]]&gt;$I$508,Tabla411[[#This Row],[Tiempo_lineal (ns)]]&lt;$I$509)</f>
        <v>0</v>
      </c>
      <c r="Z230" t="b">
        <f>OR(Tabla411[[#This Row],[Tiempo_normal (ns)]]&gt;$J$508,Tabla411[[#This Row],[Tiempo_normal (ns)]]&lt;$J$509)</f>
        <v>0</v>
      </c>
      <c r="AA230" s="6">
        <v>227</v>
      </c>
      <c r="AB230" t="b">
        <f>OR(Tabla512[[#This Row],[Tiempo_lineal (ns)]]&gt;$L$508,Tabla512[[#This Row],[Tiempo_lineal (ns)]]&lt;$L$509)</f>
        <v>0</v>
      </c>
      <c r="AC230" t="b">
        <f>OR(Tabla512[[#This Row],[Tiempo_normal (ns)]]&gt;$M$508,Tabla512[[#This Row],[Tiempo_normal (ns)]]&lt;$M$509)</f>
        <v>0</v>
      </c>
      <c r="AD230" s="6">
        <v>227</v>
      </c>
      <c r="AE230" t="b">
        <f>OR(Tabla613[[#This Row],[Tiempo_lineal (ns)]]&gt;$O$508,Tabla613[[#This Row],[Tiempo_lineal (ns)]]&lt;$O$509)</f>
        <v>0</v>
      </c>
      <c r="AF230" s="7" t="b">
        <f>OR(Tabla613[[#This Row],[Tiempo_normal (ns)]]&gt;$P$508,Tabla613[[#This Row],[Tiempo_normal (ns)]]&lt;$P$509)</f>
        <v>0</v>
      </c>
    </row>
    <row r="231" spans="2:32" x14ac:dyDescent="0.3">
      <c r="B231">
        <v>228</v>
      </c>
      <c r="C231">
        <v>122</v>
      </c>
      <c r="D231">
        <v>75</v>
      </c>
      <c r="E231">
        <v>228</v>
      </c>
      <c r="F231">
        <v>73</v>
      </c>
      <c r="G231">
        <v>56</v>
      </c>
      <c r="H231">
        <v>228</v>
      </c>
      <c r="I231">
        <v>119</v>
      </c>
      <c r="J231">
        <v>274</v>
      </c>
      <c r="K231">
        <v>228</v>
      </c>
      <c r="L231">
        <v>331</v>
      </c>
      <c r="M231">
        <v>338</v>
      </c>
      <c r="N231">
        <v>228</v>
      </c>
      <c r="O231">
        <v>462</v>
      </c>
      <c r="P231">
        <v>224</v>
      </c>
      <c r="R231" s="8">
        <v>228</v>
      </c>
      <c r="S231" t="b">
        <f>OR(Tabla19[[#This Row],[Tiempo_lineal (ns)]]&gt;$C$508,Tabla19[[#This Row],[Tiempo_lineal (ns)]]&lt;$C$509)</f>
        <v>0</v>
      </c>
      <c r="T231" t="b">
        <f>OR(Tabla19[[#This Row],[Tiempo_normal (ns)]]&gt;$D$508,Tabla19[[#This Row],[Tiempo_normal (ns)]]&lt;$D$509)</f>
        <v>0</v>
      </c>
      <c r="U231" s="8">
        <v>228</v>
      </c>
      <c r="V231" t="b">
        <f>OR(Tabla310[[#This Row],[Tiempo_lineal (ns)]]&gt;$F$508,Tabla310[[#This Row],[Tiempo_lineal (ns)]]&lt;$F$509)</f>
        <v>0</v>
      </c>
      <c r="W231" t="b">
        <f>OR(Tabla310[[#This Row],[Tiempo_normal (ns)]]&gt;$G$508,Tabla310[[#This Row],[Tiempo_normal (ns)]]&lt;$G$509)</f>
        <v>0</v>
      </c>
      <c r="X231" s="8">
        <v>228</v>
      </c>
      <c r="Y231" t="b">
        <f>OR(Tabla411[[#This Row],[Tiempo_lineal (ns)]]&gt;$I$508,Tabla411[[#This Row],[Tiempo_lineal (ns)]]&lt;$I$509)</f>
        <v>0</v>
      </c>
      <c r="Z231" t="b">
        <f>OR(Tabla411[[#This Row],[Tiempo_normal (ns)]]&gt;$J$508,Tabla411[[#This Row],[Tiempo_normal (ns)]]&lt;$J$509)</f>
        <v>0</v>
      </c>
      <c r="AA231" s="8">
        <v>228</v>
      </c>
      <c r="AB231" t="b">
        <f>OR(Tabla512[[#This Row],[Tiempo_lineal (ns)]]&gt;$L$508,Tabla512[[#This Row],[Tiempo_lineal (ns)]]&lt;$L$509)</f>
        <v>0</v>
      </c>
      <c r="AC231" t="b">
        <f>OR(Tabla512[[#This Row],[Tiempo_normal (ns)]]&gt;$M$508,Tabla512[[#This Row],[Tiempo_normal (ns)]]&lt;$M$509)</f>
        <v>0</v>
      </c>
      <c r="AD231" s="8">
        <v>228</v>
      </c>
      <c r="AE231" t="b">
        <f>OR(Tabla613[[#This Row],[Tiempo_lineal (ns)]]&gt;$O$508,Tabla613[[#This Row],[Tiempo_lineal (ns)]]&lt;$O$509)</f>
        <v>0</v>
      </c>
      <c r="AF231" s="7" t="b">
        <f>OR(Tabla613[[#This Row],[Tiempo_normal (ns)]]&gt;$P$508,Tabla613[[#This Row],[Tiempo_normal (ns)]]&lt;$P$509)</f>
        <v>0</v>
      </c>
    </row>
    <row r="232" spans="2:32" x14ac:dyDescent="0.3">
      <c r="B232">
        <v>229</v>
      </c>
      <c r="C232">
        <v>113</v>
      </c>
      <c r="D232">
        <v>79</v>
      </c>
      <c r="E232">
        <v>229</v>
      </c>
      <c r="F232">
        <v>98</v>
      </c>
      <c r="G232">
        <v>64</v>
      </c>
      <c r="H232">
        <v>229</v>
      </c>
      <c r="I232">
        <v>264</v>
      </c>
      <c r="J232">
        <v>113</v>
      </c>
      <c r="K232">
        <v>229</v>
      </c>
      <c r="L232">
        <v>220</v>
      </c>
      <c r="M232">
        <v>522</v>
      </c>
      <c r="N232">
        <v>229</v>
      </c>
      <c r="O232">
        <v>445</v>
      </c>
      <c r="P232">
        <v>515</v>
      </c>
      <c r="R232" s="6">
        <v>229</v>
      </c>
      <c r="S232" t="b">
        <f>OR(Tabla19[[#This Row],[Tiempo_lineal (ns)]]&gt;$C$508,Tabla19[[#This Row],[Tiempo_lineal (ns)]]&lt;$C$509)</f>
        <v>0</v>
      </c>
      <c r="T232" t="b">
        <f>OR(Tabla19[[#This Row],[Tiempo_normal (ns)]]&gt;$D$508,Tabla19[[#This Row],[Tiempo_normal (ns)]]&lt;$D$509)</f>
        <v>0</v>
      </c>
      <c r="U232" s="6">
        <v>229</v>
      </c>
      <c r="V232" t="b">
        <f>OR(Tabla310[[#This Row],[Tiempo_lineal (ns)]]&gt;$F$508,Tabla310[[#This Row],[Tiempo_lineal (ns)]]&lt;$F$509)</f>
        <v>0</v>
      </c>
      <c r="W232" t="b">
        <f>OR(Tabla310[[#This Row],[Tiempo_normal (ns)]]&gt;$G$508,Tabla310[[#This Row],[Tiempo_normal (ns)]]&lt;$G$509)</f>
        <v>0</v>
      </c>
      <c r="X232" s="6">
        <v>229</v>
      </c>
      <c r="Y232" t="b">
        <f>OR(Tabla411[[#This Row],[Tiempo_lineal (ns)]]&gt;$I$508,Tabla411[[#This Row],[Tiempo_lineal (ns)]]&lt;$I$509)</f>
        <v>0</v>
      </c>
      <c r="Z232" t="b">
        <f>OR(Tabla411[[#This Row],[Tiempo_normal (ns)]]&gt;$J$508,Tabla411[[#This Row],[Tiempo_normal (ns)]]&lt;$J$509)</f>
        <v>0</v>
      </c>
      <c r="AA232" s="6">
        <v>229</v>
      </c>
      <c r="AB232" t="b">
        <f>OR(Tabla512[[#This Row],[Tiempo_lineal (ns)]]&gt;$L$508,Tabla512[[#This Row],[Tiempo_lineal (ns)]]&lt;$L$509)</f>
        <v>0</v>
      </c>
      <c r="AC232" t="b">
        <f>OR(Tabla512[[#This Row],[Tiempo_normal (ns)]]&gt;$M$508,Tabla512[[#This Row],[Tiempo_normal (ns)]]&lt;$M$509)</f>
        <v>0</v>
      </c>
      <c r="AD232" s="6">
        <v>229</v>
      </c>
      <c r="AE232" t="b">
        <f>OR(Tabla613[[#This Row],[Tiempo_lineal (ns)]]&gt;$O$508,Tabla613[[#This Row],[Tiempo_lineal (ns)]]&lt;$O$509)</f>
        <v>0</v>
      </c>
      <c r="AF232" s="7" t="b">
        <f>OR(Tabla613[[#This Row],[Tiempo_normal (ns)]]&gt;$P$508,Tabla613[[#This Row],[Tiempo_normal (ns)]]&lt;$P$509)</f>
        <v>0</v>
      </c>
    </row>
    <row r="233" spans="2:32" x14ac:dyDescent="0.3">
      <c r="B233">
        <v>230</v>
      </c>
      <c r="C233">
        <v>97</v>
      </c>
      <c r="D233">
        <v>38</v>
      </c>
      <c r="E233">
        <v>230</v>
      </c>
      <c r="F233">
        <v>72</v>
      </c>
      <c r="G233">
        <v>50</v>
      </c>
      <c r="H233">
        <v>230</v>
      </c>
      <c r="I233">
        <v>651</v>
      </c>
      <c r="J233">
        <v>681</v>
      </c>
      <c r="K233">
        <v>230</v>
      </c>
      <c r="L233">
        <v>232</v>
      </c>
      <c r="M233">
        <v>392</v>
      </c>
      <c r="N233">
        <v>230</v>
      </c>
      <c r="O233">
        <v>565</v>
      </c>
      <c r="P233">
        <v>270</v>
      </c>
      <c r="R233" s="8">
        <v>230</v>
      </c>
      <c r="S233" t="b">
        <f>OR(Tabla19[[#This Row],[Tiempo_lineal (ns)]]&gt;$C$508,Tabla19[[#This Row],[Tiempo_lineal (ns)]]&lt;$C$509)</f>
        <v>0</v>
      </c>
      <c r="T233" t="b">
        <f>OR(Tabla19[[#This Row],[Tiempo_normal (ns)]]&gt;$D$508,Tabla19[[#This Row],[Tiempo_normal (ns)]]&lt;$D$509)</f>
        <v>0</v>
      </c>
      <c r="U233" s="8">
        <v>230</v>
      </c>
      <c r="V233" t="b">
        <f>OR(Tabla310[[#This Row],[Tiempo_lineal (ns)]]&gt;$F$508,Tabla310[[#This Row],[Tiempo_lineal (ns)]]&lt;$F$509)</f>
        <v>0</v>
      </c>
      <c r="W233" t="b">
        <f>OR(Tabla310[[#This Row],[Tiempo_normal (ns)]]&gt;$G$508,Tabla310[[#This Row],[Tiempo_normal (ns)]]&lt;$G$509)</f>
        <v>0</v>
      </c>
      <c r="X233" s="8">
        <v>230</v>
      </c>
      <c r="Y233" t="b">
        <f>OR(Tabla411[[#This Row],[Tiempo_lineal (ns)]]&gt;$I$508,Tabla411[[#This Row],[Tiempo_lineal (ns)]]&lt;$I$509)</f>
        <v>1</v>
      </c>
      <c r="Z233" t="b">
        <f>OR(Tabla411[[#This Row],[Tiempo_normal (ns)]]&gt;$J$508,Tabla411[[#This Row],[Tiempo_normal (ns)]]&lt;$J$509)</f>
        <v>0</v>
      </c>
      <c r="AA233" s="8">
        <v>230</v>
      </c>
      <c r="AB233" t="b">
        <f>OR(Tabla512[[#This Row],[Tiempo_lineal (ns)]]&gt;$L$508,Tabla512[[#This Row],[Tiempo_lineal (ns)]]&lt;$L$509)</f>
        <v>0</v>
      </c>
      <c r="AC233" t="b">
        <f>OR(Tabla512[[#This Row],[Tiempo_normal (ns)]]&gt;$M$508,Tabla512[[#This Row],[Tiempo_normal (ns)]]&lt;$M$509)</f>
        <v>0</v>
      </c>
      <c r="AD233" s="8">
        <v>230</v>
      </c>
      <c r="AE233" t="b">
        <f>OR(Tabla613[[#This Row],[Tiempo_lineal (ns)]]&gt;$O$508,Tabla613[[#This Row],[Tiempo_lineal (ns)]]&lt;$O$509)</f>
        <v>0</v>
      </c>
      <c r="AF233" s="7" t="b">
        <f>OR(Tabla613[[#This Row],[Tiempo_normal (ns)]]&gt;$P$508,Tabla613[[#This Row],[Tiempo_normal (ns)]]&lt;$P$509)</f>
        <v>0</v>
      </c>
    </row>
    <row r="234" spans="2:32" x14ac:dyDescent="0.3">
      <c r="B234">
        <v>231</v>
      </c>
      <c r="C234">
        <v>64</v>
      </c>
      <c r="D234">
        <v>55</v>
      </c>
      <c r="E234">
        <v>231</v>
      </c>
      <c r="F234">
        <v>81</v>
      </c>
      <c r="G234">
        <v>35</v>
      </c>
      <c r="H234">
        <v>231</v>
      </c>
      <c r="I234">
        <v>142</v>
      </c>
      <c r="J234">
        <v>146</v>
      </c>
      <c r="K234">
        <v>231</v>
      </c>
      <c r="L234">
        <v>273</v>
      </c>
      <c r="M234">
        <v>249</v>
      </c>
      <c r="N234">
        <v>231</v>
      </c>
      <c r="O234">
        <v>612</v>
      </c>
      <c r="P234">
        <v>680</v>
      </c>
      <c r="R234" s="6">
        <v>231</v>
      </c>
      <c r="S234" t="b">
        <f>OR(Tabla19[[#This Row],[Tiempo_lineal (ns)]]&gt;$C$508,Tabla19[[#This Row],[Tiempo_lineal (ns)]]&lt;$C$509)</f>
        <v>0</v>
      </c>
      <c r="T234" t="b">
        <f>OR(Tabla19[[#This Row],[Tiempo_normal (ns)]]&gt;$D$508,Tabla19[[#This Row],[Tiempo_normal (ns)]]&lt;$D$509)</f>
        <v>0</v>
      </c>
      <c r="U234" s="6">
        <v>231</v>
      </c>
      <c r="V234" t="b">
        <f>OR(Tabla310[[#This Row],[Tiempo_lineal (ns)]]&gt;$F$508,Tabla310[[#This Row],[Tiempo_lineal (ns)]]&lt;$F$509)</f>
        <v>0</v>
      </c>
      <c r="W234" t="b">
        <f>OR(Tabla310[[#This Row],[Tiempo_normal (ns)]]&gt;$G$508,Tabla310[[#This Row],[Tiempo_normal (ns)]]&lt;$G$509)</f>
        <v>0</v>
      </c>
      <c r="X234" s="6">
        <v>231</v>
      </c>
      <c r="Y234" t="b">
        <f>OR(Tabla411[[#This Row],[Tiempo_lineal (ns)]]&gt;$I$508,Tabla411[[#This Row],[Tiempo_lineal (ns)]]&lt;$I$509)</f>
        <v>0</v>
      </c>
      <c r="Z234" t="b">
        <f>OR(Tabla411[[#This Row],[Tiempo_normal (ns)]]&gt;$J$508,Tabla411[[#This Row],[Tiempo_normal (ns)]]&lt;$J$509)</f>
        <v>0</v>
      </c>
      <c r="AA234" s="6">
        <v>231</v>
      </c>
      <c r="AB234" t="b">
        <f>OR(Tabla512[[#This Row],[Tiempo_lineal (ns)]]&gt;$L$508,Tabla512[[#This Row],[Tiempo_lineal (ns)]]&lt;$L$509)</f>
        <v>0</v>
      </c>
      <c r="AC234" t="b">
        <f>OR(Tabla512[[#This Row],[Tiempo_normal (ns)]]&gt;$M$508,Tabla512[[#This Row],[Tiempo_normal (ns)]]&lt;$M$509)</f>
        <v>0</v>
      </c>
      <c r="AD234" s="6">
        <v>231</v>
      </c>
      <c r="AE234" t="b">
        <f>OR(Tabla613[[#This Row],[Tiempo_lineal (ns)]]&gt;$O$508,Tabla613[[#This Row],[Tiempo_lineal (ns)]]&lt;$O$509)</f>
        <v>0</v>
      </c>
      <c r="AF234" s="7" t="b">
        <f>OR(Tabla613[[#This Row],[Tiempo_normal (ns)]]&gt;$P$508,Tabla613[[#This Row],[Tiempo_normal (ns)]]&lt;$P$509)</f>
        <v>0</v>
      </c>
    </row>
    <row r="235" spans="2:32" x14ac:dyDescent="0.3">
      <c r="B235">
        <v>232</v>
      </c>
      <c r="C235">
        <v>61</v>
      </c>
      <c r="D235">
        <v>33</v>
      </c>
      <c r="E235">
        <v>232</v>
      </c>
      <c r="F235">
        <v>95</v>
      </c>
      <c r="G235">
        <v>68</v>
      </c>
      <c r="H235">
        <v>232</v>
      </c>
      <c r="I235">
        <v>127</v>
      </c>
      <c r="J235">
        <v>265</v>
      </c>
      <c r="K235">
        <v>232</v>
      </c>
      <c r="L235">
        <v>299</v>
      </c>
      <c r="M235">
        <v>393</v>
      </c>
      <c r="N235">
        <v>232</v>
      </c>
      <c r="O235">
        <v>487</v>
      </c>
      <c r="P235">
        <v>582</v>
      </c>
      <c r="R235" s="8">
        <v>232</v>
      </c>
      <c r="S235" t="b">
        <f>OR(Tabla19[[#This Row],[Tiempo_lineal (ns)]]&gt;$C$508,Tabla19[[#This Row],[Tiempo_lineal (ns)]]&lt;$C$509)</f>
        <v>0</v>
      </c>
      <c r="T235" t="b">
        <f>OR(Tabla19[[#This Row],[Tiempo_normal (ns)]]&gt;$D$508,Tabla19[[#This Row],[Tiempo_normal (ns)]]&lt;$D$509)</f>
        <v>0</v>
      </c>
      <c r="U235" s="8">
        <v>232</v>
      </c>
      <c r="V235" t="b">
        <f>OR(Tabla310[[#This Row],[Tiempo_lineal (ns)]]&gt;$F$508,Tabla310[[#This Row],[Tiempo_lineal (ns)]]&lt;$F$509)</f>
        <v>0</v>
      </c>
      <c r="W235" t="b">
        <f>OR(Tabla310[[#This Row],[Tiempo_normal (ns)]]&gt;$G$508,Tabla310[[#This Row],[Tiempo_normal (ns)]]&lt;$G$509)</f>
        <v>0</v>
      </c>
      <c r="X235" s="8">
        <v>232</v>
      </c>
      <c r="Y235" t="b">
        <f>OR(Tabla411[[#This Row],[Tiempo_lineal (ns)]]&gt;$I$508,Tabla411[[#This Row],[Tiempo_lineal (ns)]]&lt;$I$509)</f>
        <v>0</v>
      </c>
      <c r="Z235" t="b">
        <f>OR(Tabla411[[#This Row],[Tiempo_normal (ns)]]&gt;$J$508,Tabla411[[#This Row],[Tiempo_normal (ns)]]&lt;$J$509)</f>
        <v>0</v>
      </c>
      <c r="AA235" s="8">
        <v>232</v>
      </c>
      <c r="AB235" t="b">
        <f>OR(Tabla512[[#This Row],[Tiempo_lineal (ns)]]&gt;$L$508,Tabla512[[#This Row],[Tiempo_lineal (ns)]]&lt;$L$509)</f>
        <v>0</v>
      </c>
      <c r="AC235" t="b">
        <f>OR(Tabla512[[#This Row],[Tiempo_normal (ns)]]&gt;$M$508,Tabla512[[#This Row],[Tiempo_normal (ns)]]&lt;$M$509)</f>
        <v>0</v>
      </c>
      <c r="AD235" s="8">
        <v>232</v>
      </c>
      <c r="AE235" t="b">
        <f>OR(Tabla613[[#This Row],[Tiempo_lineal (ns)]]&gt;$O$508,Tabla613[[#This Row],[Tiempo_lineal (ns)]]&lt;$O$509)</f>
        <v>0</v>
      </c>
      <c r="AF235" s="7" t="b">
        <f>OR(Tabla613[[#This Row],[Tiempo_normal (ns)]]&gt;$P$508,Tabla613[[#This Row],[Tiempo_normal (ns)]]&lt;$P$509)</f>
        <v>0</v>
      </c>
    </row>
    <row r="236" spans="2:32" x14ac:dyDescent="0.3">
      <c r="B236">
        <v>233</v>
      </c>
      <c r="C236">
        <v>77</v>
      </c>
      <c r="D236">
        <v>55</v>
      </c>
      <c r="E236">
        <v>233</v>
      </c>
      <c r="F236">
        <v>97</v>
      </c>
      <c r="G236">
        <v>63</v>
      </c>
      <c r="H236">
        <v>233</v>
      </c>
      <c r="I236">
        <v>116</v>
      </c>
      <c r="J236">
        <v>62</v>
      </c>
      <c r="K236">
        <v>233</v>
      </c>
      <c r="L236">
        <v>481</v>
      </c>
      <c r="M236">
        <v>50</v>
      </c>
      <c r="N236">
        <v>233</v>
      </c>
      <c r="O236">
        <v>725</v>
      </c>
      <c r="P236">
        <v>604</v>
      </c>
      <c r="R236" s="6">
        <v>233</v>
      </c>
      <c r="S236" t="b">
        <f>OR(Tabla19[[#This Row],[Tiempo_lineal (ns)]]&gt;$C$508,Tabla19[[#This Row],[Tiempo_lineal (ns)]]&lt;$C$509)</f>
        <v>0</v>
      </c>
      <c r="T236" t="b">
        <f>OR(Tabla19[[#This Row],[Tiempo_normal (ns)]]&gt;$D$508,Tabla19[[#This Row],[Tiempo_normal (ns)]]&lt;$D$509)</f>
        <v>0</v>
      </c>
      <c r="U236" s="6">
        <v>233</v>
      </c>
      <c r="V236" t="b">
        <f>OR(Tabla310[[#This Row],[Tiempo_lineal (ns)]]&gt;$F$508,Tabla310[[#This Row],[Tiempo_lineal (ns)]]&lt;$F$509)</f>
        <v>0</v>
      </c>
      <c r="W236" t="b">
        <f>OR(Tabla310[[#This Row],[Tiempo_normal (ns)]]&gt;$G$508,Tabla310[[#This Row],[Tiempo_normal (ns)]]&lt;$G$509)</f>
        <v>0</v>
      </c>
      <c r="X236" s="6">
        <v>233</v>
      </c>
      <c r="Y236" t="b">
        <f>OR(Tabla411[[#This Row],[Tiempo_lineal (ns)]]&gt;$I$508,Tabla411[[#This Row],[Tiempo_lineal (ns)]]&lt;$I$509)</f>
        <v>0</v>
      </c>
      <c r="Z236" t="b">
        <f>OR(Tabla411[[#This Row],[Tiempo_normal (ns)]]&gt;$J$508,Tabla411[[#This Row],[Tiempo_normal (ns)]]&lt;$J$509)</f>
        <v>0</v>
      </c>
      <c r="AA236" s="6">
        <v>233</v>
      </c>
      <c r="AB236" t="b">
        <f>OR(Tabla512[[#This Row],[Tiempo_lineal (ns)]]&gt;$L$508,Tabla512[[#This Row],[Tiempo_lineal (ns)]]&lt;$L$509)</f>
        <v>0</v>
      </c>
      <c r="AC236" t="b">
        <f>OR(Tabla512[[#This Row],[Tiempo_normal (ns)]]&gt;$M$508,Tabla512[[#This Row],[Tiempo_normal (ns)]]&lt;$M$509)</f>
        <v>1</v>
      </c>
      <c r="AD236" s="6">
        <v>233</v>
      </c>
      <c r="AE236" t="b">
        <f>OR(Tabla613[[#This Row],[Tiempo_lineal (ns)]]&gt;$O$508,Tabla613[[#This Row],[Tiempo_lineal (ns)]]&lt;$O$509)</f>
        <v>0</v>
      </c>
      <c r="AF236" s="7" t="b">
        <f>OR(Tabla613[[#This Row],[Tiempo_normal (ns)]]&gt;$P$508,Tabla613[[#This Row],[Tiempo_normal (ns)]]&lt;$P$509)</f>
        <v>0</v>
      </c>
    </row>
    <row r="237" spans="2:32" x14ac:dyDescent="0.3">
      <c r="B237">
        <v>234</v>
      </c>
      <c r="C237">
        <v>75</v>
      </c>
      <c r="D237">
        <v>33</v>
      </c>
      <c r="E237">
        <v>234</v>
      </c>
      <c r="F237">
        <v>56</v>
      </c>
      <c r="G237">
        <v>44</v>
      </c>
      <c r="H237">
        <v>234</v>
      </c>
      <c r="I237">
        <v>103</v>
      </c>
      <c r="J237">
        <v>130</v>
      </c>
      <c r="K237">
        <v>234</v>
      </c>
      <c r="L237">
        <v>326</v>
      </c>
      <c r="M237">
        <v>464</v>
      </c>
      <c r="N237">
        <v>234</v>
      </c>
      <c r="O237">
        <v>679</v>
      </c>
      <c r="P237">
        <v>307</v>
      </c>
      <c r="R237" s="8">
        <v>234</v>
      </c>
      <c r="S237" t="b">
        <f>OR(Tabla19[[#This Row],[Tiempo_lineal (ns)]]&gt;$C$508,Tabla19[[#This Row],[Tiempo_lineal (ns)]]&lt;$C$509)</f>
        <v>0</v>
      </c>
      <c r="T237" t="b">
        <f>OR(Tabla19[[#This Row],[Tiempo_normal (ns)]]&gt;$D$508,Tabla19[[#This Row],[Tiempo_normal (ns)]]&lt;$D$509)</f>
        <v>0</v>
      </c>
      <c r="U237" s="8">
        <v>234</v>
      </c>
      <c r="V237" t="b">
        <f>OR(Tabla310[[#This Row],[Tiempo_lineal (ns)]]&gt;$F$508,Tabla310[[#This Row],[Tiempo_lineal (ns)]]&lt;$F$509)</f>
        <v>0</v>
      </c>
      <c r="W237" t="b">
        <f>OR(Tabla310[[#This Row],[Tiempo_normal (ns)]]&gt;$G$508,Tabla310[[#This Row],[Tiempo_normal (ns)]]&lt;$G$509)</f>
        <v>0</v>
      </c>
      <c r="X237" s="8">
        <v>234</v>
      </c>
      <c r="Y237" t="b">
        <f>OR(Tabla411[[#This Row],[Tiempo_lineal (ns)]]&gt;$I$508,Tabla411[[#This Row],[Tiempo_lineal (ns)]]&lt;$I$509)</f>
        <v>0</v>
      </c>
      <c r="Z237" t="b">
        <f>OR(Tabla411[[#This Row],[Tiempo_normal (ns)]]&gt;$J$508,Tabla411[[#This Row],[Tiempo_normal (ns)]]&lt;$J$509)</f>
        <v>0</v>
      </c>
      <c r="AA237" s="8">
        <v>234</v>
      </c>
      <c r="AB237" t="b">
        <f>OR(Tabla512[[#This Row],[Tiempo_lineal (ns)]]&gt;$L$508,Tabla512[[#This Row],[Tiempo_lineal (ns)]]&lt;$L$509)</f>
        <v>0</v>
      </c>
      <c r="AC237" t="b">
        <f>OR(Tabla512[[#This Row],[Tiempo_normal (ns)]]&gt;$M$508,Tabla512[[#This Row],[Tiempo_normal (ns)]]&lt;$M$509)</f>
        <v>0</v>
      </c>
      <c r="AD237" s="8">
        <v>234</v>
      </c>
      <c r="AE237" t="b">
        <f>OR(Tabla613[[#This Row],[Tiempo_lineal (ns)]]&gt;$O$508,Tabla613[[#This Row],[Tiempo_lineal (ns)]]&lt;$O$509)</f>
        <v>0</v>
      </c>
      <c r="AF237" s="7" t="b">
        <f>OR(Tabla613[[#This Row],[Tiempo_normal (ns)]]&gt;$P$508,Tabla613[[#This Row],[Tiempo_normal (ns)]]&lt;$P$509)</f>
        <v>0</v>
      </c>
    </row>
    <row r="238" spans="2:32" x14ac:dyDescent="0.3">
      <c r="B238">
        <v>235</v>
      </c>
      <c r="C238">
        <v>79</v>
      </c>
      <c r="D238">
        <v>49</v>
      </c>
      <c r="E238">
        <v>235</v>
      </c>
      <c r="F238">
        <v>93</v>
      </c>
      <c r="G238">
        <v>93</v>
      </c>
      <c r="H238">
        <v>235</v>
      </c>
      <c r="I238">
        <v>144</v>
      </c>
      <c r="J238">
        <v>495</v>
      </c>
      <c r="K238">
        <v>235</v>
      </c>
      <c r="L238">
        <v>318</v>
      </c>
      <c r="M238">
        <v>360</v>
      </c>
      <c r="N238">
        <v>235</v>
      </c>
      <c r="O238">
        <v>623</v>
      </c>
      <c r="P238">
        <v>513</v>
      </c>
      <c r="R238" s="6">
        <v>235</v>
      </c>
      <c r="S238" t="b">
        <f>OR(Tabla19[[#This Row],[Tiempo_lineal (ns)]]&gt;$C$508,Tabla19[[#This Row],[Tiempo_lineal (ns)]]&lt;$C$509)</f>
        <v>0</v>
      </c>
      <c r="T238" t="b">
        <f>OR(Tabla19[[#This Row],[Tiempo_normal (ns)]]&gt;$D$508,Tabla19[[#This Row],[Tiempo_normal (ns)]]&lt;$D$509)</f>
        <v>0</v>
      </c>
      <c r="U238" s="6">
        <v>235</v>
      </c>
      <c r="V238" t="b">
        <f>OR(Tabla310[[#This Row],[Tiempo_lineal (ns)]]&gt;$F$508,Tabla310[[#This Row],[Tiempo_lineal (ns)]]&lt;$F$509)</f>
        <v>0</v>
      </c>
      <c r="W238" t="b">
        <f>OR(Tabla310[[#This Row],[Tiempo_normal (ns)]]&gt;$G$508,Tabla310[[#This Row],[Tiempo_normal (ns)]]&lt;$G$509)</f>
        <v>0</v>
      </c>
      <c r="X238" s="6">
        <v>235</v>
      </c>
      <c r="Y238" t="b">
        <f>OR(Tabla411[[#This Row],[Tiempo_lineal (ns)]]&gt;$I$508,Tabla411[[#This Row],[Tiempo_lineal (ns)]]&lt;$I$509)</f>
        <v>0</v>
      </c>
      <c r="Z238" t="b">
        <f>OR(Tabla411[[#This Row],[Tiempo_normal (ns)]]&gt;$J$508,Tabla411[[#This Row],[Tiempo_normal (ns)]]&lt;$J$509)</f>
        <v>0</v>
      </c>
      <c r="AA238" s="6">
        <v>235</v>
      </c>
      <c r="AB238" t="b">
        <f>OR(Tabla512[[#This Row],[Tiempo_lineal (ns)]]&gt;$L$508,Tabla512[[#This Row],[Tiempo_lineal (ns)]]&lt;$L$509)</f>
        <v>0</v>
      </c>
      <c r="AC238" t="b">
        <f>OR(Tabla512[[#This Row],[Tiempo_normal (ns)]]&gt;$M$508,Tabla512[[#This Row],[Tiempo_normal (ns)]]&lt;$M$509)</f>
        <v>0</v>
      </c>
      <c r="AD238" s="6">
        <v>235</v>
      </c>
      <c r="AE238" t="b">
        <f>OR(Tabla613[[#This Row],[Tiempo_lineal (ns)]]&gt;$O$508,Tabla613[[#This Row],[Tiempo_lineal (ns)]]&lt;$O$509)</f>
        <v>0</v>
      </c>
      <c r="AF238" s="7" t="b">
        <f>OR(Tabla613[[#This Row],[Tiempo_normal (ns)]]&gt;$P$508,Tabla613[[#This Row],[Tiempo_normal (ns)]]&lt;$P$509)</f>
        <v>0</v>
      </c>
    </row>
    <row r="239" spans="2:32" x14ac:dyDescent="0.3">
      <c r="B239">
        <v>236</v>
      </c>
      <c r="C239">
        <v>73</v>
      </c>
      <c r="D239">
        <v>55</v>
      </c>
      <c r="E239">
        <v>236</v>
      </c>
      <c r="F239">
        <v>101</v>
      </c>
      <c r="G239">
        <v>96</v>
      </c>
      <c r="H239">
        <v>236</v>
      </c>
      <c r="I239">
        <v>132</v>
      </c>
      <c r="J239">
        <v>180</v>
      </c>
      <c r="K239">
        <v>236</v>
      </c>
      <c r="L239">
        <v>620</v>
      </c>
      <c r="M239">
        <v>377</v>
      </c>
      <c r="N239">
        <v>236</v>
      </c>
      <c r="O239">
        <v>732</v>
      </c>
      <c r="P239">
        <v>433</v>
      </c>
      <c r="R239" s="8">
        <v>236</v>
      </c>
      <c r="S239" t="b">
        <f>OR(Tabla19[[#This Row],[Tiempo_lineal (ns)]]&gt;$C$508,Tabla19[[#This Row],[Tiempo_lineal (ns)]]&lt;$C$509)</f>
        <v>0</v>
      </c>
      <c r="T239" t="b">
        <f>OR(Tabla19[[#This Row],[Tiempo_normal (ns)]]&gt;$D$508,Tabla19[[#This Row],[Tiempo_normal (ns)]]&lt;$D$509)</f>
        <v>0</v>
      </c>
      <c r="U239" s="8">
        <v>236</v>
      </c>
      <c r="V239" t="b">
        <f>OR(Tabla310[[#This Row],[Tiempo_lineal (ns)]]&gt;$F$508,Tabla310[[#This Row],[Tiempo_lineal (ns)]]&lt;$F$509)</f>
        <v>0</v>
      </c>
      <c r="W239" t="b">
        <f>OR(Tabla310[[#This Row],[Tiempo_normal (ns)]]&gt;$G$508,Tabla310[[#This Row],[Tiempo_normal (ns)]]&lt;$G$509)</f>
        <v>0</v>
      </c>
      <c r="X239" s="8">
        <v>236</v>
      </c>
      <c r="Y239" t="b">
        <f>OR(Tabla411[[#This Row],[Tiempo_lineal (ns)]]&gt;$I$508,Tabla411[[#This Row],[Tiempo_lineal (ns)]]&lt;$I$509)</f>
        <v>0</v>
      </c>
      <c r="Z239" t="b">
        <f>OR(Tabla411[[#This Row],[Tiempo_normal (ns)]]&gt;$J$508,Tabla411[[#This Row],[Tiempo_normal (ns)]]&lt;$J$509)</f>
        <v>0</v>
      </c>
      <c r="AA239" s="8">
        <v>236</v>
      </c>
      <c r="AB239" t="b">
        <f>OR(Tabla512[[#This Row],[Tiempo_lineal (ns)]]&gt;$L$508,Tabla512[[#This Row],[Tiempo_lineal (ns)]]&lt;$L$509)</f>
        <v>0</v>
      </c>
      <c r="AC239" t="b">
        <f>OR(Tabla512[[#This Row],[Tiempo_normal (ns)]]&gt;$M$508,Tabla512[[#This Row],[Tiempo_normal (ns)]]&lt;$M$509)</f>
        <v>0</v>
      </c>
      <c r="AD239" s="8">
        <v>236</v>
      </c>
      <c r="AE239" t="b">
        <f>OR(Tabla613[[#This Row],[Tiempo_lineal (ns)]]&gt;$O$508,Tabla613[[#This Row],[Tiempo_lineal (ns)]]&lt;$O$509)</f>
        <v>0</v>
      </c>
      <c r="AF239" s="7" t="b">
        <f>OR(Tabla613[[#This Row],[Tiempo_normal (ns)]]&gt;$P$508,Tabla613[[#This Row],[Tiempo_normal (ns)]]&lt;$P$509)</f>
        <v>0</v>
      </c>
    </row>
    <row r="240" spans="2:32" x14ac:dyDescent="0.3">
      <c r="B240">
        <v>237</v>
      </c>
      <c r="C240">
        <v>100</v>
      </c>
      <c r="D240">
        <v>46</v>
      </c>
      <c r="E240">
        <v>237</v>
      </c>
      <c r="F240">
        <v>110</v>
      </c>
      <c r="G240">
        <v>103</v>
      </c>
      <c r="H240">
        <v>237</v>
      </c>
      <c r="I240">
        <v>139</v>
      </c>
      <c r="J240">
        <v>345</v>
      </c>
      <c r="K240">
        <v>237</v>
      </c>
      <c r="L240">
        <v>168</v>
      </c>
      <c r="M240">
        <v>347</v>
      </c>
      <c r="N240">
        <v>237</v>
      </c>
      <c r="O240">
        <v>765</v>
      </c>
      <c r="P240">
        <v>532</v>
      </c>
      <c r="R240" s="6">
        <v>237</v>
      </c>
      <c r="S240" t="b">
        <f>OR(Tabla19[[#This Row],[Tiempo_lineal (ns)]]&gt;$C$508,Tabla19[[#This Row],[Tiempo_lineal (ns)]]&lt;$C$509)</f>
        <v>0</v>
      </c>
      <c r="T240" t="b">
        <f>OR(Tabla19[[#This Row],[Tiempo_normal (ns)]]&gt;$D$508,Tabla19[[#This Row],[Tiempo_normal (ns)]]&lt;$D$509)</f>
        <v>0</v>
      </c>
      <c r="U240" s="6">
        <v>237</v>
      </c>
      <c r="V240" t="b">
        <f>OR(Tabla310[[#This Row],[Tiempo_lineal (ns)]]&gt;$F$508,Tabla310[[#This Row],[Tiempo_lineal (ns)]]&lt;$F$509)</f>
        <v>0</v>
      </c>
      <c r="W240" t="b">
        <f>OR(Tabla310[[#This Row],[Tiempo_normal (ns)]]&gt;$G$508,Tabla310[[#This Row],[Tiempo_normal (ns)]]&lt;$G$509)</f>
        <v>0</v>
      </c>
      <c r="X240" s="6">
        <v>237</v>
      </c>
      <c r="Y240" t="b">
        <f>OR(Tabla411[[#This Row],[Tiempo_lineal (ns)]]&gt;$I$508,Tabla411[[#This Row],[Tiempo_lineal (ns)]]&lt;$I$509)</f>
        <v>0</v>
      </c>
      <c r="Z240" t="b">
        <f>OR(Tabla411[[#This Row],[Tiempo_normal (ns)]]&gt;$J$508,Tabla411[[#This Row],[Tiempo_normal (ns)]]&lt;$J$509)</f>
        <v>0</v>
      </c>
      <c r="AA240" s="6">
        <v>237</v>
      </c>
      <c r="AB240" t="b">
        <f>OR(Tabla512[[#This Row],[Tiempo_lineal (ns)]]&gt;$L$508,Tabla512[[#This Row],[Tiempo_lineal (ns)]]&lt;$L$509)</f>
        <v>0</v>
      </c>
      <c r="AC240" t="b">
        <f>OR(Tabla512[[#This Row],[Tiempo_normal (ns)]]&gt;$M$508,Tabla512[[#This Row],[Tiempo_normal (ns)]]&lt;$M$509)</f>
        <v>0</v>
      </c>
      <c r="AD240" s="6">
        <v>237</v>
      </c>
      <c r="AE240" t="b">
        <f>OR(Tabla613[[#This Row],[Tiempo_lineal (ns)]]&gt;$O$508,Tabla613[[#This Row],[Tiempo_lineal (ns)]]&lt;$O$509)</f>
        <v>0</v>
      </c>
      <c r="AF240" s="7" t="b">
        <f>OR(Tabla613[[#This Row],[Tiempo_normal (ns)]]&gt;$P$508,Tabla613[[#This Row],[Tiempo_normal (ns)]]&lt;$P$509)</f>
        <v>0</v>
      </c>
    </row>
    <row r="241" spans="2:32" x14ac:dyDescent="0.3">
      <c r="B241">
        <v>238</v>
      </c>
      <c r="C241">
        <v>48</v>
      </c>
      <c r="D241">
        <v>43</v>
      </c>
      <c r="E241">
        <v>238</v>
      </c>
      <c r="F241">
        <v>79</v>
      </c>
      <c r="G241">
        <v>51</v>
      </c>
      <c r="H241">
        <v>238</v>
      </c>
      <c r="I241">
        <v>1633</v>
      </c>
      <c r="J241">
        <v>337</v>
      </c>
      <c r="K241">
        <v>238</v>
      </c>
      <c r="L241">
        <v>277</v>
      </c>
      <c r="M241">
        <v>176</v>
      </c>
      <c r="N241">
        <v>238</v>
      </c>
      <c r="O241">
        <v>517</v>
      </c>
      <c r="P241">
        <v>775</v>
      </c>
      <c r="R241" s="8">
        <v>238</v>
      </c>
      <c r="S241" t="b">
        <f>OR(Tabla19[[#This Row],[Tiempo_lineal (ns)]]&gt;$C$508,Tabla19[[#This Row],[Tiempo_lineal (ns)]]&lt;$C$509)</f>
        <v>0</v>
      </c>
      <c r="T241" t="b">
        <f>OR(Tabla19[[#This Row],[Tiempo_normal (ns)]]&gt;$D$508,Tabla19[[#This Row],[Tiempo_normal (ns)]]&lt;$D$509)</f>
        <v>0</v>
      </c>
      <c r="U241" s="8">
        <v>238</v>
      </c>
      <c r="V241" t="b">
        <f>OR(Tabla310[[#This Row],[Tiempo_lineal (ns)]]&gt;$F$508,Tabla310[[#This Row],[Tiempo_lineal (ns)]]&lt;$F$509)</f>
        <v>0</v>
      </c>
      <c r="W241" t="b">
        <f>OR(Tabla310[[#This Row],[Tiempo_normal (ns)]]&gt;$G$508,Tabla310[[#This Row],[Tiempo_normal (ns)]]&lt;$G$509)</f>
        <v>0</v>
      </c>
      <c r="X241" s="8">
        <v>238</v>
      </c>
      <c r="Y241" t="b">
        <f>OR(Tabla411[[#This Row],[Tiempo_lineal (ns)]]&gt;$I$508,Tabla411[[#This Row],[Tiempo_lineal (ns)]]&lt;$I$509)</f>
        <v>1</v>
      </c>
      <c r="Z241" t="b">
        <f>OR(Tabla411[[#This Row],[Tiempo_normal (ns)]]&gt;$J$508,Tabla411[[#This Row],[Tiempo_normal (ns)]]&lt;$J$509)</f>
        <v>0</v>
      </c>
      <c r="AA241" s="8">
        <v>238</v>
      </c>
      <c r="AB241" t="b">
        <f>OR(Tabla512[[#This Row],[Tiempo_lineal (ns)]]&gt;$L$508,Tabla512[[#This Row],[Tiempo_lineal (ns)]]&lt;$L$509)</f>
        <v>0</v>
      </c>
      <c r="AC241" t="b">
        <f>OR(Tabla512[[#This Row],[Tiempo_normal (ns)]]&gt;$M$508,Tabla512[[#This Row],[Tiempo_normal (ns)]]&lt;$M$509)</f>
        <v>0</v>
      </c>
      <c r="AD241" s="8">
        <v>238</v>
      </c>
      <c r="AE241" t="b">
        <f>OR(Tabla613[[#This Row],[Tiempo_lineal (ns)]]&gt;$O$508,Tabla613[[#This Row],[Tiempo_lineal (ns)]]&lt;$O$509)</f>
        <v>0</v>
      </c>
      <c r="AF241" s="7" t="b">
        <f>OR(Tabla613[[#This Row],[Tiempo_normal (ns)]]&gt;$P$508,Tabla613[[#This Row],[Tiempo_normal (ns)]]&lt;$P$509)</f>
        <v>0</v>
      </c>
    </row>
    <row r="242" spans="2:32" x14ac:dyDescent="0.3">
      <c r="B242">
        <v>239</v>
      </c>
      <c r="C242">
        <v>71</v>
      </c>
      <c r="D242">
        <v>43</v>
      </c>
      <c r="E242">
        <v>239</v>
      </c>
      <c r="F242">
        <v>75</v>
      </c>
      <c r="G242">
        <v>75</v>
      </c>
      <c r="H242">
        <v>239</v>
      </c>
      <c r="I242">
        <v>109</v>
      </c>
      <c r="J242">
        <v>139</v>
      </c>
      <c r="K242">
        <v>239</v>
      </c>
      <c r="L242">
        <v>339</v>
      </c>
      <c r="M242">
        <v>310</v>
      </c>
      <c r="N242">
        <v>239</v>
      </c>
      <c r="O242">
        <v>1074</v>
      </c>
      <c r="P242">
        <v>536</v>
      </c>
      <c r="R242" s="6">
        <v>239</v>
      </c>
      <c r="S242" t="b">
        <f>OR(Tabla19[[#This Row],[Tiempo_lineal (ns)]]&gt;$C$508,Tabla19[[#This Row],[Tiempo_lineal (ns)]]&lt;$C$509)</f>
        <v>0</v>
      </c>
      <c r="T242" t="b">
        <f>OR(Tabla19[[#This Row],[Tiempo_normal (ns)]]&gt;$D$508,Tabla19[[#This Row],[Tiempo_normal (ns)]]&lt;$D$509)</f>
        <v>0</v>
      </c>
      <c r="U242" s="6">
        <v>239</v>
      </c>
      <c r="V242" t="b">
        <f>OR(Tabla310[[#This Row],[Tiempo_lineal (ns)]]&gt;$F$508,Tabla310[[#This Row],[Tiempo_lineal (ns)]]&lt;$F$509)</f>
        <v>0</v>
      </c>
      <c r="W242" t="b">
        <f>OR(Tabla310[[#This Row],[Tiempo_normal (ns)]]&gt;$G$508,Tabla310[[#This Row],[Tiempo_normal (ns)]]&lt;$G$509)</f>
        <v>0</v>
      </c>
      <c r="X242" s="6">
        <v>239</v>
      </c>
      <c r="Y242" t="b">
        <f>OR(Tabla411[[#This Row],[Tiempo_lineal (ns)]]&gt;$I$508,Tabla411[[#This Row],[Tiempo_lineal (ns)]]&lt;$I$509)</f>
        <v>0</v>
      </c>
      <c r="Z242" t="b">
        <f>OR(Tabla411[[#This Row],[Tiempo_normal (ns)]]&gt;$J$508,Tabla411[[#This Row],[Tiempo_normal (ns)]]&lt;$J$509)</f>
        <v>0</v>
      </c>
      <c r="AA242" s="6">
        <v>239</v>
      </c>
      <c r="AB242" t="b">
        <f>OR(Tabla512[[#This Row],[Tiempo_lineal (ns)]]&gt;$L$508,Tabla512[[#This Row],[Tiempo_lineal (ns)]]&lt;$L$509)</f>
        <v>0</v>
      </c>
      <c r="AC242" t="b">
        <f>OR(Tabla512[[#This Row],[Tiempo_normal (ns)]]&gt;$M$508,Tabla512[[#This Row],[Tiempo_normal (ns)]]&lt;$M$509)</f>
        <v>0</v>
      </c>
      <c r="AD242" s="6">
        <v>239</v>
      </c>
      <c r="AE242" t="b">
        <f>OR(Tabla613[[#This Row],[Tiempo_lineal (ns)]]&gt;$O$508,Tabla613[[#This Row],[Tiempo_lineal (ns)]]&lt;$O$509)</f>
        <v>0</v>
      </c>
      <c r="AF242" s="7" t="b">
        <f>OR(Tabla613[[#This Row],[Tiempo_normal (ns)]]&gt;$P$508,Tabla613[[#This Row],[Tiempo_normal (ns)]]&lt;$P$509)</f>
        <v>0</v>
      </c>
    </row>
    <row r="243" spans="2:32" x14ac:dyDescent="0.3">
      <c r="B243">
        <v>240</v>
      </c>
      <c r="C243">
        <v>66</v>
      </c>
      <c r="D243">
        <v>55</v>
      </c>
      <c r="E243">
        <v>240</v>
      </c>
      <c r="F243">
        <v>99</v>
      </c>
      <c r="G243">
        <v>99</v>
      </c>
      <c r="H243">
        <v>240</v>
      </c>
      <c r="I243">
        <v>192</v>
      </c>
      <c r="J243">
        <v>91</v>
      </c>
      <c r="K243">
        <v>240</v>
      </c>
      <c r="L243">
        <v>271</v>
      </c>
      <c r="M243">
        <v>329</v>
      </c>
      <c r="N243">
        <v>240</v>
      </c>
      <c r="O243">
        <v>833</v>
      </c>
      <c r="P243">
        <v>338</v>
      </c>
      <c r="R243" s="8">
        <v>240</v>
      </c>
      <c r="S243" t="b">
        <f>OR(Tabla19[[#This Row],[Tiempo_lineal (ns)]]&gt;$C$508,Tabla19[[#This Row],[Tiempo_lineal (ns)]]&lt;$C$509)</f>
        <v>0</v>
      </c>
      <c r="T243" t="b">
        <f>OR(Tabla19[[#This Row],[Tiempo_normal (ns)]]&gt;$D$508,Tabla19[[#This Row],[Tiempo_normal (ns)]]&lt;$D$509)</f>
        <v>0</v>
      </c>
      <c r="U243" s="8">
        <v>240</v>
      </c>
      <c r="V243" t="b">
        <f>OR(Tabla310[[#This Row],[Tiempo_lineal (ns)]]&gt;$F$508,Tabla310[[#This Row],[Tiempo_lineal (ns)]]&lt;$F$509)</f>
        <v>0</v>
      </c>
      <c r="W243" t="b">
        <f>OR(Tabla310[[#This Row],[Tiempo_normal (ns)]]&gt;$G$508,Tabla310[[#This Row],[Tiempo_normal (ns)]]&lt;$G$509)</f>
        <v>0</v>
      </c>
      <c r="X243" s="8">
        <v>240</v>
      </c>
      <c r="Y243" t="b">
        <f>OR(Tabla411[[#This Row],[Tiempo_lineal (ns)]]&gt;$I$508,Tabla411[[#This Row],[Tiempo_lineal (ns)]]&lt;$I$509)</f>
        <v>0</v>
      </c>
      <c r="Z243" t="b">
        <f>OR(Tabla411[[#This Row],[Tiempo_normal (ns)]]&gt;$J$508,Tabla411[[#This Row],[Tiempo_normal (ns)]]&lt;$J$509)</f>
        <v>0</v>
      </c>
      <c r="AA243" s="8">
        <v>240</v>
      </c>
      <c r="AB243" t="b">
        <f>OR(Tabla512[[#This Row],[Tiempo_lineal (ns)]]&gt;$L$508,Tabla512[[#This Row],[Tiempo_lineal (ns)]]&lt;$L$509)</f>
        <v>0</v>
      </c>
      <c r="AC243" t="b">
        <f>OR(Tabla512[[#This Row],[Tiempo_normal (ns)]]&gt;$M$508,Tabla512[[#This Row],[Tiempo_normal (ns)]]&lt;$M$509)</f>
        <v>0</v>
      </c>
      <c r="AD243" s="8">
        <v>240</v>
      </c>
      <c r="AE243" t="b">
        <f>OR(Tabla613[[#This Row],[Tiempo_lineal (ns)]]&gt;$O$508,Tabla613[[#This Row],[Tiempo_lineal (ns)]]&lt;$O$509)</f>
        <v>0</v>
      </c>
      <c r="AF243" s="7" t="b">
        <f>OR(Tabla613[[#This Row],[Tiempo_normal (ns)]]&gt;$P$508,Tabla613[[#This Row],[Tiempo_normal (ns)]]&lt;$P$509)</f>
        <v>0</v>
      </c>
    </row>
    <row r="244" spans="2:32" x14ac:dyDescent="0.3">
      <c r="B244">
        <v>241</v>
      </c>
      <c r="C244">
        <v>53</v>
      </c>
      <c r="D244">
        <v>67</v>
      </c>
      <c r="E244">
        <v>241</v>
      </c>
      <c r="F244">
        <v>93</v>
      </c>
      <c r="G244">
        <v>49</v>
      </c>
      <c r="H244">
        <v>241</v>
      </c>
      <c r="I244">
        <v>948</v>
      </c>
      <c r="J244">
        <v>854</v>
      </c>
      <c r="K244">
        <v>241</v>
      </c>
      <c r="L244">
        <v>232</v>
      </c>
      <c r="M244">
        <v>409</v>
      </c>
      <c r="N244">
        <v>241</v>
      </c>
      <c r="O244">
        <v>645</v>
      </c>
      <c r="P244">
        <v>1184</v>
      </c>
      <c r="R244" s="6">
        <v>241</v>
      </c>
      <c r="S244" t="b">
        <f>OR(Tabla19[[#This Row],[Tiempo_lineal (ns)]]&gt;$C$508,Tabla19[[#This Row],[Tiempo_lineal (ns)]]&lt;$C$509)</f>
        <v>0</v>
      </c>
      <c r="T244" t="b">
        <f>OR(Tabla19[[#This Row],[Tiempo_normal (ns)]]&gt;$D$508,Tabla19[[#This Row],[Tiempo_normal (ns)]]&lt;$D$509)</f>
        <v>0</v>
      </c>
      <c r="U244" s="6">
        <v>241</v>
      </c>
      <c r="V244" t="b">
        <f>OR(Tabla310[[#This Row],[Tiempo_lineal (ns)]]&gt;$F$508,Tabla310[[#This Row],[Tiempo_lineal (ns)]]&lt;$F$509)</f>
        <v>0</v>
      </c>
      <c r="W244" t="b">
        <f>OR(Tabla310[[#This Row],[Tiempo_normal (ns)]]&gt;$G$508,Tabla310[[#This Row],[Tiempo_normal (ns)]]&lt;$G$509)</f>
        <v>0</v>
      </c>
      <c r="X244" s="6">
        <v>241</v>
      </c>
      <c r="Y244" t="b">
        <f>OR(Tabla411[[#This Row],[Tiempo_lineal (ns)]]&gt;$I$508,Tabla411[[#This Row],[Tiempo_lineal (ns)]]&lt;$I$509)</f>
        <v>1</v>
      </c>
      <c r="Z244" t="b">
        <f>OR(Tabla411[[#This Row],[Tiempo_normal (ns)]]&gt;$J$508,Tabla411[[#This Row],[Tiempo_normal (ns)]]&lt;$J$509)</f>
        <v>1</v>
      </c>
      <c r="AA244" s="6">
        <v>241</v>
      </c>
      <c r="AB244" t="b">
        <f>OR(Tabla512[[#This Row],[Tiempo_lineal (ns)]]&gt;$L$508,Tabla512[[#This Row],[Tiempo_lineal (ns)]]&lt;$L$509)</f>
        <v>0</v>
      </c>
      <c r="AC244" t="b">
        <f>OR(Tabla512[[#This Row],[Tiempo_normal (ns)]]&gt;$M$508,Tabla512[[#This Row],[Tiempo_normal (ns)]]&lt;$M$509)</f>
        <v>0</v>
      </c>
      <c r="AD244" s="6">
        <v>241</v>
      </c>
      <c r="AE244" t="b">
        <f>OR(Tabla613[[#This Row],[Tiempo_lineal (ns)]]&gt;$O$508,Tabla613[[#This Row],[Tiempo_lineal (ns)]]&lt;$O$509)</f>
        <v>0</v>
      </c>
      <c r="AF244" s="7" t="b">
        <f>OR(Tabla613[[#This Row],[Tiempo_normal (ns)]]&gt;$P$508,Tabla613[[#This Row],[Tiempo_normal (ns)]]&lt;$P$509)</f>
        <v>1</v>
      </c>
    </row>
    <row r="245" spans="2:32" x14ac:dyDescent="0.3">
      <c r="B245">
        <v>242</v>
      </c>
      <c r="C245">
        <v>83</v>
      </c>
      <c r="D245">
        <v>33</v>
      </c>
      <c r="E245">
        <v>242</v>
      </c>
      <c r="F245">
        <v>91</v>
      </c>
      <c r="G245">
        <v>67</v>
      </c>
      <c r="H245">
        <v>242</v>
      </c>
      <c r="I245">
        <v>128</v>
      </c>
      <c r="J245">
        <v>715</v>
      </c>
      <c r="K245">
        <v>242</v>
      </c>
      <c r="L245">
        <v>596</v>
      </c>
      <c r="M245">
        <v>296</v>
      </c>
      <c r="N245">
        <v>242</v>
      </c>
      <c r="O245">
        <v>521</v>
      </c>
      <c r="P245">
        <v>631</v>
      </c>
      <c r="R245" s="8">
        <v>242</v>
      </c>
      <c r="S245" t="b">
        <f>OR(Tabla19[[#This Row],[Tiempo_lineal (ns)]]&gt;$C$508,Tabla19[[#This Row],[Tiempo_lineal (ns)]]&lt;$C$509)</f>
        <v>0</v>
      </c>
      <c r="T245" t="b">
        <f>OR(Tabla19[[#This Row],[Tiempo_normal (ns)]]&gt;$D$508,Tabla19[[#This Row],[Tiempo_normal (ns)]]&lt;$D$509)</f>
        <v>0</v>
      </c>
      <c r="U245" s="8">
        <v>242</v>
      </c>
      <c r="V245" t="b">
        <f>OR(Tabla310[[#This Row],[Tiempo_lineal (ns)]]&gt;$F$508,Tabla310[[#This Row],[Tiempo_lineal (ns)]]&lt;$F$509)</f>
        <v>0</v>
      </c>
      <c r="W245" t="b">
        <f>OR(Tabla310[[#This Row],[Tiempo_normal (ns)]]&gt;$G$508,Tabla310[[#This Row],[Tiempo_normal (ns)]]&lt;$G$509)</f>
        <v>0</v>
      </c>
      <c r="X245" s="8">
        <v>242</v>
      </c>
      <c r="Y245" t="b">
        <f>OR(Tabla411[[#This Row],[Tiempo_lineal (ns)]]&gt;$I$508,Tabla411[[#This Row],[Tiempo_lineal (ns)]]&lt;$I$509)</f>
        <v>0</v>
      </c>
      <c r="Z245" t="b">
        <f>OR(Tabla411[[#This Row],[Tiempo_normal (ns)]]&gt;$J$508,Tabla411[[#This Row],[Tiempo_normal (ns)]]&lt;$J$509)</f>
        <v>0</v>
      </c>
      <c r="AA245" s="8">
        <v>242</v>
      </c>
      <c r="AB245" t="b">
        <f>OR(Tabla512[[#This Row],[Tiempo_lineal (ns)]]&gt;$L$508,Tabla512[[#This Row],[Tiempo_lineal (ns)]]&lt;$L$509)</f>
        <v>0</v>
      </c>
      <c r="AC245" t="b">
        <f>OR(Tabla512[[#This Row],[Tiempo_normal (ns)]]&gt;$M$508,Tabla512[[#This Row],[Tiempo_normal (ns)]]&lt;$M$509)</f>
        <v>0</v>
      </c>
      <c r="AD245" s="8">
        <v>242</v>
      </c>
      <c r="AE245" t="b">
        <f>OR(Tabla613[[#This Row],[Tiempo_lineal (ns)]]&gt;$O$508,Tabla613[[#This Row],[Tiempo_lineal (ns)]]&lt;$O$509)</f>
        <v>0</v>
      </c>
      <c r="AF245" s="7" t="b">
        <f>OR(Tabla613[[#This Row],[Tiempo_normal (ns)]]&gt;$P$508,Tabla613[[#This Row],[Tiempo_normal (ns)]]&lt;$P$509)</f>
        <v>0</v>
      </c>
    </row>
    <row r="246" spans="2:32" x14ac:dyDescent="0.3">
      <c r="B246">
        <v>243</v>
      </c>
      <c r="C246">
        <v>102</v>
      </c>
      <c r="D246">
        <v>53</v>
      </c>
      <c r="E246">
        <v>243</v>
      </c>
      <c r="F246">
        <v>84</v>
      </c>
      <c r="G246">
        <v>49</v>
      </c>
      <c r="H246">
        <v>243</v>
      </c>
      <c r="I246">
        <v>240</v>
      </c>
      <c r="J246">
        <v>130</v>
      </c>
      <c r="K246">
        <v>243</v>
      </c>
      <c r="L246">
        <v>308</v>
      </c>
      <c r="M246">
        <v>312</v>
      </c>
      <c r="N246">
        <v>243</v>
      </c>
      <c r="O246">
        <v>1070</v>
      </c>
      <c r="P246">
        <v>884</v>
      </c>
      <c r="R246" s="6">
        <v>243</v>
      </c>
      <c r="S246" t="b">
        <f>OR(Tabla19[[#This Row],[Tiempo_lineal (ns)]]&gt;$C$508,Tabla19[[#This Row],[Tiempo_lineal (ns)]]&lt;$C$509)</f>
        <v>0</v>
      </c>
      <c r="T246" t="b">
        <f>OR(Tabla19[[#This Row],[Tiempo_normal (ns)]]&gt;$D$508,Tabla19[[#This Row],[Tiempo_normal (ns)]]&lt;$D$509)</f>
        <v>0</v>
      </c>
      <c r="U246" s="6">
        <v>243</v>
      </c>
      <c r="V246" t="b">
        <f>OR(Tabla310[[#This Row],[Tiempo_lineal (ns)]]&gt;$F$508,Tabla310[[#This Row],[Tiempo_lineal (ns)]]&lt;$F$509)</f>
        <v>0</v>
      </c>
      <c r="W246" t="b">
        <f>OR(Tabla310[[#This Row],[Tiempo_normal (ns)]]&gt;$G$508,Tabla310[[#This Row],[Tiempo_normal (ns)]]&lt;$G$509)</f>
        <v>0</v>
      </c>
      <c r="X246" s="6">
        <v>243</v>
      </c>
      <c r="Y246" t="b">
        <f>OR(Tabla411[[#This Row],[Tiempo_lineal (ns)]]&gt;$I$508,Tabla411[[#This Row],[Tiempo_lineal (ns)]]&lt;$I$509)</f>
        <v>0</v>
      </c>
      <c r="Z246" t="b">
        <f>OR(Tabla411[[#This Row],[Tiempo_normal (ns)]]&gt;$J$508,Tabla411[[#This Row],[Tiempo_normal (ns)]]&lt;$J$509)</f>
        <v>0</v>
      </c>
      <c r="AA246" s="6">
        <v>243</v>
      </c>
      <c r="AB246" t="b">
        <f>OR(Tabla512[[#This Row],[Tiempo_lineal (ns)]]&gt;$L$508,Tabla512[[#This Row],[Tiempo_lineal (ns)]]&lt;$L$509)</f>
        <v>0</v>
      </c>
      <c r="AC246" t="b">
        <f>OR(Tabla512[[#This Row],[Tiempo_normal (ns)]]&gt;$M$508,Tabla512[[#This Row],[Tiempo_normal (ns)]]&lt;$M$509)</f>
        <v>0</v>
      </c>
      <c r="AD246" s="6">
        <v>243</v>
      </c>
      <c r="AE246" t="b">
        <f>OR(Tabla613[[#This Row],[Tiempo_lineal (ns)]]&gt;$O$508,Tabla613[[#This Row],[Tiempo_lineal (ns)]]&lt;$O$509)</f>
        <v>0</v>
      </c>
      <c r="AF246" s="7" t="b">
        <f>OR(Tabla613[[#This Row],[Tiempo_normal (ns)]]&gt;$P$508,Tabla613[[#This Row],[Tiempo_normal (ns)]]&lt;$P$509)</f>
        <v>0</v>
      </c>
    </row>
    <row r="247" spans="2:32" x14ac:dyDescent="0.3">
      <c r="B247">
        <v>244</v>
      </c>
      <c r="C247">
        <v>94</v>
      </c>
      <c r="D247">
        <v>50</v>
      </c>
      <c r="E247">
        <v>244</v>
      </c>
      <c r="F247">
        <v>73</v>
      </c>
      <c r="G247">
        <v>103</v>
      </c>
      <c r="H247">
        <v>244</v>
      </c>
      <c r="I247">
        <v>248</v>
      </c>
      <c r="J247">
        <v>290</v>
      </c>
      <c r="K247">
        <v>244</v>
      </c>
      <c r="L247">
        <v>383</v>
      </c>
      <c r="M247">
        <v>350</v>
      </c>
      <c r="N247">
        <v>244</v>
      </c>
      <c r="O247">
        <v>2151</v>
      </c>
      <c r="P247">
        <v>580</v>
      </c>
      <c r="R247" s="8">
        <v>244</v>
      </c>
      <c r="S247" t="b">
        <f>OR(Tabla19[[#This Row],[Tiempo_lineal (ns)]]&gt;$C$508,Tabla19[[#This Row],[Tiempo_lineal (ns)]]&lt;$C$509)</f>
        <v>0</v>
      </c>
      <c r="T247" t="b">
        <f>OR(Tabla19[[#This Row],[Tiempo_normal (ns)]]&gt;$D$508,Tabla19[[#This Row],[Tiempo_normal (ns)]]&lt;$D$509)</f>
        <v>0</v>
      </c>
      <c r="U247" s="8">
        <v>244</v>
      </c>
      <c r="V247" t="b">
        <f>OR(Tabla310[[#This Row],[Tiempo_lineal (ns)]]&gt;$F$508,Tabla310[[#This Row],[Tiempo_lineal (ns)]]&lt;$F$509)</f>
        <v>0</v>
      </c>
      <c r="W247" t="b">
        <f>OR(Tabla310[[#This Row],[Tiempo_normal (ns)]]&gt;$G$508,Tabla310[[#This Row],[Tiempo_normal (ns)]]&lt;$G$509)</f>
        <v>0</v>
      </c>
      <c r="X247" s="8">
        <v>244</v>
      </c>
      <c r="Y247" t="b">
        <f>OR(Tabla411[[#This Row],[Tiempo_lineal (ns)]]&gt;$I$508,Tabla411[[#This Row],[Tiempo_lineal (ns)]]&lt;$I$509)</f>
        <v>0</v>
      </c>
      <c r="Z247" t="b">
        <f>OR(Tabla411[[#This Row],[Tiempo_normal (ns)]]&gt;$J$508,Tabla411[[#This Row],[Tiempo_normal (ns)]]&lt;$J$509)</f>
        <v>0</v>
      </c>
      <c r="AA247" s="8">
        <v>244</v>
      </c>
      <c r="AB247" t="b">
        <f>OR(Tabla512[[#This Row],[Tiempo_lineal (ns)]]&gt;$L$508,Tabla512[[#This Row],[Tiempo_lineal (ns)]]&lt;$L$509)</f>
        <v>0</v>
      </c>
      <c r="AC247" t="b">
        <f>OR(Tabla512[[#This Row],[Tiempo_normal (ns)]]&gt;$M$508,Tabla512[[#This Row],[Tiempo_normal (ns)]]&lt;$M$509)</f>
        <v>0</v>
      </c>
      <c r="AD247" s="8">
        <v>244</v>
      </c>
      <c r="AE247" t="b">
        <f>OR(Tabla613[[#This Row],[Tiempo_lineal (ns)]]&gt;$O$508,Tabla613[[#This Row],[Tiempo_lineal (ns)]]&lt;$O$509)</f>
        <v>1</v>
      </c>
      <c r="AF247" s="7" t="b">
        <f>OR(Tabla613[[#This Row],[Tiempo_normal (ns)]]&gt;$P$508,Tabla613[[#This Row],[Tiempo_normal (ns)]]&lt;$P$509)</f>
        <v>0</v>
      </c>
    </row>
    <row r="248" spans="2:32" x14ac:dyDescent="0.3">
      <c r="B248">
        <v>245</v>
      </c>
      <c r="C248">
        <v>91</v>
      </c>
      <c r="D248">
        <v>41</v>
      </c>
      <c r="E248">
        <v>245</v>
      </c>
      <c r="F248">
        <v>92</v>
      </c>
      <c r="G248">
        <v>68</v>
      </c>
      <c r="H248">
        <v>245</v>
      </c>
      <c r="I248">
        <v>152</v>
      </c>
      <c r="J248">
        <v>370</v>
      </c>
      <c r="K248">
        <v>245</v>
      </c>
      <c r="L248">
        <v>294</v>
      </c>
      <c r="M248">
        <v>387</v>
      </c>
      <c r="N248">
        <v>245</v>
      </c>
      <c r="O248">
        <v>165</v>
      </c>
      <c r="P248">
        <v>1203</v>
      </c>
      <c r="R248" s="6">
        <v>245</v>
      </c>
      <c r="S248" t="b">
        <f>OR(Tabla19[[#This Row],[Tiempo_lineal (ns)]]&gt;$C$508,Tabla19[[#This Row],[Tiempo_lineal (ns)]]&lt;$C$509)</f>
        <v>0</v>
      </c>
      <c r="T248" t="b">
        <f>OR(Tabla19[[#This Row],[Tiempo_normal (ns)]]&gt;$D$508,Tabla19[[#This Row],[Tiempo_normal (ns)]]&lt;$D$509)</f>
        <v>0</v>
      </c>
      <c r="U248" s="6">
        <v>245</v>
      </c>
      <c r="V248" t="b">
        <f>OR(Tabla310[[#This Row],[Tiempo_lineal (ns)]]&gt;$F$508,Tabla310[[#This Row],[Tiempo_lineal (ns)]]&lt;$F$509)</f>
        <v>0</v>
      </c>
      <c r="W248" t="b">
        <f>OR(Tabla310[[#This Row],[Tiempo_normal (ns)]]&gt;$G$508,Tabla310[[#This Row],[Tiempo_normal (ns)]]&lt;$G$509)</f>
        <v>0</v>
      </c>
      <c r="X248" s="6">
        <v>245</v>
      </c>
      <c r="Y248" t="b">
        <f>OR(Tabla411[[#This Row],[Tiempo_lineal (ns)]]&gt;$I$508,Tabla411[[#This Row],[Tiempo_lineal (ns)]]&lt;$I$509)</f>
        <v>0</v>
      </c>
      <c r="Z248" t="b">
        <f>OR(Tabla411[[#This Row],[Tiempo_normal (ns)]]&gt;$J$508,Tabla411[[#This Row],[Tiempo_normal (ns)]]&lt;$J$509)</f>
        <v>0</v>
      </c>
      <c r="AA248" s="6">
        <v>245</v>
      </c>
      <c r="AB248" t="b">
        <f>OR(Tabla512[[#This Row],[Tiempo_lineal (ns)]]&gt;$L$508,Tabla512[[#This Row],[Tiempo_lineal (ns)]]&lt;$L$509)</f>
        <v>0</v>
      </c>
      <c r="AC248" t="b">
        <f>OR(Tabla512[[#This Row],[Tiempo_normal (ns)]]&gt;$M$508,Tabla512[[#This Row],[Tiempo_normal (ns)]]&lt;$M$509)</f>
        <v>0</v>
      </c>
      <c r="AD248" s="6">
        <v>245</v>
      </c>
      <c r="AE248" t="b">
        <f>OR(Tabla613[[#This Row],[Tiempo_lineal (ns)]]&gt;$O$508,Tabla613[[#This Row],[Tiempo_lineal (ns)]]&lt;$O$509)</f>
        <v>0</v>
      </c>
      <c r="AF248" s="7" t="b">
        <f>OR(Tabla613[[#This Row],[Tiempo_normal (ns)]]&gt;$P$508,Tabla613[[#This Row],[Tiempo_normal (ns)]]&lt;$P$509)</f>
        <v>1</v>
      </c>
    </row>
    <row r="249" spans="2:32" x14ac:dyDescent="0.3">
      <c r="B249">
        <v>246</v>
      </c>
      <c r="C249">
        <v>95</v>
      </c>
      <c r="D249">
        <v>52</v>
      </c>
      <c r="E249">
        <v>246</v>
      </c>
      <c r="F249">
        <v>81</v>
      </c>
      <c r="G249">
        <v>76</v>
      </c>
      <c r="H249">
        <v>246</v>
      </c>
      <c r="I249">
        <v>365</v>
      </c>
      <c r="J249">
        <v>310</v>
      </c>
      <c r="K249">
        <v>246</v>
      </c>
      <c r="L249">
        <v>558</v>
      </c>
      <c r="M249">
        <v>275</v>
      </c>
      <c r="N249">
        <v>246</v>
      </c>
      <c r="O249">
        <v>1511</v>
      </c>
      <c r="P249">
        <v>388</v>
      </c>
      <c r="R249" s="8">
        <v>246</v>
      </c>
      <c r="S249" t="b">
        <f>OR(Tabla19[[#This Row],[Tiempo_lineal (ns)]]&gt;$C$508,Tabla19[[#This Row],[Tiempo_lineal (ns)]]&lt;$C$509)</f>
        <v>0</v>
      </c>
      <c r="T249" t="b">
        <f>OR(Tabla19[[#This Row],[Tiempo_normal (ns)]]&gt;$D$508,Tabla19[[#This Row],[Tiempo_normal (ns)]]&lt;$D$509)</f>
        <v>0</v>
      </c>
      <c r="U249" s="8">
        <v>246</v>
      </c>
      <c r="V249" t="b">
        <f>OR(Tabla310[[#This Row],[Tiempo_lineal (ns)]]&gt;$F$508,Tabla310[[#This Row],[Tiempo_lineal (ns)]]&lt;$F$509)</f>
        <v>0</v>
      </c>
      <c r="W249" t="b">
        <f>OR(Tabla310[[#This Row],[Tiempo_normal (ns)]]&gt;$G$508,Tabla310[[#This Row],[Tiempo_normal (ns)]]&lt;$G$509)</f>
        <v>0</v>
      </c>
      <c r="X249" s="8">
        <v>246</v>
      </c>
      <c r="Y249" t="b">
        <f>OR(Tabla411[[#This Row],[Tiempo_lineal (ns)]]&gt;$I$508,Tabla411[[#This Row],[Tiempo_lineal (ns)]]&lt;$I$509)</f>
        <v>0</v>
      </c>
      <c r="Z249" t="b">
        <f>OR(Tabla411[[#This Row],[Tiempo_normal (ns)]]&gt;$J$508,Tabla411[[#This Row],[Tiempo_normal (ns)]]&lt;$J$509)</f>
        <v>0</v>
      </c>
      <c r="AA249" s="8">
        <v>246</v>
      </c>
      <c r="AB249" t="b">
        <f>OR(Tabla512[[#This Row],[Tiempo_lineal (ns)]]&gt;$L$508,Tabla512[[#This Row],[Tiempo_lineal (ns)]]&lt;$L$509)</f>
        <v>0</v>
      </c>
      <c r="AC249" t="b">
        <f>OR(Tabla512[[#This Row],[Tiempo_normal (ns)]]&gt;$M$508,Tabla512[[#This Row],[Tiempo_normal (ns)]]&lt;$M$509)</f>
        <v>0</v>
      </c>
      <c r="AD249" s="8">
        <v>246</v>
      </c>
      <c r="AE249" t="b">
        <f>OR(Tabla613[[#This Row],[Tiempo_lineal (ns)]]&gt;$O$508,Tabla613[[#This Row],[Tiempo_lineal (ns)]]&lt;$O$509)</f>
        <v>1</v>
      </c>
      <c r="AF249" s="7" t="b">
        <f>OR(Tabla613[[#This Row],[Tiempo_normal (ns)]]&gt;$P$508,Tabla613[[#This Row],[Tiempo_normal (ns)]]&lt;$P$509)</f>
        <v>0</v>
      </c>
    </row>
    <row r="250" spans="2:32" x14ac:dyDescent="0.3">
      <c r="B250">
        <v>247</v>
      </c>
      <c r="C250">
        <v>75</v>
      </c>
      <c r="D250">
        <v>64</v>
      </c>
      <c r="E250">
        <v>247</v>
      </c>
      <c r="F250">
        <v>148</v>
      </c>
      <c r="G250">
        <v>55</v>
      </c>
      <c r="H250">
        <v>247</v>
      </c>
      <c r="I250">
        <v>134</v>
      </c>
      <c r="J250">
        <v>181</v>
      </c>
      <c r="K250">
        <v>247</v>
      </c>
      <c r="L250">
        <v>498</v>
      </c>
      <c r="M250">
        <v>291</v>
      </c>
      <c r="N250">
        <v>247</v>
      </c>
      <c r="O250">
        <v>517</v>
      </c>
      <c r="P250">
        <v>846</v>
      </c>
      <c r="R250" s="6">
        <v>247</v>
      </c>
      <c r="S250" t="b">
        <f>OR(Tabla19[[#This Row],[Tiempo_lineal (ns)]]&gt;$C$508,Tabla19[[#This Row],[Tiempo_lineal (ns)]]&lt;$C$509)</f>
        <v>0</v>
      </c>
      <c r="T250" t="b">
        <f>OR(Tabla19[[#This Row],[Tiempo_normal (ns)]]&gt;$D$508,Tabla19[[#This Row],[Tiempo_normal (ns)]]&lt;$D$509)</f>
        <v>0</v>
      </c>
      <c r="U250" s="6">
        <v>247</v>
      </c>
      <c r="V250" t="b">
        <f>OR(Tabla310[[#This Row],[Tiempo_lineal (ns)]]&gt;$F$508,Tabla310[[#This Row],[Tiempo_lineal (ns)]]&lt;$F$509)</f>
        <v>0</v>
      </c>
      <c r="W250" t="b">
        <f>OR(Tabla310[[#This Row],[Tiempo_normal (ns)]]&gt;$G$508,Tabla310[[#This Row],[Tiempo_normal (ns)]]&lt;$G$509)</f>
        <v>0</v>
      </c>
      <c r="X250" s="6">
        <v>247</v>
      </c>
      <c r="Y250" t="b">
        <f>OR(Tabla411[[#This Row],[Tiempo_lineal (ns)]]&gt;$I$508,Tabla411[[#This Row],[Tiempo_lineal (ns)]]&lt;$I$509)</f>
        <v>0</v>
      </c>
      <c r="Z250" t="b">
        <f>OR(Tabla411[[#This Row],[Tiempo_normal (ns)]]&gt;$J$508,Tabla411[[#This Row],[Tiempo_normal (ns)]]&lt;$J$509)</f>
        <v>0</v>
      </c>
      <c r="AA250" s="6">
        <v>247</v>
      </c>
      <c r="AB250" t="b">
        <f>OR(Tabla512[[#This Row],[Tiempo_lineal (ns)]]&gt;$L$508,Tabla512[[#This Row],[Tiempo_lineal (ns)]]&lt;$L$509)</f>
        <v>0</v>
      </c>
      <c r="AC250" t="b">
        <f>OR(Tabla512[[#This Row],[Tiempo_normal (ns)]]&gt;$M$508,Tabla512[[#This Row],[Tiempo_normal (ns)]]&lt;$M$509)</f>
        <v>0</v>
      </c>
      <c r="AD250" s="6">
        <v>247</v>
      </c>
      <c r="AE250" t="b">
        <f>OR(Tabla613[[#This Row],[Tiempo_lineal (ns)]]&gt;$O$508,Tabla613[[#This Row],[Tiempo_lineal (ns)]]&lt;$O$509)</f>
        <v>0</v>
      </c>
      <c r="AF250" s="7" t="b">
        <f>OR(Tabla613[[#This Row],[Tiempo_normal (ns)]]&gt;$P$508,Tabla613[[#This Row],[Tiempo_normal (ns)]]&lt;$P$509)</f>
        <v>0</v>
      </c>
    </row>
    <row r="251" spans="2:32" x14ac:dyDescent="0.3">
      <c r="B251">
        <v>248</v>
      </c>
      <c r="C251">
        <v>85</v>
      </c>
      <c r="D251">
        <v>52</v>
      </c>
      <c r="E251">
        <v>248</v>
      </c>
      <c r="F251">
        <v>102</v>
      </c>
      <c r="G251">
        <v>47</v>
      </c>
      <c r="H251">
        <v>248</v>
      </c>
      <c r="I251">
        <v>272</v>
      </c>
      <c r="J251">
        <v>183</v>
      </c>
      <c r="K251">
        <v>248</v>
      </c>
      <c r="L251">
        <v>402</v>
      </c>
      <c r="M251">
        <v>90</v>
      </c>
      <c r="N251">
        <v>248</v>
      </c>
      <c r="O251">
        <v>837</v>
      </c>
      <c r="P251">
        <v>380</v>
      </c>
      <c r="R251" s="8">
        <v>248</v>
      </c>
      <c r="S251" t="b">
        <f>OR(Tabla19[[#This Row],[Tiempo_lineal (ns)]]&gt;$C$508,Tabla19[[#This Row],[Tiempo_lineal (ns)]]&lt;$C$509)</f>
        <v>0</v>
      </c>
      <c r="T251" t="b">
        <f>OR(Tabla19[[#This Row],[Tiempo_normal (ns)]]&gt;$D$508,Tabla19[[#This Row],[Tiempo_normal (ns)]]&lt;$D$509)</f>
        <v>0</v>
      </c>
      <c r="U251" s="8">
        <v>248</v>
      </c>
      <c r="V251" t="b">
        <f>OR(Tabla310[[#This Row],[Tiempo_lineal (ns)]]&gt;$F$508,Tabla310[[#This Row],[Tiempo_lineal (ns)]]&lt;$F$509)</f>
        <v>0</v>
      </c>
      <c r="W251" t="b">
        <f>OR(Tabla310[[#This Row],[Tiempo_normal (ns)]]&gt;$G$508,Tabla310[[#This Row],[Tiempo_normal (ns)]]&lt;$G$509)</f>
        <v>0</v>
      </c>
      <c r="X251" s="8">
        <v>248</v>
      </c>
      <c r="Y251" t="b">
        <f>OR(Tabla411[[#This Row],[Tiempo_lineal (ns)]]&gt;$I$508,Tabla411[[#This Row],[Tiempo_lineal (ns)]]&lt;$I$509)</f>
        <v>0</v>
      </c>
      <c r="Z251" t="b">
        <f>OR(Tabla411[[#This Row],[Tiempo_normal (ns)]]&gt;$J$508,Tabla411[[#This Row],[Tiempo_normal (ns)]]&lt;$J$509)</f>
        <v>0</v>
      </c>
      <c r="AA251" s="8">
        <v>248</v>
      </c>
      <c r="AB251" t="b">
        <f>OR(Tabla512[[#This Row],[Tiempo_lineal (ns)]]&gt;$L$508,Tabla512[[#This Row],[Tiempo_lineal (ns)]]&lt;$L$509)</f>
        <v>0</v>
      </c>
      <c r="AC251" t="b">
        <f>OR(Tabla512[[#This Row],[Tiempo_normal (ns)]]&gt;$M$508,Tabla512[[#This Row],[Tiempo_normal (ns)]]&lt;$M$509)</f>
        <v>0</v>
      </c>
      <c r="AD251" s="8">
        <v>248</v>
      </c>
      <c r="AE251" t="b">
        <f>OR(Tabla613[[#This Row],[Tiempo_lineal (ns)]]&gt;$O$508,Tabla613[[#This Row],[Tiempo_lineal (ns)]]&lt;$O$509)</f>
        <v>0</v>
      </c>
      <c r="AF251" s="7" t="b">
        <f>OR(Tabla613[[#This Row],[Tiempo_normal (ns)]]&gt;$P$508,Tabla613[[#This Row],[Tiempo_normal (ns)]]&lt;$P$509)</f>
        <v>0</v>
      </c>
    </row>
    <row r="252" spans="2:32" x14ac:dyDescent="0.3">
      <c r="B252">
        <v>249</v>
      </c>
      <c r="C252">
        <v>93</v>
      </c>
      <c r="D252">
        <v>57</v>
      </c>
      <c r="E252">
        <v>249</v>
      </c>
      <c r="F252">
        <v>85</v>
      </c>
      <c r="G252">
        <v>73</v>
      </c>
      <c r="H252">
        <v>249</v>
      </c>
      <c r="I252">
        <v>118</v>
      </c>
      <c r="J252">
        <v>534</v>
      </c>
      <c r="K252">
        <v>249</v>
      </c>
      <c r="L252">
        <v>132</v>
      </c>
      <c r="M252">
        <v>321</v>
      </c>
      <c r="N252">
        <v>249</v>
      </c>
      <c r="O252">
        <v>243</v>
      </c>
      <c r="P252">
        <v>425</v>
      </c>
      <c r="R252" s="6">
        <v>249</v>
      </c>
      <c r="S252" t="b">
        <f>OR(Tabla19[[#This Row],[Tiempo_lineal (ns)]]&gt;$C$508,Tabla19[[#This Row],[Tiempo_lineal (ns)]]&lt;$C$509)</f>
        <v>0</v>
      </c>
      <c r="T252" t="b">
        <f>OR(Tabla19[[#This Row],[Tiempo_normal (ns)]]&gt;$D$508,Tabla19[[#This Row],[Tiempo_normal (ns)]]&lt;$D$509)</f>
        <v>0</v>
      </c>
      <c r="U252" s="6">
        <v>249</v>
      </c>
      <c r="V252" t="b">
        <f>OR(Tabla310[[#This Row],[Tiempo_lineal (ns)]]&gt;$F$508,Tabla310[[#This Row],[Tiempo_lineal (ns)]]&lt;$F$509)</f>
        <v>0</v>
      </c>
      <c r="W252" t="b">
        <f>OR(Tabla310[[#This Row],[Tiempo_normal (ns)]]&gt;$G$508,Tabla310[[#This Row],[Tiempo_normal (ns)]]&lt;$G$509)</f>
        <v>0</v>
      </c>
      <c r="X252" s="6">
        <v>249</v>
      </c>
      <c r="Y252" t="b">
        <f>OR(Tabla411[[#This Row],[Tiempo_lineal (ns)]]&gt;$I$508,Tabla411[[#This Row],[Tiempo_lineal (ns)]]&lt;$I$509)</f>
        <v>0</v>
      </c>
      <c r="Z252" t="b">
        <f>OR(Tabla411[[#This Row],[Tiempo_normal (ns)]]&gt;$J$508,Tabla411[[#This Row],[Tiempo_normal (ns)]]&lt;$J$509)</f>
        <v>0</v>
      </c>
      <c r="AA252" s="6">
        <v>249</v>
      </c>
      <c r="AB252" t="b">
        <f>OR(Tabla512[[#This Row],[Tiempo_lineal (ns)]]&gt;$L$508,Tabla512[[#This Row],[Tiempo_lineal (ns)]]&lt;$L$509)</f>
        <v>0</v>
      </c>
      <c r="AC252" t="b">
        <f>OR(Tabla512[[#This Row],[Tiempo_normal (ns)]]&gt;$M$508,Tabla512[[#This Row],[Tiempo_normal (ns)]]&lt;$M$509)</f>
        <v>0</v>
      </c>
      <c r="AD252" s="6">
        <v>249</v>
      </c>
      <c r="AE252" t="b">
        <f>OR(Tabla613[[#This Row],[Tiempo_lineal (ns)]]&gt;$O$508,Tabla613[[#This Row],[Tiempo_lineal (ns)]]&lt;$O$509)</f>
        <v>0</v>
      </c>
      <c r="AF252" s="7" t="b">
        <f>OR(Tabla613[[#This Row],[Tiempo_normal (ns)]]&gt;$P$508,Tabla613[[#This Row],[Tiempo_normal (ns)]]&lt;$P$509)</f>
        <v>0</v>
      </c>
    </row>
    <row r="253" spans="2:32" x14ac:dyDescent="0.3">
      <c r="B253">
        <v>250</v>
      </c>
      <c r="C253">
        <v>90</v>
      </c>
      <c r="D253">
        <v>38</v>
      </c>
      <c r="E253">
        <v>250</v>
      </c>
      <c r="F253">
        <v>72</v>
      </c>
      <c r="G253">
        <v>66</v>
      </c>
      <c r="H253">
        <v>250</v>
      </c>
      <c r="I253">
        <v>157</v>
      </c>
      <c r="J253">
        <v>197</v>
      </c>
      <c r="K253">
        <v>250</v>
      </c>
      <c r="L253">
        <v>428</v>
      </c>
      <c r="M253">
        <v>446</v>
      </c>
      <c r="N253">
        <v>250</v>
      </c>
      <c r="O253">
        <v>337</v>
      </c>
      <c r="P253">
        <v>646</v>
      </c>
      <c r="R253" s="8">
        <v>250</v>
      </c>
      <c r="S253" t="b">
        <f>OR(Tabla19[[#This Row],[Tiempo_lineal (ns)]]&gt;$C$508,Tabla19[[#This Row],[Tiempo_lineal (ns)]]&lt;$C$509)</f>
        <v>0</v>
      </c>
      <c r="T253" t="b">
        <f>OR(Tabla19[[#This Row],[Tiempo_normal (ns)]]&gt;$D$508,Tabla19[[#This Row],[Tiempo_normal (ns)]]&lt;$D$509)</f>
        <v>0</v>
      </c>
      <c r="U253" s="8">
        <v>250</v>
      </c>
      <c r="V253" t="b">
        <f>OR(Tabla310[[#This Row],[Tiempo_lineal (ns)]]&gt;$F$508,Tabla310[[#This Row],[Tiempo_lineal (ns)]]&lt;$F$509)</f>
        <v>0</v>
      </c>
      <c r="W253" t="b">
        <f>OR(Tabla310[[#This Row],[Tiempo_normal (ns)]]&gt;$G$508,Tabla310[[#This Row],[Tiempo_normal (ns)]]&lt;$G$509)</f>
        <v>0</v>
      </c>
      <c r="X253" s="8">
        <v>250</v>
      </c>
      <c r="Y253" t="b">
        <f>OR(Tabla411[[#This Row],[Tiempo_lineal (ns)]]&gt;$I$508,Tabla411[[#This Row],[Tiempo_lineal (ns)]]&lt;$I$509)</f>
        <v>0</v>
      </c>
      <c r="Z253" t="b">
        <f>OR(Tabla411[[#This Row],[Tiempo_normal (ns)]]&gt;$J$508,Tabla411[[#This Row],[Tiempo_normal (ns)]]&lt;$J$509)</f>
        <v>0</v>
      </c>
      <c r="AA253" s="8">
        <v>250</v>
      </c>
      <c r="AB253" t="b">
        <f>OR(Tabla512[[#This Row],[Tiempo_lineal (ns)]]&gt;$L$508,Tabla512[[#This Row],[Tiempo_lineal (ns)]]&lt;$L$509)</f>
        <v>0</v>
      </c>
      <c r="AC253" t="b">
        <f>OR(Tabla512[[#This Row],[Tiempo_normal (ns)]]&gt;$M$508,Tabla512[[#This Row],[Tiempo_normal (ns)]]&lt;$M$509)</f>
        <v>0</v>
      </c>
      <c r="AD253" s="8">
        <v>250</v>
      </c>
      <c r="AE253" t="b">
        <f>OR(Tabla613[[#This Row],[Tiempo_lineal (ns)]]&gt;$O$508,Tabla613[[#This Row],[Tiempo_lineal (ns)]]&lt;$O$509)</f>
        <v>0</v>
      </c>
      <c r="AF253" s="7" t="b">
        <f>OR(Tabla613[[#This Row],[Tiempo_normal (ns)]]&gt;$P$508,Tabla613[[#This Row],[Tiempo_normal (ns)]]&lt;$P$509)</f>
        <v>0</v>
      </c>
    </row>
    <row r="254" spans="2:32" x14ac:dyDescent="0.3">
      <c r="B254">
        <v>251</v>
      </c>
      <c r="C254">
        <v>92</v>
      </c>
      <c r="D254">
        <v>50</v>
      </c>
      <c r="E254">
        <v>251</v>
      </c>
      <c r="F254">
        <v>94</v>
      </c>
      <c r="G254">
        <v>47</v>
      </c>
      <c r="H254">
        <v>251</v>
      </c>
      <c r="I254">
        <v>170</v>
      </c>
      <c r="J254">
        <v>276</v>
      </c>
      <c r="K254">
        <v>251</v>
      </c>
      <c r="L254">
        <v>366</v>
      </c>
      <c r="M254">
        <v>295</v>
      </c>
      <c r="N254">
        <v>251</v>
      </c>
      <c r="O254">
        <v>669</v>
      </c>
      <c r="P254">
        <v>1135</v>
      </c>
      <c r="R254" s="6">
        <v>251</v>
      </c>
      <c r="S254" t="b">
        <f>OR(Tabla19[[#This Row],[Tiempo_lineal (ns)]]&gt;$C$508,Tabla19[[#This Row],[Tiempo_lineal (ns)]]&lt;$C$509)</f>
        <v>0</v>
      </c>
      <c r="T254" t="b">
        <f>OR(Tabla19[[#This Row],[Tiempo_normal (ns)]]&gt;$D$508,Tabla19[[#This Row],[Tiempo_normal (ns)]]&lt;$D$509)</f>
        <v>0</v>
      </c>
      <c r="U254" s="6">
        <v>251</v>
      </c>
      <c r="V254" t="b">
        <f>OR(Tabla310[[#This Row],[Tiempo_lineal (ns)]]&gt;$F$508,Tabla310[[#This Row],[Tiempo_lineal (ns)]]&lt;$F$509)</f>
        <v>0</v>
      </c>
      <c r="W254" t="b">
        <f>OR(Tabla310[[#This Row],[Tiempo_normal (ns)]]&gt;$G$508,Tabla310[[#This Row],[Tiempo_normal (ns)]]&lt;$G$509)</f>
        <v>0</v>
      </c>
      <c r="X254" s="6">
        <v>251</v>
      </c>
      <c r="Y254" t="b">
        <f>OR(Tabla411[[#This Row],[Tiempo_lineal (ns)]]&gt;$I$508,Tabla411[[#This Row],[Tiempo_lineal (ns)]]&lt;$I$509)</f>
        <v>0</v>
      </c>
      <c r="Z254" t="b">
        <f>OR(Tabla411[[#This Row],[Tiempo_normal (ns)]]&gt;$J$508,Tabla411[[#This Row],[Tiempo_normal (ns)]]&lt;$J$509)</f>
        <v>0</v>
      </c>
      <c r="AA254" s="6">
        <v>251</v>
      </c>
      <c r="AB254" t="b">
        <f>OR(Tabla512[[#This Row],[Tiempo_lineal (ns)]]&gt;$L$508,Tabla512[[#This Row],[Tiempo_lineal (ns)]]&lt;$L$509)</f>
        <v>0</v>
      </c>
      <c r="AC254" t="b">
        <f>OR(Tabla512[[#This Row],[Tiempo_normal (ns)]]&gt;$M$508,Tabla512[[#This Row],[Tiempo_normal (ns)]]&lt;$M$509)</f>
        <v>0</v>
      </c>
      <c r="AD254" s="6">
        <v>251</v>
      </c>
      <c r="AE254" t="b">
        <f>OR(Tabla613[[#This Row],[Tiempo_lineal (ns)]]&gt;$O$508,Tabla613[[#This Row],[Tiempo_lineal (ns)]]&lt;$O$509)</f>
        <v>0</v>
      </c>
      <c r="AF254" s="7" t="b">
        <f>OR(Tabla613[[#This Row],[Tiempo_normal (ns)]]&gt;$P$508,Tabla613[[#This Row],[Tiempo_normal (ns)]]&lt;$P$509)</f>
        <v>0</v>
      </c>
    </row>
    <row r="255" spans="2:32" x14ac:dyDescent="0.3">
      <c r="B255">
        <v>252</v>
      </c>
      <c r="C255">
        <v>90</v>
      </c>
      <c r="D255">
        <v>67</v>
      </c>
      <c r="E255">
        <v>252</v>
      </c>
      <c r="F255">
        <v>84</v>
      </c>
      <c r="G255">
        <v>88</v>
      </c>
      <c r="H255">
        <v>252</v>
      </c>
      <c r="I255">
        <v>190</v>
      </c>
      <c r="J255">
        <v>132</v>
      </c>
      <c r="K255">
        <v>252</v>
      </c>
      <c r="L255">
        <v>349</v>
      </c>
      <c r="M255">
        <v>441</v>
      </c>
      <c r="N255">
        <v>252</v>
      </c>
      <c r="O255">
        <v>4549</v>
      </c>
      <c r="P255">
        <v>577</v>
      </c>
      <c r="R255" s="8">
        <v>252</v>
      </c>
      <c r="S255" t="b">
        <f>OR(Tabla19[[#This Row],[Tiempo_lineal (ns)]]&gt;$C$508,Tabla19[[#This Row],[Tiempo_lineal (ns)]]&lt;$C$509)</f>
        <v>0</v>
      </c>
      <c r="T255" t="b">
        <f>OR(Tabla19[[#This Row],[Tiempo_normal (ns)]]&gt;$D$508,Tabla19[[#This Row],[Tiempo_normal (ns)]]&lt;$D$509)</f>
        <v>0</v>
      </c>
      <c r="U255" s="8">
        <v>252</v>
      </c>
      <c r="V255" t="b">
        <f>OR(Tabla310[[#This Row],[Tiempo_lineal (ns)]]&gt;$F$508,Tabla310[[#This Row],[Tiempo_lineal (ns)]]&lt;$F$509)</f>
        <v>0</v>
      </c>
      <c r="W255" t="b">
        <f>OR(Tabla310[[#This Row],[Tiempo_normal (ns)]]&gt;$G$508,Tabla310[[#This Row],[Tiempo_normal (ns)]]&lt;$G$509)</f>
        <v>0</v>
      </c>
      <c r="X255" s="8">
        <v>252</v>
      </c>
      <c r="Y255" t="b">
        <f>OR(Tabla411[[#This Row],[Tiempo_lineal (ns)]]&gt;$I$508,Tabla411[[#This Row],[Tiempo_lineal (ns)]]&lt;$I$509)</f>
        <v>0</v>
      </c>
      <c r="Z255" t="b">
        <f>OR(Tabla411[[#This Row],[Tiempo_normal (ns)]]&gt;$J$508,Tabla411[[#This Row],[Tiempo_normal (ns)]]&lt;$J$509)</f>
        <v>0</v>
      </c>
      <c r="AA255" s="8">
        <v>252</v>
      </c>
      <c r="AB255" t="b">
        <f>OR(Tabla512[[#This Row],[Tiempo_lineal (ns)]]&gt;$L$508,Tabla512[[#This Row],[Tiempo_lineal (ns)]]&lt;$L$509)</f>
        <v>0</v>
      </c>
      <c r="AC255" t="b">
        <f>OR(Tabla512[[#This Row],[Tiempo_normal (ns)]]&gt;$M$508,Tabla512[[#This Row],[Tiempo_normal (ns)]]&lt;$M$509)</f>
        <v>0</v>
      </c>
      <c r="AD255" s="8">
        <v>252</v>
      </c>
      <c r="AE255" t="b">
        <f>OR(Tabla613[[#This Row],[Tiempo_lineal (ns)]]&gt;$O$508,Tabla613[[#This Row],[Tiempo_lineal (ns)]]&lt;$O$509)</f>
        <v>1</v>
      </c>
      <c r="AF255" s="7" t="b">
        <f>OR(Tabla613[[#This Row],[Tiempo_normal (ns)]]&gt;$P$508,Tabla613[[#This Row],[Tiempo_normal (ns)]]&lt;$P$509)</f>
        <v>0</v>
      </c>
    </row>
    <row r="256" spans="2:32" x14ac:dyDescent="0.3">
      <c r="B256">
        <v>253</v>
      </c>
      <c r="C256">
        <v>70</v>
      </c>
      <c r="D256">
        <v>93</v>
      </c>
      <c r="E256">
        <v>253</v>
      </c>
      <c r="F256">
        <v>138</v>
      </c>
      <c r="G256">
        <v>75</v>
      </c>
      <c r="H256">
        <v>253</v>
      </c>
      <c r="I256">
        <v>124</v>
      </c>
      <c r="J256">
        <v>267</v>
      </c>
      <c r="K256">
        <v>253</v>
      </c>
      <c r="L256">
        <v>814</v>
      </c>
      <c r="M256">
        <v>337</v>
      </c>
      <c r="N256">
        <v>253</v>
      </c>
      <c r="O256">
        <v>1817</v>
      </c>
      <c r="P256">
        <v>685</v>
      </c>
      <c r="R256" s="6">
        <v>253</v>
      </c>
      <c r="S256" t="b">
        <f>OR(Tabla19[[#This Row],[Tiempo_lineal (ns)]]&gt;$C$508,Tabla19[[#This Row],[Tiempo_lineal (ns)]]&lt;$C$509)</f>
        <v>0</v>
      </c>
      <c r="T256" t="b">
        <f>OR(Tabla19[[#This Row],[Tiempo_normal (ns)]]&gt;$D$508,Tabla19[[#This Row],[Tiempo_normal (ns)]]&lt;$D$509)</f>
        <v>0</v>
      </c>
      <c r="U256" s="6">
        <v>253</v>
      </c>
      <c r="V256" t="b">
        <f>OR(Tabla310[[#This Row],[Tiempo_lineal (ns)]]&gt;$F$508,Tabla310[[#This Row],[Tiempo_lineal (ns)]]&lt;$F$509)</f>
        <v>0</v>
      </c>
      <c r="W256" t="b">
        <f>OR(Tabla310[[#This Row],[Tiempo_normal (ns)]]&gt;$G$508,Tabla310[[#This Row],[Tiempo_normal (ns)]]&lt;$G$509)</f>
        <v>0</v>
      </c>
      <c r="X256" s="6">
        <v>253</v>
      </c>
      <c r="Y256" t="b">
        <f>OR(Tabla411[[#This Row],[Tiempo_lineal (ns)]]&gt;$I$508,Tabla411[[#This Row],[Tiempo_lineal (ns)]]&lt;$I$509)</f>
        <v>0</v>
      </c>
      <c r="Z256" t="b">
        <f>OR(Tabla411[[#This Row],[Tiempo_normal (ns)]]&gt;$J$508,Tabla411[[#This Row],[Tiempo_normal (ns)]]&lt;$J$509)</f>
        <v>0</v>
      </c>
      <c r="AA256" s="6">
        <v>253</v>
      </c>
      <c r="AB256" t="b">
        <f>OR(Tabla512[[#This Row],[Tiempo_lineal (ns)]]&gt;$L$508,Tabla512[[#This Row],[Tiempo_lineal (ns)]]&lt;$L$509)</f>
        <v>1</v>
      </c>
      <c r="AC256" t="b">
        <f>OR(Tabla512[[#This Row],[Tiempo_normal (ns)]]&gt;$M$508,Tabla512[[#This Row],[Tiempo_normal (ns)]]&lt;$M$509)</f>
        <v>0</v>
      </c>
      <c r="AD256" s="6">
        <v>253</v>
      </c>
      <c r="AE256" t="b">
        <f>OR(Tabla613[[#This Row],[Tiempo_lineal (ns)]]&gt;$O$508,Tabla613[[#This Row],[Tiempo_lineal (ns)]]&lt;$O$509)</f>
        <v>1</v>
      </c>
      <c r="AF256" s="7" t="b">
        <f>OR(Tabla613[[#This Row],[Tiempo_normal (ns)]]&gt;$P$508,Tabla613[[#This Row],[Tiempo_normal (ns)]]&lt;$P$509)</f>
        <v>0</v>
      </c>
    </row>
    <row r="257" spans="2:32" x14ac:dyDescent="0.3">
      <c r="B257">
        <v>254</v>
      </c>
      <c r="C257">
        <v>80</v>
      </c>
      <c r="D257">
        <v>61</v>
      </c>
      <c r="E257">
        <v>254</v>
      </c>
      <c r="F257">
        <v>83</v>
      </c>
      <c r="G257">
        <v>70</v>
      </c>
      <c r="H257">
        <v>254</v>
      </c>
      <c r="I257">
        <v>96</v>
      </c>
      <c r="J257">
        <v>371</v>
      </c>
      <c r="K257">
        <v>254</v>
      </c>
      <c r="L257">
        <v>319</v>
      </c>
      <c r="M257">
        <v>373</v>
      </c>
      <c r="N257">
        <v>254</v>
      </c>
      <c r="O257">
        <v>603</v>
      </c>
      <c r="P257">
        <v>654</v>
      </c>
      <c r="R257" s="8">
        <v>254</v>
      </c>
      <c r="S257" t="b">
        <f>OR(Tabla19[[#This Row],[Tiempo_lineal (ns)]]&gt;$C$508,Tabla19[[#This Row],[Tiempo_lineal (ns)]]&lt;$C$509)</f>
        <v>0</v>
      </c>
      <c r="T257" t="b">
        <f>OR(Tabla19[[#This Row],[Tiempo_normal (ns)]]&gt;$D$508,Tabla19[[#This Row],[Tiempo_normal (ns)]]&lt;$D$509)</f>
        <v>0</v>
      </c>
      <c r="U257" s="8">
        <v>254</v>
      </c>
      <c r="V257" t="b">
        <f>OR(Tabla310[[#This Row],[Tiempo_lineal (ns)]]&gt;$F$508,Tabla310[[#This Row],[Tiempo_lineal (ns)]]&lt;$F$509)</f>
        <v>0</v>
      </c>
      <c r="W257" t="b">
        <f>OR(Tabla310[[#This Row],[Tiempo_normal (ns)]]&gt;$G$508,Tabla310[[#This Row],[Tiempo_normal (ns)]]&lt;$G$509)</f>
        <v>0</v>
      </c>
      <c r="X257" s="8">
        <v>254</v>
      </c>
      <c r="Y257" t="b">
        <f>OR(Tabla411[[#This Row],[Tiempo_lineal (ns)]]&gt;$I$508,Tabla411[[#This Row],[Tiempo_lineal (ns)]]&lt;$I$509)</f>
        <v>0</v>
      </c>
      <c r="Z257" t="b">
        <f>OR(Tabla411[[#This Row],[Tiempo_normal (ns)]]&gt;$J$508,Tabla411[[#This Row],[Tiempo_normal (ns)]]&lt;$J$509)</f>
        <v>0</v>
      </c>
      <c r="AA257" s="8">
        <v>254</v>
      </c>
      <c r="AB257" t="b">
        <f>OR(Tabla512[[#This Row],[Tiempo_lineal (ns)]]&gt;$L$508,Tabla512[[#This Row],[Tiempo_lineal (ns)]]&lt;$L$509)</f>
        <v>0</v>
      </c>
      <c r="AC257" t="b">
        <f>OR(Tabla512[[#This Row],[Tiempo_normal (ns)]]&gt;$M$508,Tabla512[[#This Row],[Tiempo_normal (ns)]]&lt;$M$509)</f>
        <v>0</v>
      </c>
      <c r="AD257" s="8">
        <v>254</v>
      </c>
      <c r="AE257" t="b">
        <f>OR(Tabla613[[#This Row],[Tiempo_lineal (ns)]]&gt;$O$508,Tabla613[[#This Row],[Tiempo_lineal (ns)]]&lt;$O$509)</f>
        <v>0</v>
      </c>
      <c r="AF257" s="7" t="b">
        <f>OR(Tabla613[[#This Row],[Tiempo_normal (ns)]]&gt;$P$508,Tabla613[[#This Row],[Tiempo_normal (ns)]]&lt;$P$509)</f>
        <v>0</v>
      </c>
    </row>
    <row r="258" spans="2:32" x14ac:dyDescent="0.3">
      <c r="B258">
        <v>255</v>
      </c>
      <c r="C258">
        <v>43</v>
      </c>
      <c r="D258">
        <v>37</v>
      </c>
      <c r="E258">
        <v>255</v>
      </c>
      <c r="F258">
        <v>1205</v>
      </c>
      <c r="G258">
        <v>88</v>
      </c>
      <c r="H258">
        <v>255</v>
      </c>
      <c r="I258">
        <v>477</v>
      </c>
      <c r="J258">
        <v>272</v>
      </c>
      <c r="K258">
        <v>255</v>
      </c>
      <c r="L258">
        <v>619</v>
      </c>
      <c r="M258">
        <v>349</v>
      </c>
      <c r="N258">
        <v>255</v>
      </c>
      <c r="O258">
        <v>1154</v>
      </c>
      <c r="P258">
        <v>601</v>
      </c>
      <c r="R258" s="6">
        <v>255</v>
      </c>
      <c r="S258" t="b">
        <f>OR(Tabla19[[#This Row],[Tiempo_lineal (ns)]]&gt;$C$508,Tabla19[[#This Row],[Tiempo_lineal (ns)]]&lt;$C$509)</f>
        <v>0</v>
      </c>
      <c r="T258" t="b">
        <f>OR(Tabla19[[#This Row],[Tiempo_normal (ns)]]&gt;$D$508,Tabla19[[#This Row],[Tiempo_normal (ns)]]&lt;$D$509)</f>
        <v>0</v>
      </c>
      <c r="U258" s="6">
        <v>255</v>
      </c>
      <c r="V258" t="b">
        <f>OR(Tabla310[[#This Row],[Tiempo_lineal (ns)]]&gt;$F$508,Tabla310[[#This Row],[Tiempo_lineal (ns)]]&lt;$F$509)</f>
        <v>1</v>
      </c>
      <c r="W258" t="b">
        <f>OR(Tabla310[[#This Row],[Tiempo_normal (ns)]]&gt;$G$508,Tabla310[[#This Row],[Tiempo_normal (ns)]]&lt;$G$509)</f>
        <v>0</v>
      </c>
      <c r="X258" s="6">
        <v>255</v>
      </c>
      <c r="Y258" t="b">
        <f>OR(Tabla411[[#This Row],[Tiempo_lineal (ns)]]&gt;$I$508,Tabla411[[#This Row],[Tiempo_lineal (ns)]]&lt;$I$509)</f>
        <v>0</v>
      </c>
      <c r="Z258" t="b">
        <f>OR(Tabla411[[#This Row],[Tiempo_normal (ns)]]&gt;$J$508,Tabla411[[#This Row],[Tiempo_normal (ns)]]&lt;$J$509)</f>
        <v>0</v>
      </c>
      <c r="AA258" s="6">
        <v>255</v>
      </c>
      <c r="AB258" t="b">
        <f>OR(Tabla512[[#This Row],[Tiempo_lineal (ns)]]&gt;$L$508,Tabla512[[#This Row],[Tiempo_lineal (ns)]]&lt;$L$509)</f>
        <v>0</v>
      </c>
      <c r="AC258" t="b">
        <f>OR(Tabla512[[#This Row],[Tiempo_normal (ns)]]&gt;$M$508,Tabla512[[#This Row],[Tiempo_normal (ns)]]&lt;$M$509)</f>
        <v>0</v>
      </c>
      <c r="AD258" s="6">
        <v>255</v>
      </c>
      <c r="AE258" t="b">
        <f>OR(Tabla613[[#This Row],[Tiempo_lineal (ns)]]&gt;$O$508,Tabla613[[#This Row],[Tiempo_lineal (ns)]]&lt;$O$509)</f>
        <v>0</v>
      </c>
      <c r="AF258" s="7" t="b">
        <f>OR(Tabla613[[#This Row],[Tiempo_normal (ns)]]&gt;$P$508,Tabla613[[#This Row],[Tiempo_normal (ns)]]&lt;$P$509)</f>
        <v>0</v>
      </c>
    </row>
    <row r="259" spans="2:32" x14ac:dyDescent="0.3">
      <c r="B259">
        <v>256</v>
      </c>
      <c r="C259">
        <v>65</v>
      </c>
      <c r="D259">
        <v>72</v>
      </c>
      <c r="E259">
        <v>256</v>
      </c>
      <c r="F259">
        <v>83</v>
      </c>
      <c r="G259">
        <v>69</v>
      </c>
      <c r="H259">
        <v>256</v>
      </c>
      <c r="I259">
        <v>392</v>
      </c>
      <c r="J259">
        <v>696</v>
      </c>
      <c r="K259">
        <v>256</v>
      </c>
      <c r="L259">
        <v>493</v>
      </c>
      <c r="M259">
        <v>293</v>
      </c>
      <c r="N259">
        <v>256</v>
      </c>
      <c r="O259">
        <v>523</v>
      </c>
      <c r="P259">
        <v>986</v>
      </c>
      <c r="R259" s="8">
        <v>256</v>
      </c>
      <c r="S259" t="b">
        <f>OR(Tabla19[[#This Row],[Tiempo_lineal (ns)]]&gt;$C$508,Tabla19[[#This Row],[Tiempo_lineal (ns)]]&lt;$C$509)</f>
        <v>0</v>
      </c>
      <c r="T259" t="b">
        <f>OR(Tabla19[[#This Row],[Tiempo_normal (ns)]]&gt;$D$508,Tabla19[[#This Row],[Tiempo_normal (ns)]]&lt;$D$509)</f>
        <v>0</v>
      </c>
      <c r="U259" s="8">
        <v>256</v>
      </c>
      <c r="V259" t="b">
        <f>OR(Tabla310[[#This Row],[Tiempo_lineal (ns)]]&gt;$F$508,Tabla310[[#This Row],[Tiempo_lineal (ns)]]&lt;$F$509)</f>
        <v>0</v>
      </c>
      <c r="W259" t="b">
        <f>OR(Tabla310[[#This Row],[Tiempo_normal (ns)]]&gt;$G$508,Tabla310[[#This Row],[Tiempo_normal (ns)]]&lt;$G$509)</f>
        <v>0</v>
      </c>
      <c r="X259" s="8">
        <v>256</v>
      </c>
      <c r="Y259" t="b">
        <f>OR(Tabla411[[#This Row],[Tiempo_lineal (ns)]]&gt;$I$508,Tabla411[[#This Row],[Tiempo_lineal (ns)]]&lt;$I$509)</f>
        <v>0</v>
      </c>
      <c r="Z259" t="b">
        <f>OR(Tabla411[[#This Row],[Tiempo_normal (ns)]]&gt;$J$508,Tabla411[[#This Row],[Tiempo_normal (ns)]]&lt;$J$509)</f>
        <v>0</v>
      </c>
      <c r="AA259" s="8">
        <v>256</v>
      </c>
      <c r="AB259" t="b">
        <f>OR(Tabla512[[#This Row],[Tiempo_lineal (ns)]]&gt;$L$508,Tabla512[[#This Row],[Tiempo_lineal (ns)]]&lt;$L$509)</f>
        <v>0</v>
      </c>
      <c r="AC259" t="b">
        <f>OR(Tabla512[[#This Row],[Tiempo_normal (ns)]]&gt;$M$508,Tabla512[[#This Row],[Tiempo_normal (ns)]]&lt;$M$509)</f>
        <v>0</v>
      </c>
      <c r="AD259" s="8">
        <v>256</v>
      </c>
      <c r="AE259" t="b">
        <f>OR(Tabla613[[#This Row],[Tiempo_lineal (ns)]]&gt;$O$508,Tabla613[[#This Row],[Tiempo_lineal (ns)]]&lt;$O$509)</f>
        <v>0</v>
      </c>
      <c r="AF259" s="7" t="b">
        <f>OR(Tabla613[[#This Row],[Tiempo_normal (ns)]]&gt;$P$508,Tabla613[[#This Row],[Tiempo_normal (ns)]]&lt;$P$509)</f>
        <v>0</v>
      </c>
    </row>
    <row r="260" spans="2:32" x14ac:dyDescent="0.3">
      <c r="B260">
        <v>257</v>
      </c>
      <c r="C260">
        <v>93</v>
      </c>
      <c r="D260">
        <v>39</v>
      </c>
      <c r="E260">
        <v>257</v>
      </c>
      <c r="F260">
        <v>93</v>
      </c>
      <c r="G260">
        <v>39</v>
      </c>
      <c r="H260">
        <v>257</v>
      </c>
      <c r="I260">
        <v>207</v>
      </c>
      <c r="J260">
        <v>168</v>
      </c>
      <c r="K260">
        <v>257</v>
      </c>
      <c r="L260">
        <v>467</v>
      </c>
      <c r="M260">
        <v>657</v>
      </c>
      <c r="N260">
        <v>257</v>
      </c>
      <c r="O260">
        <v>1030</v>
      </c>
      <c r="P260">
        <v>754</v>
      </c>
      <c r="R260" s="6">
        <v>257</v>
      </c>
      <c r="S260" t="b">
        <f>OR(Tabla19[[#This Row],[Tiempo_lineal (ns)]]&gt;$C$508,Tabla19[[#This Row],[Tiempo_lineal (ns)]]&lt;$C$509)</f>
        <v>0</v>
      </c>
      <c r="T260" t="b">
        <f>OR(Tabla19[[#This Row],[Tiempo_normal (ns)]]&gt;$D$508,Tabla19[[#This Row],[Tiempo_normal (ns)]]&lt;$D$509)</f>
        <v>0</v>
      </c>
      <c r="U260" s="6">
        <v>257</v>
      </c>
      <c r="V260" t="b">
        <f>OR(Tabla310[[#This Row],[Tiempo_lineal (ns)]]&gt;$F$508,Tabla310[[#This Row],[Tiempo_lineal (ns)]]&lt;$F$509)</f>
        <v>0</v>
      </c>
      <c r="W260" t="b">
        <f>OR(Tabla310[[#This Row],[Tiempo_normal (ns)]]&gt;$G$508,Tabla310[[#This Row],[Tiempo_normal (ns)]]&lt;$G$509)</f>
        <v>0</v>
      </c>
      <c r="X260" s="6">
        <v>257</v>
      </c>
      <c r="Y260" t="b">
        <f>OR(Tabla411[[#This Row],[Tiempo_lineal (ns)]]&gt;$I$508,Tabla411[[#This Row],[Tiempo_lineal (ns)]]&lt;$I$509)</f>
        <v>0</v>
      </c>
      <c r="Z260" t="b">
        <f>OR(Tabla411[[#This Row],[Tiempo_normal (ns)]]&gt;$J$508,Tabla411[[#This Row],[Tiempo_normal (ns)]]&lt;$J$509)</f>
        <v>0</v>
      </c>
      <c r="AA260" s="6">
        <v>257</v>
      </c>
      <c r="AB260" t="b">
        <f>OR(Tabla512[[#This Row],[Tiempo_lineal (ns)]]&gt;$L$508,Tabla512[[#This Row],[Tiempo_lineal (ns)]]&lt;$L$509)</f>
        <v>0</v>
      </c>
      <c r="AC260" t="b">
        <f>OR(Tabla512[[#This Row],[Tiempo_normal (ns)]]&gt;$M$508,Tabla512[[#This Row],[Tiempo_normal (ns)]]&lt;$M$509)</f>
        <v>1</v>
      </c>
      <c r="AD260" s="6">
        <v>257</v>
      </c>
      <c r="AE260" t="b">
        <f>OR(Tabla613[[#This Row],[Tiempo_lineal (ns)]]&gt;$O$508,Tabla613[[#This Row],[Tiempo_lineal (ns)]]&lt;$O$509)</f>
        <v>0</v>
      </c>
      <c r="AF260" s="7" t="b">
        <f>OR(Tabla613[[#This Row],[Tiempo_normal (ns)]]&gt;$P$508,Tabla613[[#This Row],[Tiempo_normal (ns)]]&lt;$P$509)</f>
        <v>0</v>
      </c>
    </row>
    <row r="261" spans="2:32" x14ac:dyDescent="0.3">
      <c r="B261">
        <v>258</v>
      </c>
      <c r="C261">
        <v>80</v>
      </c>
      <c r="D261">
        <v>47</v>
      </c>
      <c r="E261">
        <v>258</v>
      </c>
      <c r="F261">
        <v>95</v>
      </c>
      <c r="G261">
        <v>85</v>
      </c>
      <c r="H261">
        <v>258</v>
      </c>
      <c r="I261">
        <v>317</v>
      </c>
      <c r="J261">
        <v>93</v>
      </c>
      <c r="K261">
        <v>258</v>
      </c>
      <c r="L261">
        <v>515</v>
      </c>
      <c r="M261">
        <v>211</v>
      </c>
      <c r="N261">
        <v>258</v>
      </c>
      <c r="O261">
        <v>1075</v>
      </c>
      <c r="P261">
        <v>940</v>
      </c>
      <c r="R261" s="8">
        <v>258</v>
      </c>
      <c r="S261" t="b">
        <f>OR(Tabla19[[#This Row],[Tiempo_lineal (ns)]]&gt;$C$508,Tabla19[[#This Row],[Tiempo_lineal (ns)]]&lt;$C$509)</f>
        <v>0</v>
      </c>
      <c r="T261" t="b">
        <f>OR(Tabla19[[#This Row],[Tiempo_normal (ns)]]&gt;$D$508,Tabla19[[#This Row],[Tiempo_normal (ns)]]&lt;$D$509)</f>
        <v>0</v>
      </c>
      <c r="U261" s="8">
        <v>258</v>
      </c>
      <c r="V261" t="b">
        <f>OR(Tabla310[[#This Row],[Tiempo_lineal (ns)]]&gt;$F$508,Tabla310[[#This Row],[Tiempo_lineal (ns)]]&lt;$F$509)</f>
        <v>0</v>
      </c>
      <c r="W261" t="b">
        <f>OR(Tabla310[[#This Row],[Tiempo_normal (ns)]]&gt;$G$508,Tabla310[[#This Row],[Tiempo_normal (ns)]]&lt;$G$509)</f>
        <v>0</v>
      </c>
      <c r="X261" s="8">
        <v>258</v>
      </c>
      <c r="Y261" t="b">
        <f>OR(Tabla411[[#This Row],[Tiempo_lineal (ns)]]&gt;$I$508,Tabla411[[#This Row],[Tiempo_lineal (ns)]]&lt;$I$509)</f>
        <v>0</v>
      </c>
      <c r="Z261" t="b">
        <f>OR(Tabla411[[#This Row],[Tiempo_normal (ns)]]&gt;$J$508,Tabla411[[#This Row],[Tiempo_normal (ns)]]&lt;$J$509)</f>
        <v>0</v>
      </c>
      <c r="AA261" s="8">
        <v>258</v>
      </c>
      <c r="AB261" t="b">
        <f>OR(Tabla512[[#This Row],[Tiempo_lineal (ns)]]&gt;$L$508,Tabla512[[#This Row],[Tiempo_lineal (ns)]]&lt;$L$509)</f>
        <v>0</v>
      </c>
      <c r="AC261" t="b">
        <f>OR(Tabla512[[#This Row],[Tiempo_normal (ns)]]&gt;$M$508,Tabla512[[#This Row],[Tiempo_normal (ns)]]&lt;$M$509)</f>
        <v>0</v>
      </c>
      <c r="AD261" s="8">
        <v>258</v>
      </c>
      <c r="AE261" t="b">
        <f>OR(Tabla613[[#This Row],[Tiempo_lineal (ns)]]&gt;$O$508,Tabla613[[#This Row],[Tiempo_lineal (ns)]]&lt;$O$509)</f>
        <v>0</v>
      </c>
      <c r="AF261" s="7" t="b">
        <f>OR(Tabla613[[#This Row],[Tiempo_normal (ns)]]&gt;$P$508,Tabla613[[#This Row],[Tiempo_normal (ns)]]&lt;$P$509)</f>
        <v>0</v>
      </c>
    </row>
    <row r="262" spans="2:32" x14ac:dyDescent="0.3">
      <c r="B262">
        <v>259</v>
      </c>
      <c r="C262">
        <v>55</v>
      </c>
      <c r="D262">
        <v>36</v>
      </c>
      <c r="E262">
        <v>259</v>
      </c>
      <c r="F262">
        <v>126</v>
      </c>
      <c r="G262">
        <v>64</v>
      </c>
      <c r="H262">
        <v>259</v>
      </c>
      <c r="I262">
        <v>134</v>
      </c>
      <c r="J262">
        <v>483</v>
      </c>
      <c r="K262">
        <v>259</v>
      </c>
      <c r="L262">
        <v>382</v>
      </c>
      <c r="M262">
        <v>317</v>
      </c>
      <c r="N262">
        <v>259</v>
      </c>
      <c r="O262">
        <v>634</v>
      </c>
      <c r="P262">
        <v>493</v>
      </c>
      <c r="R262" s="6">
        <v>259</v>
      </c>
      <c r="S262" t="b">
        <f>OR(Tabla19[[#This Row],[Tiempo_lineal (ns)]]&gt;$C$508,Tabla19[[#This Row],[Tiempo_lineal (ns)]]&lt;$C$509)</f>
        <v>0</v>
      </c>
      <c r="T262" t="b">
        <f>OR(Tabla19[[#This Row],[Tiempo_normal (ns)]]&gt;$D$508,Tabla19[[#This Row],[Tiempo_normal (ns)]]&lt;$D$509)</f>
        <v>0</v>
      </c>
      <c r="U262" s="6">
        <v>259</v>
      </c>
      <c r="V262" t="b">
        <f>OR(Tabla310[[#This Row],[Tiempo_lineal (ns)]]&gt;$F$508,Tabla310[[#This Row],[Tiempo_lineal (ns)]]&lt;$F$509)</f>
        <v>0</v>
      </c>
      <c r="W262" t="b">
        <f>OR(Tabla310[[#This Row],[Tiempo_normal (ns)]]&gt;$G$508,Tabla310[[#This Row],[Tiempo_normal (ns)]]&lt;$G$509)</f>
        <v>0</v>
      </c>
      <c r="X262" s="6">
        <v>259</v>
      </c>
      <c r="Y262" t="b">
        <f>OR(Tabla411[[#This Row],[Tiempo_lineal (ns)]]&gt;$I$508,Tabla411[[#This Row],[Tiempo_lineal (ns)]]&lt;$I$509)</f>
        <v>0</v>
      </c>
      <c r="Z262" t="b">
        <f>OR(Tabla411[[#This Row],[Tiempo_normal (ns)]]&gt;$J$508,Tabla411[[#This Row],[Tiempo_normal (ns)]]&lt;$J$509)</f>
        <v>0</v>
      </c>
      <c r="AA262" s="6">
        <v>259</v>
      </c>
      <c r="AB262" t="b">
        <f>OR(Tabla512[[#This Row],[Tiempo_lineal (ns)]]&gt;$L$508,Tabla512[[#This Row],[Tiempo_lineal (ns)]]&lt;$L$509)</f>
        <v>0</v>
      </c>
      <c r="AC262" t="b">
        <f>OR(Tabla512[[#This Row],[Tiempo_normal (ns)]]&gt;$M$508,Tabla512[[#This Row],[Tiempo_normal (ns)]]&lt;$M$509)</f>
        <v>0</v>
      </c>
      <c r="AD262" s="6">
        <v>259</v>
      </c>
      <c r="AE262" t="b">
        <f>OR(Tabla613[[#This Row],[Tiempo_lineal (ns)]]&gt;$O$508,Tabla613[[#This Row],[Tiempo_lineal (ns)]]&lt;$O$509)</f>
        <v>0</v>
      </c>
      <c r="AF262" s="7" t="b">
        <f>OR(Tabla613[[#This Row],[Tiempo_normal (ns)]]&gt;$P$508,Tabla613[[#This Row],[Tiempo_normal (ns)]]&lt;$P$509)</f>
        <v>0</v>
      </c>
    </row>
    <row r="263" spans="2:32" x14ac:dyDescent="0.3">
      <c r="B263">
        <v>260</v>
      </c>
      <c r="C263">
        <v>76</v>
      </c>
      <c r="D263">
        <v>46</v>
      </c>
      <c r="E263">
        <v>260</v>
      </c>
      <c r="F263">
        <v>59</v>
      </c>
      <c r="G263">
        <v>67</v>
      </c>
      <c r="H263">
        <v>260</v>
      </c>
      <c r="I263">
        <v>115</v>
      </c>
      <c r="J263">
        <v>672</v>
      </c>
      <c r="K263">
        <v>260</v>
      </c>
      <c r="L263">
        <v>497</v>
      </c>
      <c r="M263">
        <v>333</v>
      </c>
      <c r="N263">
        <v>260</v>
      </c>
      <c r="O263">
        <v>478</v>
      </c>
      <c r="P263">
        <v>285</v>
      </c>
      <c r="R263" s="8">
        <v>260</v>
      </c>
      <c r="S263" t="b">
        <f>OR(Tabla19[[#This Row],[Tiempo_lineal (ns)]]&gt;$C$508,Tabla19[[#This Row],[Tiempo_lineal (ns)]]&lt;$C$509)</f>
        <v>0</v>
      </c>
      <c r="T263" t="b">
        <f>OR(Tabla19[[#This Row],[Tiempo_normal (ns)]]&gt;$D$508,Tabla19[[#This Row],[Tiempo_normal (ns)]]&lt;$D$509)</f>
        <v>0</v>
      </c>
      <c r="U263" s="8">
        <v>260</v>
      </c>
      <c r="V263" t="b">
        <f>OR(Tabla310[[#This Row],[Tiempo_lineal (ns)]]&gt;$F$508,Tabla310[[#This Row],[Tiempo_lineal (ns)]]&lt;$F$509)</f>
        <v>0</v>
      </c>
      <c r="W263" t="b">
        <f>OR(Tabla310[[#This Row],[Tiempo_normal (ns)]]&gt;$G$508,Tabla310[[#This Row],[Tiempo_normal (ns)]]&lt;$G$509)</f>
        <v>0</v>
      </c>
      <c r="X263" s="8">
        <v>260</v>
      </c>
      <c r="Y263" t="b">
        <f>OR(Tabla411[[#This Row],[Tiempo_lineal (ns)]]&gt;$I$508,Tabla411[[#This Row],[Tiempo_lineal (ns)]]&lt;$I$509)</f>
        <v>0</v>
      </c>
      <c r="Z263" t="b">
        <f>OR(Tabla411[[#This Row],[Tiempo_normal (ns)]]&gt;$J$508,Tabla411[[#This Row],[Tiempo_normal (ns)]]&lt;$J$509)</f>
        <v>0</v>
      </c>
      <c r="AA263" s="8">
        <v>260</v>
      </c>
      <c r="AB263" t="b">
        <f>OR(Tabla512[[#This Row],[Tiempo_lineal (ns)]]&gt;$L$508,Tabla512[[#This Row],[Tiempo_lineal (ns)]]&lt;$L$509)</f>
        <v>0</v>
      </c>
      <c r="AC263" t="b">
        <f>OR(Tabla512[[#This Row],[Tiempo_normal (ns)]]&gt;$M$508,Tabla512[[#This Row],[Tiempo_normal (ns)]]&lt;$M$509)</f>
        <v>0</v>
      </c>
      <c r="AD263" s="8">
        <v>260</v>
      </c>
      <c r="AE263" t="b">
        <f>OR(Tabla613[[#This Row],[Tiempo_lineal (ns)]]&gt;$O$508,Tabla613[[#This Row],[Tiempo_lineal (ns)]]&lt;$O$509)</f>
        <v>0</v>
      </c>
      <c r="AF263" s="7" t="b">
        <f>OR(Tabla613[[#This Row],[Tiempo_normal (ns)]]&gt;$P$508,Tabla613[[#This Row],[Tiempo_normal (ns)]]&lt;$P$509)</f>
        <v>0</v>
      </c>
    </row>
    <row r="264" spans="2:32" x14ac:dyDescent="0.3">
      <c r="B264">
        <v>261</v>
      </c>
      <c r="C264">
        <v>73</v>
      </c>
      <c r="D264">
        <v>71</v>
      </c>
      <c r="E264">
        <v>261</v>
      </c>
      <c r="F264">
        <v>90</v>
      </c>
      <c r="G264">
        <v>113</v>
      </c>
      <c r="H264">
        <v>261</v>
      </c>
      <c r="I264">
        <v>104</v>
      </c>
      <c r="J264">
        <v>684</v>
      </c>
      <c r="K264">
        <v>261</v>
      </c>
      <c r="L264">
        <v>265</v>
      </c>
      <c r="M264">
        <v>293</v>
      </c>
      <c r="N264">
        <v>261</v>
      </c>
      <c r="O264">
        <v>541</v>
      </c>
      <c r="P264">
        <v>686</v>
      </c>
      <c r="R264" s="6">
        <v>261</v>
      </c>
      <c r="S264" t="b">
        <f>OR(Tabla19[[#This Row],[Tiempo_lineal (ns)]]&gt;$C$508,Tabla19[[#This Row],[Tiempo_lineal (ns)]]&lt;$C$509)</f>
        <v>0</v>
      </c>
      <c r="T264" t="b">
        <f>OR(Tabla19[[#This Row],[Tiempo_normal (ns)]]&gt;$D$508,Tabla19[[#This Row],[Tiempo_normal (ns)]]&lt;$D$509)</f>
        <v>0</v>
      </c>
      <c r="U264" s="6">
        <v>261</v>
      </c>
      <c r="V264" t="b">
        <f>OR(Tabla310[[#This Row],[Tiempo_lineal (ns)]]&gt;$F$508,Tabla310[[#This Row],[Tiempo_lineal (ns)]]&lt;$F$509)</f>
        <v>0</v>
      </c>
      <c r="W264" t="b">
        <f>OR(Tabla310[[#This Row],[Tiempo_normal (ns)]]&gt;$G$508,Tabla310[[#This Row],[Tiempo_normal (ns)]]&lt;$G$509)</f>
        <v>0</v>
      </c>
      <c r="X264" s="6">
        <v>261</v>
      </c>
      <c r="Y264" t="b">
        <f>OR(Tabla411[[#This Row],[Tiempo_lineal (ns)]]&gt;$I$508,Tabla411[[#This Row],[Tiempo_lineal (ns)]]&lt;$I$509)</f>
        <v>0</v>
      </c>
      <c r="Z264" t="b">
        <f>OR(Tabla411[[#This Row],[Tiempo_normal (ns)]]&gt;$J$508,Tabla411[[#This Row],[Tiempo_normal (ns)]]&lt;$J$509)</f>
        <v>0</v>
      </c>
      <c r="AA264" s="6">
        <v>261</v>
      </c>
      <c r="AB264" t="b">
        <f>OR(Tabla512[[#This Row],[Tiempo_lineal (ns)]]&gt;$L$508,Tabla512[[#This Row],[Tiempo_lineal (ns)]]&lt;$L$509)</f>
        <v>0</v>
      </c>
      <c r="AC264" t="b">
        <f>OR(Tabla512[[#This Row],[Tiempo_normal (ns)]]&gt;$M$508,Tabla512[[#This Row],[Tiempo_normal (ns)]]&lt;$M$509)</f>
        <v>0</v>
      </c>
      <c r="AD264" s="6">
        <v>261</v>
      </c>
      <c r="AE264" t="b">
        <f>OR(Tabla613[[#This Row],[Tiempo_lineal (ns)]]&gt;$O$508,Tabla613[[#This Row],[Tiempo_lineal (ns)]]&lt;$O$509)</f>
        <v>0</v>
      </c>
      <c r="AF264" s="7" t="b">
        <f>OR(Tabla613[[#This Row],[Tiempo_normal (ns)]]&gt;$P$508,Tabla613[[#This Row],[Tiempo_normal (ns)]]&lt;$P$509)</f>
        <v>0</v>
      </c>
    </row>
    <row r="265" spans="2:32" x14ac:dyDescent="0.3">
      <c r="B265">
        <v>262</v>
      </c>
      <c r="C265">
        <v>77</v>
      </c>
      <c r="D265">
        <v>56</v>
      </c>
      <c r="E265">
        <v>262</v>
      </c>
      <c r="F265">
        <v>98</v>
      </c>
      <c r="G265">
        <v>48</v>
      </c>
      <c r="H265">
        <v>262</v>
      </c>
      <c r="I265">
        <v>140</v>
      </c>
      <c r="J265">
        <v>103</v>
      </c>
      <c r="K265">
        <v>262</v>
      </c>
      <c r="L265">
        <v>278</v>
      </c>
      <c r="M265">
        <v>372</v>
      </c>
      <c r="N265">
        <v>262</v>
      </c>
      <c r="O265">
        <v>779</v>
      </c>
      <c r="P265">
        <v>795</v>
      </c>
      <c r="R265" s="8">
        <v>262</v>
      </c>
      <c r="S265" t="b">
        <f>OR(Tabla19[[#This Row],[Tiempo_lineal (ns)]]&gt;$C$508,Tabla19[[#This Row],[Tiempo_lineal (ns)]]&lt;$C$509)</f>
        <v>0</v>
      </c>
      <c r="T265" t="b">
        <f>OR(Tabla19[[#This Row],[Tiempo_normal (ns)]]&gt;$D$508,Tabla19[[#This Row],[Tiempo_normal (ns)]]&lt;$D$509)</f>
        <v>0</v>
      </c>
      <c r="U265" s="8">
        <v>262</v>
      </c>
      <c r="V265" t="b">
        <f>OR(Tabla310[[#This Row],[Tiempo_lineal (ns)]]&gt;$F$508,Tabla310[[#This Row],[Tiempo_lineal (ns)]]&lt;$F$509)</f>
        <v>0</v>
      </c>
      <c r="W265" t="b">
        <f>OR(Tabla310[[#This Row],[Tiempo_normal (ns)]]&gt;$G$508,Tabla310[[#This Row],[Tiempo_normal (ns)]]&lt;$G$509)</f>
        <v>0</v>
      </c>
      <c r="X265" s="8">
        <v>262</v>
      </c>
      <c r="Y265" t="b">
        <f>OR(Tabla411[[#This Row],[Tiempo_lineal (ns)]]&gt;$I$508,Tabla411[[#This Row],[Tiempo_lineal (ns)]]&lt;$I$509)</f>
        <v>0</v>
      </c>
      <c r="Z265" t="b">
        <f>OR(Tabla411[[#This Row],[Tiempo_normal (ns)]]&gt;$J$508,Tabla411[[#This Row],[Tiempo_normal (ns)]]&lt;$J$509)</f>
        <v>0</v>
      </c>
      <c r="AA265" s="8">
        <v>262</v>
      </c>
      <c r="AB265" t="b">
        <f>OR(Tabla512[[#This Row],[Tiempo_lineal (ns)]]&gt;$L$508,Tabla512[[#This Row],[Tiempo_lineal (ns)]]&lt;$L$509)</f>
        <v>0</v>
      </c>
      <c r="AC265" t="b">
        <f>OR(Tabla512[[#This Row],[Tiempo_normal (ns)]]&gt;$M$508,Tabla512[[#This Row],[Tiempo_normal (ns)]]&lt;$M$509)</f>
        <v>0</v>
      </c>
      <c r="AD265" s="8">
        <v>262</v>
      </c>
      <c r="AE265" t="b">
        <f>OR(Tabla613[[#This Row],[Tiempo_lineal (ns)]]&gt;$O$508,Tabla613[[#This Row],[Tiempo_lineal (ns)]]&lt;$O$509)</f>
        <v>0</v>
      </c>
      <c r="AF265" s="7" t="b">
        <f>OR(Tabla613[[#This Row],[Tiempo_normal (ns)]]&gt;$P$508,Tabla613[[#This Row],[Tiempo_normal (ns)]]&lt;$P$509)</f>
        <v>0</v>
      </c>
    </row>
    <row r="266" spans="2:32" x14ac:dyDescent="0.3">
      <c r="B266">
        <v>263</v>
      </c>
      <c r="C266">
        <v>73</v>
      </c>
      <c r="D266">
        <v>67</v>
      </c>
      <c r="E266">
        <v>263</v>
      </c>
      <c r="F266">
        <v>101</v>
      </c>
      <c r="G266">
        <v>81</v>
      </c>
      <c r="H266">
        <v>263</v>
      </c>
      <c r="I266">
        <v>158</v>
      </c>
      <c r="J266">
        <v>147</v>
      </c>
      <c r="K266">
        <v>263</v>
      </c>
      <c r="L266">
        <v>306</v>
      </c>
      <c r="M266">
        <v>358</v>
      </c>
      <c r="N266">
        <v>263</v>
      </c>
      <c r="O266">
        <v>1249</v>
      </c>
      <c r="P266">
        <v>1219</v>
      </c>
      <c r="R266" s="6">
        <v>263</v>
      </c>
      <c r="S266" t="b">
        <f>OR(Tabla19[[#This Row],[Tiempo_lineal (ns)]]&gt;$C$508,Tabla19[[#This Row],[Tiempo_lineal (ns)]]&lt;$C$509)</f>
        <v>0</v>
      </c>
      <c r="T266" t="b">
        <f>OR(Tabla19[[#This Row],[Tiempo_normal (ns)]]&gt;$D$508,Tabla19[[#This Row],[Tiempo_normal (ns)]]&lt;$D$509)</f>
        <v>0</v>
      </c>
      <c r="U266" s="6">
        <v>263</v>
      </c>
      <c r="V266" t="b">
        <f>OR(Tabla310[[#This Row],[Tiempo_lineal (ns)]]&gt;$F$508,Tabla310[[#This Row],[Tiempo_lineal (ns)]]&lt;$F$509)</f>
        <v>0</v>
      </c>
      <c r="W266" t="b">
        <f>OR(Tabla310[[#This Row],[Tiempo_normal (ns)]]&gt;$G$508,Tabla310[[#This Row],[Tiempo_normal (ns)]]&lt;$G$509)</f>
        <v>0</v>
      </c>
      <c r="X266" s="6">
        <v>263</v>
      </c>
      <c r="Y266" t="b">
        <f>OR(Tabla411[[#This Row],[Tiempo_lineal (ns)]]&gt;$I$508,Tabla411[[#This Row],[Tiempo_lineal (ns)]]&lt;$I$509)</f>
        <v>0</v>
      </c>
      <c r="Z266" t="b">
        <f>OR(Tabla411[[#This Row],[Tiempo_normal (ns)]]&gt;$J$508,Tabla411[[#This Row],[Tiempo_normal (ns)]]&lt;$J$509)</f>
        <v>0</v>
      </c>
      <c r="AA266" s="6">
        <v>263</v>
      </c>
      <c r="AB266" t="b">
        <f>OR(Tabla512[[#This Row],[Tiempo_lineal (ns)]]&gt;$L$508,Tabla512[[#This Row],[Tiempo_lineal (ns)]]&lt;$L$509)</f>
        <v>0</v>
      </c>
      <c r="AC266" t="b">
        <f>OR(Tabla512[[#This Row],[Tiempo_normal (ns)]]&gt;$M$508,Tabla512[[#This Row],[Tiempo_normal (ns)]]&lt;$M$509)</f>
        <v>0</v>
      </c>
      <c r="AD266" s="6">
        <v>263</v>
      </c>
      <c r="AE266" t="b">
        <f>OR(Tabla613[[#This Row],[Tiempo_lineal (ns)]]&gt;$O$508,Tabla613[[#This Row],[Tiempo_lineal (ns)]]&lt;$O$509)</f>
        <v>0</v>
      </c>
      <c r="AF266" s="7" t="b">
        <f>OR(Tabla613[[#This Row],[Tiempo_normal (ns)]]&gt;$P$508,Tabla613[[#This Row],[Tiempo_normal (ns)]]&lt;$P$509)</f>
        <v>1</v>
      </c>
    </row>
    <row r="267" spans="2:32" x14ac:dyDescent="0.3">
      <c r="B267">
        <v>264</v>
      </c>
      <c r="C267">
        <v>59</v>
      </c>
      <c r="D267">
        <v>93</v>
      </c>
      <c r="E267">
        <v>264</v>
      </c>
      <c r="F267">
        <v>81</v>
      </c>
      <c r="G267">
        <v>64</v>
      </c>
      <c r="H267">
        <v>264</v>
      </c>
      <c r="I267">
        <v>108</v>
      </c>
      <c r="J267">
        <v>693</v>
      </c>
      <c r="K267">
        <v>264</v>
      </c>
      <c r="L267">
        <v>232</v>
      </c>
      <c r="M267">
        <v>349</v>
      </c>
      <c r="N267">
        <v>264</v>
      </c>
      <c r="O267">
        <v>399</v>
      </c>
      <c r="P267">
        <v>479</v>
      </c>
      <c r="R267" s="8">
        <v>264</v>
      </c>
      <c r="S267" t="b">
        <f>OR(Tabla19[[#This Row],[Tiempo_lineal (ns)]]&gt;$C$508,Tabla19[[#This Row],[Tiempo_lineal (ns)]]&lt;$C$509)</f>
        <v>0</v>
      </c>
      <c r="T267" t="b">
        <f>OR(Tabla19[[#This Row],[Tiempo_normal (ns)]]&gt;$D$508,Tabla19[[#This Row],[Tiempo_normal (ns)]]&lt;$D$509)</f>
        <v>0</v>
      </c>
      <c r="U267" s="8">
        <v>264</v>
      </c>
      <c r="V267" t="b">
        <f>OR(Tabla310[[#This Row],[Tiempo_lineal (ns)]]&gt;$F$508,Tabla310[[#This Row],[Tiempo_lineal (ns)]]&lt;$F$509)</f>
        <v>0</v>
      </c>
      <c r="W267" t="b">
        <f>OR(Tabla310[[#This Row],[Tiempo_normal (ns)]]&gt;$G$508,Tabla310[[#This Row],[Tiempo_normal (ns)]]&lt;$G$509)</f>
        <v>0</v>
      </c>
      <c r="X267" s="8">
        <v>264</v>
      </c>
      <c r="Y267" t="b">
        <f>OR(Tabla411[[#This Row],[Tiempo_lineal (ns)]]&gt;$I$508,Tabla411[[#This Row],[Tiempo_lineal (ns)]]&lt;$I$509)</f>
        <v>0</v>
      </c>
      <c r="Z267" t="b">
        <f>OR(Tabla411[[#This Row],[Tiempo_normal (ns)]]&gt;$J$508,Tabla411[[#This Row],[Tiempo_normal (ns)]]&lt;$J$509)</f>
        <v>0</v>
      </c>
      <c r="AA267" s="8">
        <v>264</v>
      </c>
      <c r="AB267" t="b">
        <f>OR(Tabla512[[#This Row],[Tiempo_lineal (ns)]]&gt;$L$508,Tabla512[[#This Row],[Tiempo_lineal (ns)]]&lt;$L$509)</f>
        <v>0</v>
      </c>
      <c r="AC267" t="b">
        <f>OR(Tabla512[[#This Row],[Tiempo_normal (ns)]]&gt;$M$508,Tabla512[[#This Row],[Tiempo_normal (ns)]]&lt;$M$509)</f>
        <v>0</v>
      </c>
      <c r="AD267" s="8">
        <v>264</v>
      </c>
      <c r="AE267" t="b">
        <f>OR(Tabla613[[#This Row],[Tiempo_lineal (ns)]]&gt;$O$508,Tabla613[[#This Row],[Tiempo_lineal (ns)]]&lt;$O$509)</f>
        <v>0</v>
      </c>
      <c r="AF267" s="7" t="b">
        <f>OR(Tabla613[[#This Row],[Tiempo_normal (ns)]]&gt;$P$508,Tabla613[[#This Row],[Tiempo_normal (ns)]]&lt;$P$509)</f>
        <v>0</v>
      </c>
    </row>
    <row r="268" spans="2:32" x14ac:dyDescent="0.3">
      <c r="B268">
        <v>265</v>
      </c>
      <c r="C268">
        <v>73</v>
      </c>
      <c r="D268">
        <v>59</v>
      </c>
      <c r="E268">
        <v>265</v>
      </c>
      <c r="F268">
        <v>113</v>
      </c>
      <c r="G268">
        <v>42</v>
      </c>
      <c r="H268">
        <v>265</v>
      </c>
      <c r="I268">
        <v>166</v>
      </c>
      <c r="J268">
        <v>685</v>
      </c>
      <c r="K268">
        <v>265</v>
      </c>
      <c r="L268">
        <v>545</v>
      </c>
      <c r="M268">
        <v>107</v>
      </c>
      <c r="N268">
        <v>265</v>
      </c>
      <c r="O268">
        <v>478</v>
      </c>
      <c r="P268">
        <v>1128</v>
      </c>
      <c r="R268" s="6">
        <v>265</v>
      </c>
      <c r="S268" t="b">
        <f>OR(Tabla19[[#This Row],[Tiempo_lineal (ns)]]&gt;$C$508,Tabla19[[#This Row],[Tiempo_lineal (ns)]]&lt;$C$509)</f>
        <v>0</v>
      </c>
      <c r="T268" t="b">
        <f>OR(Tabla19[[#This Row],[Tiempo_normal (ns)]]&gt;$D$508,Tabla19[[#This Row],[Tiempo_normal (ns)]]&lt;$D$509)</f>
        <v>0</v>
      </c>
      <c r="U268" s="6">
        <v>265</v>
      </c>
      <c r="V268" t="b">
        <f>OR(Tabla310[[#This Row],[Tiempo_lineal (ns)]]&gt;$F$508,Tabla310[[#This Row],[Tiempo_lineal (ns)]]&lt;$F$509)</f>
        <v>0</v>
      </c>
      <c r="W268" t="b">
        <f>OR(Tabla310[[#This Row],[Tiempo_normal (ns)]]&gt;$G$508,Tabla310[[#This Row],[Tiempo_normal (ns)]]&lt;$G$509)</f>
        <v>0</v>
      </c>
      <c r="X268" s="6">
        <v>265</v>
      </c>
      <c r="Y268" t="b">
        <f>OR(Tabla411[[#This Row],[Tiempo_lineal (ns)]]&gt;$I$508,Tabla411[[#This Row],[Tiempo_lineal (ns)]]&lt;$I$509)</f>
        <v>0</v>
      </c>
      <c r="Z268" t="b">
        <f>OR(Tabla411[[#This Row],[Tiempo_normal (ns)]]&gt;$J$508,Tabla411[[#This Row],[Tiempo_normal (ns)]]&lt;$J$509)</f>
        <v>0</v>
      </c>
      <c r="AA268" s="6">
        <v>265</v>
      </c>
      <c r="AB268" t="b">
        <f>OR(Tabla512[[#This Row],[Tiempo_lineal (ns)]]&gt;$L$508,Tabla512[[#This Row],[Tiempo_lineal (ns)]]&lt;$L$509)</f>
        <v>0</v>
      </c>
      <c r="AC268" t="b">
        <f>OR(Tabla512[[#This Row],[Tiempo_normal (ns)]]&gt;$M$508,Tabla512[[#This Row],[Tiempo_normal (ns)]]&lt;$M$509)</f>
        <v>0</v>
      </c>
      <c r="AD268" s="6">
        <v>265</v>
      </c>
      <c r="AE268" t="b">
        <f>OR(Tabla613[[#This Row],[Tiempo_lineal (ns)]]&gt;$O$508,Tabla613[[#This Row],[Tiempo_lineal (ns)]]&lt;$O$509)</f>
        <v>0</v>
      </c>
      <c r="AF268" s="7" t="b">
        <f>OR(Tabla613[[#This Row],[Tiempo_normal (ns)]]&gt;$P$508,Tabla613[[#This Row],[Tiempo_normal (ns)]]&lt;$P$509)</f>
        <v>0</v>
      </c>
    </row>
    <row r="269" spans="2:32" x14ac:dyDescent="0.3">
      <c r="B269">
        <v>266</v>
      </c>
      <c r="C269">
        <v>67</v>
      </c>
      <c r="D269">
        <v>72</v>
      </c>
      <c r="E269">
        <v>266</v>
      </c>
      <c r="F269">
        <v>96</v>
      </c>
      <c r="G269">
        <v>36</v>
      </c>
      <c r="H269">
        <v>266</v>
      </c>
      <c r="I269">
        <v>131</v>
      </c>
      <c r="J269">
        <v>62</v>
      </c>
      <c r="K269">
        <v>266</v>
      </c>
      <c r="L269">
        <v>113</v>
      </c>
      <c r="M269">
        <v>393</v>
      </c>
      <c r="N269">
        <v>266</v>
      </c>
      <c r="O269">
        <v>630</v>
      </c>
      <c r="P269">
        <v>506</v>
      </c>
      <c r="R269" s="8">
        <v>266</v>
      </c>
      <c r="S269" t="b">
        <f>OR(Tabla19[[#This Row],[Tiempo_lineal (ns)]]&gt;$C$508,Tabla19[[#This Row],[Tiempo_lineal (ns)]]&lt;$C$509)</f>
        <v>0</v>
      </c>
      <c r="T269" t="b">
        <f>OR(Tabla19[[#This Row],[Tiempo_normal (ns)]]&gt;$D$508,Tabla19[[#This Row],[Tiempo_normal (ns)]]&lt;$D$509)</f>
        <v>0</v>
      </c>
      <c r="U269" s="8">
        <v>266</v>
      </c>
      <c r="V269" t="b">
        <f>OR(Tabla310[[#This Row],[Tiempo_lineal (ns)]]&gt;$F$508,Tabla310[[#This Row],[Tiempo_lineal (ns)]]&lt;$F$509)</f>
        <v>0</v>
      </c>
      <c r="W269" t="b">
        <f>OR(Tabla310[[#This Row],[Tiempo_normal (ns)]]&gt;$G$508,Tabla310[[#This Row],[Tiempo_normal (ns)]]&lt;$G$509)</f>
        <v>0</v>
      </c>
      <c r="X269" s="8">
        <v>266</v>
      </c>
      <c r="Y269" t="b">
        <f>OR(Tabla411[[#This Row],[Tiempo_lineal (ns)]]&gt;$I$508,Tabla411[[#This Row],[Tiempo_lineal (ns)]]&lt;$I$509)</f>
        <v>0</v>
      </c>
      <c r="Z269" t="b">
        <f>OR(Tabla411[[#This Row],[Tiempo_normal (ns)]]&gt;$J$508,Tabla411[[#This Row],[Tiempo_normal (ns)]]&lt;$J$509)</f>
        <v>0</v>
      </c>
      <c r="AA269" s="8">
        <v>266</v>
      </c>
      <c r="AB269" t="b">
        <f>OR(Tabla512[[#This Row],[Tiempo_lineal (ns)]]&gt;$L$508,Tabla512[[#This Row],[Tiempo_lineal (ns)]]&lt;$L$509)</f>
        <v>0</v>
      </c>
      <c r="AC269" t="b">
        <f>OR(Tabla512[[#This Row],[Tiempo_normal (ns)]]&gt;$M$508,Tabla512[[#This Row],[Tiempo_normal (ns)]]&lt;$M$509)</f>
        <v>0</v>
      </c>
      <c r="AD269" s="8">
        <v>266</v>
      </c>
      <c r="AE269" t="b">
        <f>OR(Tabla613[[#This Row],[Tiempo_lineal (ns)]]&gt;$O$508,Tabla613[[#This Row],[Tiempo_lineal (ns)]]&lt;$O$509)</f>
        <v>0</v>
      </c>
      <c r="AF269" s="7" t="b">
        <f>OR(Tabla613[[#This Row],[Tiempo_normal (ns)]]&gt;$P$508,Tabla613[[#This Row],[Tiempo_normal (ns)]]&lt;$P$509)</f>
        <v>0</v>
      </c>
    </row>
    <row r="270" spans="2:32" x14ac:dyDescent="0.3">
      <c r="B270">
        <v>267</v>
      </c>
      <c r="C270">
        <v>74</v>
      </c>
      <c r="D270">
        <v>36</v>
      </c>
      <c r="E270">
        <v>267</v>
      </c>
      <c r="F270">
        <v>86</v>
      </c>
      <c r="G270">
        <v>47</v>
      </c>
      <c r="H270">
        <v>267</v>
      </c>
      <c r="I270">
        <v>113</v>
      </c>
      <c r="J270">
        <v>347</v>
      </c>
      <c r="K270">
        <v>267</v>
      </c>
      <c r="L270">
        <v>440</v>
      </c>
      <c r="M270">
        <v>181</v>
      </c>
      <c r="N270">
        <v>267</v>
      </c>
      <c r="O270">
        <v>694</v>
      </c>
      <c r="P270">
        <v>401</v>
      </c>
      <c r="R270" s="6">
        <v>267</v>
      </c>
      <c r="S270" t="b">
        <f>OR(Tabla19[[#This Row],[Tiempo_lineal (ns)]]&gt;$C$508,Tabla19[[#This Row],[Tiempo_lineal (ns)]]&lt;$C$509)</f>
        <v>0</v>
      </c>
      <c r="T270" t="b">
        <f>OR(Tabla19[[#This Row],[Tiempo_normal (ns)]]&gt;$D$508,Tabla19[[#This Row],[Tiempo_normal (ns)]]&lt;$D$509)</f>
        <v>0</v>
      </c>
      <c r="U270" s="6">
        <v>267</v>
      </c>
      <c r="V270" t="b">
        <f>OR(Tabla310[[#This Row],[Tiempo_lineal (ns)]]&gt;$F$508,Tabla310[[#This Row],[Tiempo_lineal (ns)]]&lt;$F$509)</f>
        <v>0</v>
      </c>
      <c r="W270" t="b">
        <f>OR(Tabla310[[#This Row],[Tiempo_normal (ns)]]&gt;$G$508,Tabla310[[#This Row],[Tiempo_normal (ns)]]&lt;$G$509)</f>
        <v>0</v>
      </c>
      <c r="X270" s="6">
        <v>267</v>
      </c>
      <c r="Y270" t="b">
        <f>OR(Tabla411[[#This Row],[Tiempo_lineal (ns)]]&gt;$I$508,Tabla411[[#This Row],[Tiempo_lineal (ns)]]&lt;$I$509)</f>
        <v>0</v>
      </c>
      <c r="Z270" t="b">
        <f>OR(Tabla411[[#This Row],[Tiempo_normal (ns)]]&gt;$J$508,Tabla411[[#This Row],[Tiempo_normal (ns)]]&lt;$J$509)</f>
        <v>0</v>
      </c>
      <c r="AA270" s="6">
        <v>267</v>
      </c>
      <c r="AB270" t="b">
        <f>OR(Tabla512[[#This Row],[Tiempo_lineal (ns)]]&gt;$L$508,Tabla512[[#This Row],[Tiempo_lineal (ns)]]&lt;$L$509)</f>
        <v>0</v>
      </c>
      <c r="AC270" t="b">
        <f>OR(Tabla512[[#This Row],[Tiempo_normal (ns)]]&gt;$M$508,Tabla512[[#This Row],[Tiempo_normal (ns)]]&lt;$M$509)</f>
        <v>0</v>
      </c>
      <c r="AD270" s="6">
        <v>267</v>
      </c>
      <c r="AE270" t="b">
        <f>OR(Tabla613[[#This Row],[Tiempo_lineal (ns)]]&gt;$O$508,Tabla613[[#This Row],[Tiempo_lineal (ns)]]&lt;$O$509)</f>
        <v>0</v>
      </c>
      <c r="AF270" s="7" t="b">
        <f>OR(Tabla613[[#This Row],[Tiempo_normal (ns)]]&gt;$P$508,Tabla613[[#This Row],[Tiempo_normal (ns)]]&lt;$P$509)</f>
        <v>0</v>
      </c>
    </row>
    <row r="271" spans="2:32" x14ac:dyDescent="0.3">
      <c r="B271">
        <v>268</v>
      </c>
      <c r="C271">
        <v>55</v>
      </c>
      <c r="D271">
        <v>45</v>
      </c>
      <c r="E271">
        <v>268</v>
      </c>
      <c r="F271">
        <v>110</v>
      </c>
      <c r="G271">
        <v>57</v>
      </c>
      <c r="H271">
        <v>268</v>
      </c>
      <c r="I271">
        <v>148</v>
      </c>
      <c r="J271">
        <v>108</v>
      </c>
      <c r="K271">
        <v>268</v>
      </c>
      <c r="L271">
        <v>191</v>
      </c>
      <c r="M271">
        <v>323</v>
      </c>
      <c r="N271">
        <v>268</v>
      </c>
      <c r="O271">
        <v>222</v>
      </c>
      <c r="P271">
        <v>826</v>
      </c>
      <c r="R271" s="8">
        <v>268</v>
      </c>
      <c r="S271" t="b">
        <f>OR(Tabla19[[#This Row],[Tiempo_lineal (ns)]]&gt;$C$508,Tabla19[[#This Row],[Tiempo_lineal (ns)]]&lt;$C$509)</f>
        <v>0</v>
      </c>
      <c r="T271" t="b">
        <f>OR(Tabla19[[#This Row],[Tiempo_normal (ns)]]&gt;$D$508,Tabla19[[#This Row],[Tiempo_normal (ns)]]&lt;$D$509)</f>
        <v>0</v>
      </c>
      <c r="U271" s="8">
        <v>268</v>
      </c>
      <c r="V271" t="b">
        <f>OR(Tabla310[[#This Row],[Tiempo_lineal (ns)]]&gt;$F$508,Tabla310[[#This Row],[Tiempo_lineal (ns)]]&lt;$F$509)</f>
        <v>0</v>
      </c>
      <c r="W271" t="b">
        <f>OR(Tabla310[[#This Row],[Tiempo_normal (ns)]]&gt;$G$508,Tabla310[[#This Row],[Tiempo_normal (ns)]]&lt;$G$509)</f>
        <v>0</v>
      </c>
      <c r="X271" s="8">
        <v>268</v>
      </c>
      <c r="Y271" t="b">
        <f>OR(Tabla411[[#This Row],[Tiempo_lineal (ns)]]&gt;$I$508,Tabla411[[#This Row],[Tiempo_lineal (ns)]]&lt;$I$509)</f>
        <v>0</v>
      </c>
      <c r="Z271" t="b">
        <f>OR(Tabla411[[#This Row],[Tiempo_normal (ns)]]&gt;$J$508,Tabla411[[#This Row],[Tiempo_normal (ns)]]&lt;$J$509)</f>
        <v>0</v>
      </c>
      <c r="AA271" s="8">
        <v>268</v>
      </c>
      <c r="AB271" t="b">
        <f>OR(Tabla512[[#This Row],[Tiempo_lineal (ns)]]&gt;$L$508,Tabla512[[#This Row],[Tiempo_lineal (ns)]]&lt;$L$509)</f>
        <v>0</v>
      </c>
      <c r="AC271" t="b">
        <f>OR(Tabla512[[#This Row],[Tiempo_normal (ns)]]&gt;$M$508,Tabla512[[#This Row],[Tiempo_normal (ns)]]&lt;$M$509)</f>
        <v>0</v>
      </c>
      <c r="AD271" s="8">
        <v>268</v>
      </c>
      <c r="AE271" t="b">
        <f>OR(Tabla613[[#This Row],[Tiempo_lineal (ns)]]&gt;$O$508,Tabla613[[#This Row],[Tiempo_lineal (ns)]]&lt;$O$509)</f>
        <v>0</v>
      </c>
      <c r="AF271" s="7" t="b">
        <f>OR(Tabla613[[#This Row],[Tiempo_normal (ns)]]&gt;$P$508,Tabla613[[#This Row],[Tiempo_normal (ns)]]&lt;$P$509)</f>
        <v>0</v>
      </c>
    </row>
    <row r="272" spans="2:32" x14ac:dyDescent="0.3">
      <c r="B272">
        <v>269</v>
      </c>
      <c r="C272">
        <v>81</v>
      </c>
      <c r="D272">
        <v>86</v>
      </c>
      <c r="E272">
        <v>269</v>
      </c>
      <c r="F272">
        <v>99</v>
      </c>
      <c r="G272">
        <v>68</v>
      </c>
      <c r="H272">
        <v>269</v>
      </c>
      <c r="I272">
        <v>118</v>
      </c>
      <c r="J272">
        <v>60</v>
      </c>
      <c r="K272">
        <v>269</v>
      </c>
      <c r="L272">
        <v>377</v>
      </c>
      <c r="M272">
        <v>240</v>
      </c>
      <c r="N272">
        <v>269</v>
      </c>
      <c r="O272">
        <v>961</v>
      </c>
      <c r="P272">
        <v>712</v>
      </c>
      <c r="R272" s="6">
        <v>269</v>
      </c>
      <c r="S272" t="b">
        <f>OR(Tabla19[[#This Row],[Tiempo_lineal (ns)]]&gt;$C$508,Tabla19[[#This Row],[Tiempo_lineal (ns)]]&lt;$C$509)</f>
        <v>0</v>
      </c>
      <c r="T272" t="b">
        <f>OR(Tabla19[[#This Row],[Tiempo_normal (ns)]]&gt;$D$508,Tabla19[[#This Row],[Tiempo_normal (ns)]]&lt;$D$509)</f>
        <v>0</v>
      </c>
      <c r="U272" s="6">
        <v>269</v>
      </c>
      <c r="V272" t="b">
        <f>OR(Tabla310[[#This Row],[Tiempo_lineal (ns)]]&gt;$F$508,Tabla310[[#This Row],[Tiempo_lineal (ns)]]&lt;$F$509)</f>
        <v>0</v>
      </c>
      <c r="W272" t="b">
        <f>OR(Tabla310[[#This Row],[Tiempo_normal (ns)]]&gt;$G$508,Tabla310[[#This Row],[Tiempo_normal (ns)]]&lt;$G$509)</f>
        <v>0</v>
      </c>
      <c r="X272" s="6">
        <v>269</v>
      </c>
      <c r="Y272" t="b">
        <f>OR(Tabla411[[#This Row],[Tiempo_lineal (ns)]]&gt;$I$508,Tabla411[[#This Row],[Tiempo_lineal (ns)]]&lt;$I$509)</f>
        <v>0</v>
      </c>
      <c r="Z272" t="b">
        <f>OR(Tabla411[[#This Row],[Tiempo_normal (ns)]]&gt;$J$508,Tabla411[[#This Row],[Tiempo_normal (ns)]]&lt;$J$509)</f>
        <v>0</v>
      </c>
      <c r="AA272" s="6">
        <v>269</v>
      </c>
      <c r="AB272" t="b">
        <f>OR(Tabla512[[#This Row],[Tiempo_lineal (ns)]]&gt;$L$508,Tabla512[[#This Row],[Tiempo_lineal (ns)]]&lt;$L$509)</f>
        <v>0</v>
      </c>
      <c r="AC272" t="b">
        <f>OR(Tabla512[[#This Row],[Tiempo_normal (ns)]]&gt;$M$508,Tabla512[[#This Row],[Tiempo_normal (ns)]]&lt;$M$509)</f>
        <v>0</v>
      </c>
      <c r="AD272" s="6">
        <v>269</v>
      </c>
      <c r="AE272" t="b">
        <f>OR(Tabla613[[#This Row],[Tiempo_lineal (ns)]]&gt;$O$508,Tabla613[[#This Row],[Tiempo_lineal (ns)]]&lt;$O$509)</f>
        <v>0</v>
      </c>
      <c r="AF272" s="7" t="b">
        <f>OR(Tabla613[[#This Row],[Tiempo_normal (ns)]]&gt;$P$508,Tabla613[[#This Row],[Tiempo_normal (ns)]]&lt;$P$509)</f>
        <v>0</v>
      </c>
    </row>
    <row r="273" spans="2:32" x14ac:dyDescent="0.3">
      <c r="B273">
        <v>270</v>
      </c>
      <c r="C273">
        <v>44</v>
      </c>
      <c r="D273">
        <v>67</v>
      </c>
      <c r="E273">
        <v>270</v>
      </c>
      <c r="F273">
        <v>110</v>
      </c>
      <c r="G273">
        <v>101</v>
      </c>
      <c r="H273">
        <v>270</v>
      </c>
      <c r="I273">
        <v>142</v>
      </c>
      <c r="J273">
        <v>58</v>
      </c>
      <c r="K273">
        <v>270</v>
      </c>
      <c r="L273">
        <v>779</v>
      </c>
      <c r="M273">
        <v>89</v>
      </c>
      <c r="N273">
        <v>270</v>
      </c>
      <c r="O273">
        <v>518</v>
      </c>
      <c r="P273">
        <v>1183</v>
      </c>
      <c r="R273" s="8">
        <v>270</v>
      </c>
      <c r="S273" t="b">
        <f>OR(Tabla19[[#This Row],[Tiempo_lineal (ns)]]&gt;$C$508,Tabla19[[#This Row],[Tiempo_lineal (ns)]]&lt;$C$509)</f>
        <v>0</v>
      </c>
      <c r="T273" t="b">
        <f>OR(Tabla19[[#This Row],[Tiempo_normal (ns)]]&gt;$D$508,Tabla19[[#This Row],[Tiempo_normal (ns)]]&lt;$D$509)</f>
        <v>0</v>
      </c>
      <c r="U273" s="8">
        <v>270</v>
      </c>
      <c r="V273" t="b">
        <f>OR(Tabla310[[#This Row],[Tiempo_lineal (ns)]]&gt;$F$508,Tabla310[[#This Row],[Tiempo_lineal (ns)]]&lt;$F$509)</f>
        <v>0</v>
      </c>
      <c r="W273" t="b">
        <f>OR(Tabla310[[#This Row],[Tiempo_normal (ns)]]&gt;$G$508,Tabla310[[#This Row],[Tiempo_normal (ns)]]&lt;$G$509)</f>
        <v>0</v>
      </c>
      <c r="X273" s="8">
        <v>270</v>
      </c>
      <c r="Y273" t="b">
        <f>OR(Tabla411[[#This Row],[Tiempo_lineal (ns)]]&gt;$I$508,Tabla411[[#This Row],[Tiempo_lineal (ns)]]&lt;$I$509)</f>
        <v>0</v>
      </c>
      <c r="Z273" t="b">
        <f>OR(Tabla411[[#This Row],[Tiempo_normal (ns)]]&gt;$J$508,Tabla411[[#This Row],[Tiempo_normal (ns)]]&lt;$J$509)</f>
        <v>0</v>
      </c>
      <c r="AA273" s="8">
        <v>270</v>
      </c>
      <c r="AB273" t="b">
        <f>OR(Tabla512[[#This Row],[Tiempo_lineal (ns)]]&gt;$L$508,Tabla512[[#This Row],[Tiempo_lineal (ns)]]&lt;$L$509)</f>
        <v>1</v>
      </c>
      <c r="AC273" t="b">
        <f>OR(Tabla512[[#This Row],[Tiempo_normal (ns)]]&gt;$M$508,Tabla512[[#This Row],[Tiempo_normal (ns)]]&lt;$M$509)</f>
        <v>0</v>
      </c>
      <c r="AD273" s="8">
        <v>270</v>
      </c>
      <c r="AE273" t="b">
        <f>OR(Tabla613[[#This Row],[Tiempo_lineal (ns)]]&gt;$O$508,Tabla613[[#This Row],[Tiempo_lineal (ns)]]&lt;$O$509)</f>
        <v>0</v>
      </c>
      <c r="AF273" s="7" t="b">
        <f>OR(Tabla613[[#This Row],[Tiempo_normal (ns)]]&gt;$P$508,Tabla613[[#This Row],[Tiempo_normal (ns)]]&lt;$P$509)</f>
        <v>1</v>
      </c>
    </row>
    <row r="274" spans="2:32" x14ac:dyDescent="0.3">
      <c r="B274">
        <v>271</v>
      </c>
      <c r="C274">
        <v>74</v>
      </c>
      <c r="D274">
        <v>35</v>
      </c>
      <c r="E274">
        <v>271</v>
      </c>
      <c r="F274">
        <v>74</v>
      </c>
      <c r="G274">
        <v>67</v>
      </c>
      <c r="H274">
        <v>271</v>
      </c>
      <c r="I274">
        <v>122</v>
      </c>
      <c r="J274">
        <v>98</v>
      </c>
      <c r="K274">
        <v>271</v>
      </c>
      <c r="L274">
        <v>724</v>
      </c>
      <c r="M274">
        <v>520</v>
      </c>
      <c r="N274">
        <v>271</v>
      </c>
      <c r="O274">
        <v>435</v>
      </c>
      <c r="P274">
        <v>226</v>
      </c>
      <c r="R274" s="6">
        <v>271</v>
      </c>
      <c r="S274" t="b">
        <f>OR(Tabla19[[#This Row],[Tiempo_lineal (ns)]]&gt;$C$508,Tabla19[[#This Row],[Tiempo_lineal (ns)]]&lt;$C$509)</f>
        <v>0</v>
      </c>
      <c r="T274" t="b">
        <f>OR(Tabla19[[#This Row],[Tiempo_normal (ns)]]&gt;$D$508,Tabla19[[#This Row],[Tiempo_normal (ns)]]&lt;$D$509)</f>
        <v>0</v>
      </c>
      <c r="U274" s="6">
        <v>271</v>
      </c>
      <c r="V274" t="b">
        <f>OR(Tabla310[[#This Row],[Tiempo_lineal (ns)]]&gt;$F$508,Tabla310[[#This Row],[Tiempo_lineal (ns)]]&lt;$F$509)</f>
        <v>0</v>
      </c>
      <c r="W274" t="b">
        <f>OR(Tabla310[[#This Row],[Tiempo_normal (ns)]]&gt;$G$508,Tabla310[[#This Row],[Tiempo_normal (ns)]]&lt;$G$509)</f>
        <v>0</v>
      </c>
      <c r="X274" s="6">
        <v>271</v>
      </c>
      <c r="Y274" t="b">
        <f>OR(Tabla411[[#This Row],[Tiempo_lineal (ns)]]&gt;$I$508,Tabla411[[#This Row],[Tiempo_lineal (ns)]]&lt;$I$509)</f>
        <v>0</v>
      </c>
      <c r="Z274" t="b">
        <f>OR(Tabla411[[#This Row],[Tiempo_normal (ns)]]&gt;$J$508,Tabla411[[#This Row],[Tiempo_normal (ns)]]&lt;$J$509)</f>
        <v>0</v>
      </c>
      <c r="AA274" s="6">
        <v>271</v>
      </c>
      <c r="AB274" t="b">
        <f>OR(Tabla512[[#This Row],[Tiempo_lineal (ns)]]&gt;$L$508,Tabla512[[#This Row],[Tiempo_lineal (ns)]]&lt;$L$509)</f>
        <v>1</v>
      </c>
      <c r="AC274" t="b">
        <f>OR(Tabla512[[#This Row],[Tiempo_normal (ns)]]&gt;$M$508,Tabla512[[#This Row],[Tiempo_normal (ns)]]&lt;$M$509)</f>
        <v>0</v>
      </c>
      <c r="AD274" s="6">
        <v>271</v>
      </c>
      <c r="AE274" t="b">
        <f>OR(Tabla613[[#This Row],[Tiempo_lineal (ns)]]&gt;$O$508,Tabla613[[#This Row],[Tiempo_lineal (ns)]]&lt;$O$509)</f>
        <v>0</v>
      </c>
      <c r="AF274" s="7" t="b">
        <f>OR(Tabla613[[#This Row],[Tiempo_normal (ns)]]&gt;$P$508,Tabla613[[#This Row],[Tiempo_normal (ns)]]&lt;$P$509)</f>
        <v>0</v>
      </c>
    </row>
    <row r="275" spans="2:32" x14ac:dyDescent="0.3">
      <c r="B275">
        <v>272</v>
      </c>
      <c r="C275">
        <v>82</v>
      </c>
      <c r="D275">
        <v>44</v>
      </c>
      <c r="E275">
        <v>272</v>
      </c>
      <c r="F275">
        <v>73</v>
      </c>
      <c r="G275">
        <v>68</v>
      </c>
      <c r="H275">
        <v>272</v>
      </c>
      <c r="I275">
        <v>106</v>
      </c>
      <c r="J275">
        <v>187</v>
      </c>
      <c r="K275">
        <v>272</v>
      </c>
      <c r="L275">
        <v>415</v>
      </c>
      <c r="M275">
        <v>491</v>
      </c>
      <c r="N275">
        <v>272</v>
      </c>
      <c r="O275">
        <v>350</v>
      </c>
      <c r="P275">
        <v>454</v>
      </c>
      <c r="R275" s="8">
        <v>272</v>
      </c>
      <c r="S275" t="b">
        <f>OR(Tabla19[[#This Row],[Tiempo_lineal (ns)]]&gt;$C$508,Tabla19[[#This Row],[Tiempo_lineal (ns)]]&lt;$C$509)</f>
        <v>0</v>
      </c>
      <c r="T275" t="b">
        <f>OR(Tabla19[[#This Row],[Tiempo_normal (ns)]]&gt;$D$508,Tabla19[[#This Row],[Tiempo_normal (ns)]]&lt;$D$509)</f>
        <v>0</v>
      </c>
      <c r="U275" s="8">
        <v>272</v>
      </c>
      <c r="V275" t="b">
        <f>OR(Tabla310[[#This Row],[Tiempo_lineal (ns)]]&gt;$F$508,Tabla310[[#This Row],[Tiempo_lineal (ns)]]&lt;$F$509)</f>
        <v>0</v>
      </c>
      <c r="W275" t="b">
        <f>OR(Tabla310[[#This Row],[Tiempo_normal (ns)]]&gt;$G$508,Tabla310[[#This Row],[Tiempo_normal (ns)]]&lt;$G$509)</f>
        <v>0</v>
      </c>
      <c r="X275" s="8">
        <v>272</v>
      </c>
      <c r="Y275" t="b">
        <f>OR(Tabla411[[#This Row],[Tiempo_lineal (ns)]]&gt;$I$508,Tabla411[[#This Row],[Tiempo_lineal (ns)]]&lt;$I$509)</f>
        <v>0</v>
      </c>
      <c r="Z275" t="b">
        <f>OR(Tabla411[[#This Row],[Tiempo_normal (ns)]]&gt;$J$508,Tabla411[[#This Row],[Tiempo_normal (ns)]]&lt;$J$509)</f>
        <v>0</v>
      </c>
      <c r="AA275" s="8">
        <v>272</v>
      </c>
      <c r="AB275" t="b">
        <f>OR(Tabla512[[#This Row],[Tiempo_lineal (ns)]]&gt;$L$508,Tabla512[[#This Row],[Tiempo_lineal (ns)]]&lt;$L$509)</f>
        <v>0</v>
      </c>
      <c r="AC275" t="b">
        <f>OR(Tabla512[[#This Row],[Tiempo_normal (ns)]]&gt;$M$508,Tabla512[[#This Row],[Tiempo_normal (ns)]]&lt;$M$509)</f>
        <v>0</v>
      </c>
      <c r="AD275" s="8">
        <v>272</v>
      </c>
      <c r="AE275" t="b">
        <f>OR(Tabla613[[#This Row],[Tiempo_lineal (ns)]]&gt;$O$508,Tabla613[[#This Row],[Tiempo_lineal (ns)]]&lt;$O$509)</f>
        <v>0</v>
      </c>
      <c r="AF275" s="7" t="b">
        <f>OR(Tabla613[[#This Row],[Tiempo_normal (ns)]]&gt;$P$508,Tabla613[[#This Row],[Tiempo_normal (ns)]]&lt;$P$509)</f>
        <v>0</v>
      </c>
    </row>
    <row r="276" spans="2:32" x14ac:dyDescent="0.3">
      <c r="B276">
        <v>273</v>
      </c>
      <c r="C276">
        <v>74</v>
      </c>
      <c r="D276">
        <v>38</v>
      </c>
      <c r="E276">
        <v>273</v>
      </c>
      <c r="F276">
        <v>102</v>
      </c>
      <c r="G276">
        <v>41</v>
      </c>
      <c r="H276">
        <v>273</v>
      </c>
      <c r="I276">
        <v>118</v>
      </c>
      <c r="J276">
        <v>218</v>
      </c>
      <c r="K276">
        <v>273</v>
      </c>
      <c r="L276">
        <v>279</v>
      </c>
      <c r="M276">
        <v>177</v>
      </c>
      <c r="N276">
        <v>273</v>
      </c>
      <c r="O276">
        <v>741</v>
      </c>
      <c r="P276">
        <v>532</v>
      </c>
      <c r="R276" s="6">
        <v>273</v>
      </c>
      <c r="S276" t="b">
        <f>OR(Tabla19[[#This Row],[Tiempo_lineal (ns)]]&gt;$C$508,Tabla19[[#This Row],[Tiempo_lineal (ns)]]&lt;$C$509)</f>
        <v>0</v>
      </c>
      <c r="T276" t="b">
        <f>OR(Tabla19[[#This Row],[Tiempo_normal (ns)]]&gt;$D$508,Tabla19[[#This Row],[Tiempo_normal (ns)]]&lt;$D$509)</f>
        <v>0</v>
      </c>
      <c r="U276" s="6">
        <v>273</v>
      </c>
      <c r="V276" t="b">
        <f>OR(Tabla310[[#This Row],[Tiempo_lineal (ns)]]&gt;$F$508,Tabla310[[#This Row],[Tiempo_lineal (ns)]]&lt;$F$509)</f>
        <v>0</v>
      </c>
      <c r="W276" t="b">
        <f>OR(Tabla310[[#This Row],[Tiempo_normal (ns)]]&gt;$G$508,Tabla310[[#This Row],[Tiempo_normal (ns)]]&lt;$G$509)</f>
        <v>0</v>
      </c>
      <c r="X276" s="6">
        <v>273</v>
      </c>
      <c r="Y276" t="b">
        <f>OR(Tabla411[[#This Row],[Tiempo_lineal (ns)]]&gt;$I$508,Tabla411[[#This Row],[Tiempo_lineal (ns)]]&lt;$I$509)</f>
        <v>0</v>
      </c>
      <c r="Z276" t="b">
        <f>OR(Tabla411[[#This Row],[Tiempo_normal (ns)]]&gt;$J$508,Tabla411[[#This Row],[Tiempo_normal (ns)]]&lt;$J$509)</f>
        <v>0</v>
      </c>
      <c r="AA276" s="6">
        <v>273</v>
      </c>
      <c r="AB276" t="b">
        <f>OR(Tabla512[[#This Row],[Tiempo_lineal (ns)]]&gt;$L$508,Tabla512[[#This Row],[Tiempo_lineal (ns)]]&lt;$L$509)</f>
        <v>0</v>
      </c>
      <c r="AC276" t="b">
        <f>OR(Tabla512[[#This Row],[Tiempo_normal (ns)]]&gt;$M$508,Tabla512[[#This Row],[Tiempo_normal (ns)]]&lt;$M$509)</f>
        <v>0</v>
      </c>
      <c r="AD276" s="6">
        <v>273</v>
      </c>
      <c r="AE276" t="b">
        <f>OR(Tabla613[[#This Row],[Tiempo_lineal (ns)]]&gt;$O$508,Tabla613[[#This Row],[Tiempo_lineal (ns)]]&lt;$O$509)</f>
        <v>0</v>
      </c>
      <c r="AF276" s="7" t="b">
        <f>OR(Tabla613[[#This Row],[Tiempo_normal (ns)]]&gt;$P$508,Tabla613[[#This Row],[Tiempo_normal (ns)]]&lt;$P$509)</f>
        <v>0</v>
      </c>
    </row>
    <row r="277" spans="2:32" x14ac:dyDescent="0.3">
      <c r="B277">
        <v>274</v>
      </c>
      <c r="C277">
        <v>76</v>
      </c>
      <c r="D277">
        <v>456</v>
      </c>
      <c r="E277">
        <v>274</v>
      </c>
      <c r="F277">
        <v>73</v>
      </c>
      <c r="G277">
        <v>109</v>
      </c>
      <c r="H277">
        <v>274</v>
      </c>
      <c r="I277">
        <v>434</v>
      </c>
      <c r="J277">
        <v>281</v>
      </c>
      <c r="K277">
        <v>274</v>
      </c>
      <c r="L277">
        <v>284</v>
      </c>
      <c r="M277">
        <v>251</v>
      </c>
      <c r="N277">
        <v>274</v>
      </c>
      <c r="O277">
        <v>294</v>
      </c>
      <c r="P277">
        <v>554</v>
      </c>
      <c r="R277" s="8">
        <v>274</v>
      </c>
      <c r="S277" t="b">
        <f>OR(Tabla19[[#This Row],[Tiempo_lineal (ns)]]&gt;$C$508,Tabla19[[#This Row],[Tiempo_lineal (ns)]]&lt;$C$509)</f>
        <v>0</v>
      </c>
      <c r="T277" t="b">
        <f>OR(Tabla19[[#This Row],[Tiempo_normal (ns)]]&gt;$D$508,Tabla19[[#This Row],[Tiempo_normal (ns)]]&lt;$D$509)</f>
        <v>1</v>
      </c>
      <c r="U277" s="8">
        <v>274</v>
      </c>
      <c r="V277" t="b">
        <f>OR(Tabla310[[#This Row],[Tiempo_lineal (ns)]]&gt;$F$508,Tabla310[[#This Row],[Tiempo_lineal (ns)]]&lt;$F$509)</f>
        <v>0</v>
      </c>
      <c r="W277" t="b">
        <f>OR(Tabla310[[#This Row],[Tiempo_normal (ns)]]&gt;$G$508,Tabla310[[#This Row],[Tiempo_normal (ns)]]&lt;$G$509)</f>
        <v>0</v>
      </c>
      <c r="X277" s="8">
        <v>274</v>
      </c>
      <c r="Y277" t="b">
        <f>OR(Tabla411[[#This Row],[Tiempo_lineal (ns)]]&gt;$I$508,Tabla411[[#This Row],[Tiempo_lineal (ns)]]&lt;$I$509)</f>
        <v>0</v>
      </c>
      <c r="Z277" t="b">
        <f>OR(Tabla411[[#This Row],[Tiempo_normal (ns)]]&gt;$J$508,Tabla411[[#This Row],[Tiempo_normal (ns)]]&lt;$J$509)</f>
        <v>0</v>
      </c>
      <c r="AA277" s="8">
        <v>274</v>
      </c>
      <c r="AB277" t="b">
        <f>OR(Tabla512[[#This Row],[Tiempo_lineal (ns)]]&gt;$L$508,Tabla512[[#This Row],[Tiempo_lineal (ns)]]&lt;$L$509)</f>
        <v>0</v>
      </c>
      <c r="AC277" t="b">
        <f>OR(Tabla512[[#This Row],[Tiempo_normal (ns)]]&gt;$M$508,Tabla512[[#This Row],[Tiempo_normal (ns)]]&lt;$M$509)</f>
        <v>0</v>
      </c>
      <c r="AD277" s="8">
        <v>274</v>
      </c>
      <c r="AE277" t="b">
        <f>OR(Tabla613[[#This Row],[Tiempo_lineal (ns)]]&gt;$O$508,Tabla613[[#This Row],[Tiempo_lineal (ns)]]&lt;$O$509)</f>
        <v>0</v>
      </c>
      <c r="AF277" s="7" t="b">
        <f>OR(Tabla613[[#This Row],[Tiempo_normal (ns)]]&gt;$P$508,Tabla613[[#This Row],[Tiempo_normal (ns)]]&lt;$P$509)</f>
        <v>0</v>
      </c>
    </row>
    <row r="278" spans="2:32" x14ac:dyDescent="0.3">
      <c r="B278">
        <v>275</v>
      </c>
      <c r="C278">
        <v>81</v>
      </c>
      <c r="D278">
        <v>38</v>
      </c>
      <c r="E278">
        <v>275</v>
      </c>
      <c r="F278">
        <v>99</v>
      </c>
      <c r="G278">
        <v>243</v>
      </c>
      <c r="H278">
        <v>275</v>
      </c>
      <c r="I278">
        <v>140</v>
      </c>
      <c r="J278">
        <v>47</v>
      </c>
      <c r="K278">
        <v>275</v>
      </c>
      <c r="L278">
        <v>196</v>
      </c>
      <c r="M278">
        <v>382</v>
      </c>
      <c r="N278">
        <v>275</v>
      </c>
      <c r="O278">
        <v>578</v>
      </c>
      <c r="P278">
        <v>1360</v>
      </c>
      <c r="R278" s="6">
        <v>275</v>
      </c>
      <c r="S278" t="b">
        <f>OR(Tabla19[[#This Row],[Tiempo_lineal (ns)]]&gt;$C$508,Tabla19[[#This Row],[Tiempo_lineal (ns)]]&lt;$C$509)</f>
        <v>0</v>
      </c>
      <c r="T278" t="b">
        <f>OR(Tabla19[[#This Row],[Tiempo_normal (ns)]]&gt;$D$508,Tabla19[[#This Row],[Tiempo_normal (ns)]]&lt;$D$509)</f>
        <v>0</v>
      </c>
      <c r="U278" s="6">
        <v>275</v>
      </c>
      <c r="V278" t="b">
        <f>OR(Tabla310[[#This Row],[Tiempo_lineal (ns)]]&gt;$F$508,Tabla310[[#This Row],[Tiempo_lineal (ns)]]&lt;$F$509)</f>
        <v>0</v>
      </c>
      <c r="W278" t="b">
        <f>OR(Tabla310[[#This Row],[Tiempo_normal (ns)]]&gt;$G$508,Tabla310[[#This Row],[Tiempo_normal (ns)]]&lt;$G$509)</f>
        <v>1</v>
      </c>
      <c r="X278" s="6">
        <v>275</v>
      </c>
      <c r="Y278" t="b">
        <f>OR(Tabla411[[#This Row],[Tiempo_lineal (ns)]]&gt;$I$508,Tabla411[[#This Row],[Tiempo_lineal (ns)]]&lt;$I$509)</f>
        <v>0</v>
      </c>
      <c r="Z278" t="b">
        <f>OR(Tabla411[[#This Row],[Tiempo_normal (ns)]]&gt;$J$508,Tabla411[[#This Row],[Tiempo_normal (ns)]]&lt;$J$509)</f>
        <v>0</v>
      </c>
      <c r="AA278" s="6">
        <v>275</v>
      </c>
      <c r="AB278" t="b">
        <f>OR(Tabla512[[#This Row],[Tiempo_lineal (ns)]]&gt;$L$508,Tabla512[[#This Row],[Tiempo_lineal (ns)]]&lt;$L$509)</f>
        <v>0</v>
      </c>
      <c r="AC278" t="b">
        <f>OR(Tabla512[[#This Row],[Tiempo_normal (ns)]]&gt;$M$508,Tabla512[[#This Row],[Tiempo_normal (ns)]]&lt;$M$509)</f>
        <v>0</v>
      </c>
      <c r="AD278" s="6">
        <v>275</v>
      </c>
      <c r="AE278" t="b">
        <f>OR(Tabla613[[#This Row],[Tiempo_lineal (ns)]]&gt;$O$508,Tabla613[[#This Row],[Tiempo_lineal (ns)]]&lt;$O$509)</f>
        <v>0</v>
      </c>
      <c r="AF278" s="7" t="b">
        <f>OR(Tabla613[[#This Row],[Tiempo_normal (ns)]]&gt;$P$508,Tabla613[[#This Row],[Tiempo_normal (ns)]]&lt;$P$509)</f>
        <v>1</v>
      </c>
    </row>
    <row r="279" spans="2:32" x14ac:dyDescent="0.3">
      <c r="B279">
        <v>276</v>
      </c>
      <c r="C279">
        <v>91</v>
      </c>
      <c r="D279">
        <v>60</v>
      </c>
      <c r="E279">
        <v>276</v>
      </c>
      <c r="F279">
        <v>100</v>
      </c>
      <c r="G279">
        <v>52</v>
      </c>
      <c r="H279">
        <v>276</v>
      </c>
      <c r="I279">
        <v>145</v>
      </c>
      <c r="J279">
        <v>300</v>
      </c>
      <c r="K279">
        <v>276</v>
      </c>
      <c r="L279">
        <v>380</v>
      </c>
      <c r="M279">
        <v>425</v>
      </c>
      <c r="N279">
        <v>276</v>
      </c>
      <c r="O279">
        <v>702</v>
      </c>
      <c r="P279">
        <v>328</v>
      </c>
      <c r="R279" s="8">
        <v>276</v>
      </c>
      <c r="S279" t="b">
        <f>OR(Tabla19[[#This Row],[Tiempo_lineal (ns)]]&gt;$C$508,Tabla19[[#This Row],[Tiempo_lineal (ns)]]&lt;$C$509)</f>
        <v>0</v>
      </c>
      <c r="T279" t="b">
        <f>OR(Tabla19[[#This Row],[Tiempo_normal (ns)]]&gt;$D$508,Tabla19[[#This Row],[Tiempo_normal (ns)]]&lt;$D$509)</f>
        <v>0</v>
      </c>
      <c r="U279" s="8">
        <v>276</v>
      </c>
      <c r="V279" t="b">
        <f>OR(Tabla310[[#This Row],[Tiempo_lineal (ns)]]&gt;$F$508,Tabla310[[#This Row],[Tiempo_lineal (ns)]]&lt;$F$509)</f>
        <v>0</v>
      </c>
      <c r="W279" t="b">
        <f>OR(Tabla310[[#This Row],[Tiempo_normal (ns)]]&gt;$G$508,Tabla310[[#This Row],[Tiempo_normal (ns)]]&lt;$G$509)</f>
        <v>0</v>
      </c>
      <c r="X279" s="8">
        <v>276</v>
      </c>
      <c r="Y279" t="b">
        <f>OR(Tabla411[[#This Row],[Tiempo_lineal (ns)]]&gt;$I$508,Tabla411[[#This Row],[Tiempo_lineal (ns)]]&lt;$I$509)</f>
        <v>0</v>
      </c>
      <c r="Z279" t="b">
        <f>OR(Tabla411[[#This Row],[Tiempo_normal (ns)]]&gt;$J$508,Tabla411[[#This Row],[Tiempo_normal (ns)]]&lt;$J$509)</f>
        <v>0</v>
      </c>
      <c r="AA279" s="8">
        <v>276</v>
      </c>
      <c r="AB279" t="b">
        <f>OR(Tabla512[[#This Row],[Tiempo_lineal (ns)]]&gt;$L$508,Tabla512[[#This Row],[Tiempo_lineal (ns)]]&lt;$L$509)</f>
        <v>0</v>
      </c>
      <c r="AC279" t="b">
        <f>OR(Tabla512[[#This Row],[Tiempo_normal (ns)]]&gt;$M$508,Tabla512[[#This Row],[Tiempo_normal (ns)]]&lt;$M$509)</f>
        <v>0</v>
      </c>
      <c r="AD279" s="8">
        <v>276</v>
      </c>
      <c r="AE279" t="b">
        <f>OR(Tabla613[[#This Row],[Tiempo_lineal (ns)]]&gt;$O$508,Tabla613[[#This Row],[Tiempo_lineal (ns)]]&lt;$O$509)</f>
        <v>0</v>
      </c>
      <c r="AF279" s="7" t="b">
        <f>OR(Tabla613[[#This Row],[Tiempo_normal (ns)]]&gt;$P$508,Tabla613[[#This Row],[Tiempo_normal (ns)]]&lt;$P$509)</f>
        <v>0</v>
      </c>
    </row>
    <row r="280" spans="2:32" x14ac:dyDescent="0.3">
      <c r="B280">
        <v>277</v>
      </c>
      <c r="C280">
        <v>34</v>
      </c>
      <c r="D280">
        <v>86</v>
      </c>
      <c r="E280">
        <v>277</v>
      </c>
      <c r="F280">
        <v>94</v>
      </c>
      <c r="G280">
        <v>80</v>
      </c>
      <c r="H280">
        <v>277</v>
      </c>
      <c r="I280">
        <v>114</v>
      </c>
      <c r="J280">
        <v>84</v>
      </c>
      <c r="K280">
        <v>277</v>
      </c>
      <c r="L280">
        <v>388</v>
      </c>
      <c r="M280">
        <v>589</v>
      </c>
      <c r="N280">
        <v>277</v>
      </c>
      <c r="O280">
        <v>283</v>
      </c>
      <c r="P280">
        <v>933</v>
      </c>
      <c r="R280" s="6">
        <v>277</v>
      </c>
      <c r="S280" t="b">
        <f>OR(Tabla19[[#This Row],[Tiempo_lineal (ns)]]&gt;$C$508,Tabla19[[#This Row],[Tiempo_lineal (ns)]]&lt;$C$509)</f>
        <v>0</v>
      </c>
      <c r="T280" t="b">
        <f>OR(Tabla19[[#This Row],[Tiempo_normal (ns)]]&gt;$D$508,Tabla19[[#This Row],[Tiempo_normal (ns)]]&lt;$D$509)</f>
        <v>0</v>
      </c>
      <c r="U280" s="6">
        <v>277</v>
      </c>
      <c r="V280" t="b">
        <f>OR(Tabla310[[#This Row],[Tiempo_lineal (ns)]]&gt;$F$508,Tabla310[[#This Row],[Tiempo_lineal (ns)]]&lt;$F$509)</f>
        <v>0</v>
      </c>
      <c r="W280" t="b">
        <f>OR(Tabla310[[#This Row],[Tiempo_normal (ns)]]&gt;$G$508,Tabla310[[#This Row],[Tiempo_normal (ns)]]&lt;$G$509)</f>
        <v>0</v>
      </c>
      <c r="X280" s="6">
        <v>277</v>
      </c>
      <c r="Y280" t="b">
        <f>OR(Tabla411[[#This Row],[Tiempo_lineal (ns)]]&gt;$I$508,Tabla411[[#This Row],[Tiempo_lineal (ns)]]&lt;$I$509)</f>
        <v>0</v>
      </c>
      <c r="Z280" t="b">
        <f>OR(Tabla411[[#This Row],[Tiempo_normal (ns)]]&gt;$J$508,Tabla411[[#This Row],[Tiempo_normal (ns)]]&lt;$J$509)</f>
        <v>0</v>
      </c>
      <c r="AA280" s="6">
        <v>277</v>
      </c>
      <c r="AB280" t="b">
        <f>OR(Tabla512[[#This Row],[Tiempo_lineal (ns)]]&gt;$L$508,Tabla512[[#This Row],[Tiempo_lineal (ns)]]&lt;$L$509)</f>
        <v>0</v>
      </c>
      <c r="AC280" t="b">
        <f>OR(Tabla512[[#This Row],[Tiempo_normal (ns)]]&gt;$M$508,Tabla512[[#This Row],[Tiempo_normal (ns)]]&lt;$M$509)</f>
        <v>0</v>
      </c>
      <c r="AD280" s="6">
        <v>277</v>
      </c>
      <c r="AE280" t="b">
        <f>OR(Tabla613[[#This Row],[Tiempo_lineal (ns)]]&gt;$O$508,Tabla613[[#This Row],[Tiempo_lineal (ns)]]&lt;$O$509)</f>
        <v>0</v>
      </c>
      <c r="AF280" s="7" t="b">
        <f>OR(Tabla613[[#This Row],[Tiempo_normal (ns)]]&gt;$P$508,Tabla613[[#This Row],[Tiempo_normal (ns)]]&lt;$P$509)</f>
        <v>0</v>
      </c>
    </row>
    <row r="281" spans="2:32" x14ac:dyDescent="0.3">
      <c r="B281">
        <v>278</v>
      </c>
      <c r="C281">
        <v>93</v>
      </c>
      <c r="D281">
        <v>55</v>
      </c>
      <c r="E281">
        <v>278</v>
      </c>
      <c r="F281">
        <v>91</v>
      </c>
      <c r="G281">
        <v>70</v>
      </c>
      <c r="H281">
        <v>278</v>
      </c>
      <c r="I281">
        <v>337</v>
      </c>
      <c r="J281">
        <v>229</v>
      </c>
      <c r="K281">
        <v>278</v>
      </c>
      <c r="L281">
        <v>601</v>
      </c>
      <c r="M281">
        <v>224</v>
      </c>
      <c r="N281">
        <v>278</v>
      </c>
      <c r="O281">
        <v>917</v>
      </c>
      <c r="P281">
        <v>377</v>
      </c>
      <c r="R281" s="8">
        <v>278</v>
      </c>
      <c r="S281" t="b">
        <f>OR(Tabla19[[#This Row],[Tiempo_lineal (ns)]]&gt;$C$508,Tabla19[[#This Row],[Tiempo_lineal (ns)]]&lt;$C$509)</f>
        <v>0</v>
      </c>
      <c r="T281" t="b">
        <f>OR(Tabla19[[#This Row],[Tiempo_normal (ns)]]&gt;$D$508,Tabla19[[#This Row],[Tiempo_normal (ns)]]&lt;$D$509)</f>
        <v>0</v>
      </c>
      <c r="U281" s="8">
        <v>278</v>
      </c>
      <c r="V281" t="b">
        <f>OR(Tabla310[[#This Row],[Tiempo_lineal (ns)]]&gt;$F$508,Tabla310[[#This Row],[Tiempo_lineal (ns)]]&lt;$F$509)</f>
        <v>0</v>
      </c>
      <c r="W281" t="b">
        <f>OR(Tabla310[[#This Row],[Tiempo_normal (ns)]]&gt;$G$508,Tabla310[[#This Row],[Tiempo_normal (ns)]]&lt;$G$509)</f>
        <v>0</v>
      </c>
      <c r="X281" s="8">
        <v>278</v>
      </c>
      <c r="Y281" t="b">
        <f>OR(Tabla411[[#This Row],[Tiempo_lineal (ns)]]&gt;$I$508,Tabla411[[#This Row],[Tiempo_lineal (ns)]]&lt;$I$509)</f>
        <v>0</v>
      </c>
      <c r="Z281" t="b">
        <f>OR(Tabla411[[#This Row],[Tiempo_normal (ns)]]&gt;$J$508,Tabla411[[#This Row],[Tiempo_normal (ns)]]&lt;$J$509)</f>
        <v>0</v>
      </c>
      <c r="AA281" s="8">
        <v>278</v>
      </c>
      <c r="AB281" t="b">
        <f>OR(Tabla512[[#This Row],[Tiempo_lineal (ns)]]&gt;$L$508,Tabla512[[#This Row],[Tiempo_lineal (ns)]]&lt;$L$509)</f>
        <v>0</v>
      </c>
      <c r="AC281" t="b">
        <f>OR(Tabla512[[#This Row],[Tiempo_normal (ns)]]&gt;$M$508,Tabla512[[#This Row],[Tiempo_normal (ns)]]&lt;$M$509)</f>
        <v>0</v>
      </c>
      <c r="AD281" s="8">
        <v>278</v>
      </c>
      <c r="AE281" t="b">
        <f>OR(Tabla613[[#This Row],[Tiempo_lineal (ns)]]&gt;$O$508,Tabla613[[#This Row],[Tiempo_lineal (ns)]]&lt;$O$509)</f>
        <v>0</v>
      </c>
      <c r="AF281" s="7" t="b">
        <f>OR(Tabla613[[#This Row],[Tiempo_normal (ns)]]&gt;$P$508,Tabla613[[#This Row],[Tiempo_normal (ns)]]&lt;$P$509)</f>
        <v>0</v>
      </c>
    </row>
    <row r="282" spans="2:32" x14ac:dyDescent="0.3">
      <c r="B282">
        <v>279</v>
      </c>
      <c r="C282">
        <v>95</v>
      </c>
      <c r="D282">
        <v>42</v>
      </c>
      <c r="E282">
        <v>279</v>
      </c>
      <c r="F282">
        <v>78</v>
      </c>
      <c r="G282">
        <v>88</v>
      </c>
      <c r="H282">
        <v>279</v>
      </c>
      <c r="I282">
        <v>219</v>
      </c>
      <c r="J282">
        <v>691</v>
      </c>
      <c r="K282">
        <v>279</v>
      </c>
      <c r="L282">
        <v>352</v>
      </c>
      <c r="M282">
        <v>287</v>
      </c>
      <c r="N282">
        <v>279</v>
      </c>
      <c r="O282">
        <v>386</v>
      </c>
      <c r="P282">
        <v>635</v>
      </c>
      <c r="R282" s="6">
        <v>279</v>
      </c>
      <c r="S282" t="b">
        <f>OR(Tabla19[[#This Row],[Tiempo_lineal (ns)]]&gt;$C$508,Tabla19[[#This Row],[Tiempo_lineal (ns)]]&lt;$C$509)</f>
        <v>0</v>
      </c>
      <c r="T282" t="b">
        <f>OR(Tabla19[[#This Row],[Tiempo_normal (ns)]]&gt;$D$508,Tabla19[[#This Row],[Tiempo_normal (ns)]]&lt;$D$509)</f>
        <v>0</v>
      </c>
      <c r="U282" s="6">
        <v>279</v>
      </c>
      <c r="V282" t="b">
        <f>OR(Tabla310[[#This Row],[Tiempo_lineal (ns)]]&gt;$F$508,Tabla310[[#This Row],[Tiempo_lineal (ns)]]&lt;$F$509)</f>
        <v>0</v>
      </c>
      <c r="W282" t="b">
        <f>OR(Tabla310[[#This Row],[Tiempo_normal (ns)]]&gt;$G$508,Tabla310[[#This Row],[Tiempo_normal (ns)]]&lt;$G$509)</f>
        <v>0</v>
      </c>
      <c r="X282" s="6">
        <v>279</v>
      </c>
      <c r="Y282" t="b">
        <f>OR(Tabla411[[#This Row],[Tiempo_lineal (ns)]]&gt;$I$508,Tabla411[[#This Row],[Tiempo_lineal (ns)]]&lt;$I$509)</f>
        <v>0</v>
      </c>
      <c r="Z282" t="b">
        <f>OR(Tabla411[[#This Row],[Tiempo_normal (ns)]]&gt;$J$508,Tabla411[[#This Row],[Tiempo_normal (ns)]]&lt;$J$509)</f>
        <v>0</v>
      </c>
      <c r="AA282" s="6">
        <v>279</v>
      </c>
      <c r="AB282" t="b">
        <f>OR(Tabla512[[#This Row],[Tiempo_lineal (ns)]]&gt;$L$508,Tabla512[[#This Row],[Tiempo_lineal (ns)]]&lt;$L$509)</f>
        <v>0</v>
      </c>
      <c r="AC282" t="b">
        <f>OR(Tabla512[[#This Row],[Tiempo_normal (ns)]]&gt;$M$508,Tabla512[[#This Row],[Tiempo_normal (ns)]]&lt;$M$509)</f>
        <v>0</v>
      </c>
      <c r="AD282" s="6">
        <v>279</v>
      </c>
      <c r="AE282" t="b">
        <f>OR(Tabla613[[#This Row],[Tiempo_lineal (ns)]]&gt;$O$508,Tabla613[[#This Row],[Tiempo_lineal (ns)]]&lt;$O$509)</f>
        <v>0</v>
      </c>
      <c r="AF282" s="7" t="b">
        <f>OR(Tabla613[[#This Row],[Tiempo_normal (ns)]]&gt;$P$508,Tabla613[[#This Row],[Tiempo_normal (ns)]]&lt;$P$509)</f>
        <v>0</v>
      </c>
    </row>
    <row r="283" spans="2:32" x14ac:dyDescent="0.3">
      <c r="B283">
        <v>280</v>
      </c>
      <c r="C283">
        <v>84</v>
      </c>
      <c r="D283">
        <v>77</v>
      </c>
      <c r="E283">
        <v>280</v>
      </c>
      <c r="F283">
        <v>90</v>
      </c>
      <c r="G283">
        <v>75</v>
      </c>
      <c r="H283">
        <v>280</v>
      </c>
      <c r="I283">
        <v>137</v>
      </c>
      <c r="J283">
        <v>105</v>
      </c>
      <c r="K283">
        <v>280</v>
      </c>
      <c r="L283">
        <v>447</v>
      </c>
      <c r="M283">
        <v>340</v>
      </c>
      <c r="N283">
        <v>280</v>
      </c>
      <c r="O283">
        <v>488</v>
      </c>
      <c r="P283">
        <v>457</v>
      </c>
      <c r="R283" s="8">
        <v>280</v>
      </c>
      <c r="S283" t="b">
        <f>OR(Tabla19[[#This Row],[Tiempo_lineal (ns)]]&gt;$C$508,Tabla19[[#This Row],[Tiempo_lineal (ns)]]&lt;$C$509)</f>
        <v>0</v>
      </c>
      <c r="T283" t="b">
        <f>OR(Tabla19[[#This Row],[Tiempo_normal (ns)]]&gt;$D$508,Tabla19[[#This Row],[Tiempo_normal (ns)]]&lt;$D$509)</f>
        <v>0</v>
      </c>
      <c r="U283" s="8">
        <v>280</v>
      </c>
      <c r="V283" t="b">
        <f>OR(Tabla310[[#This Row],[Tiempo_lineal (ns)]]&gt;$F$508,Tabla310[[#This Row],[Tiempo_lineal (ns)]]&lt;$F$509)</f>
        <v>0</v>
      </c>
      <c r="W283" t="b">
        <f>OR(Tabla310[[#This Row],[Tiempo_normal (ns)]]&gt;$G$508,Tabla310[[#This Row],[Tiempo_normal (ns)]]&lt;$G$509)</f>
        <v>0</v>
      </c>
      <c r="X283" s="8">
        <v>280</v>
      </c>
      <c r="Y283" t="b">
        <f>OR(Tabla411[[#This Row],[Tiempo_lineal (ns)]]&gt;$I$508,Tabla411[[#This Row],[Tiempo_lineal (ns)]]&lt;$I$509)</f>
        <v>0</v>
      </c>
      <c r="Z283" t="b">
        <f>OR(Tabla411[[#This Row],[Tiempo_normal (ns)]]&gt;$J$508,Tabla411[[#This Row],[Tiempo_normal (ns)]]&lt;$J$509)</f>
        <v>0</v>
      </c>
      <c r="AA283" s="8">
        <v>280</v>
      </c>
      <c r="AB283" t="b">
        <f>OR(Tabla512[[#This Row],[Tiempo_lineal (ns)]]&gt;$L$508,Tabla512[[#This Row],[Tiempo_lineal (ns)]]&lt;$L$509)</f>
        <v>0</v>
      </c>
      <c r="AC283" t="b">
        <f>OR(Tabla512[[#This Row],[Tiempo_normal (ns)]]&gt;$M$508,Tabla512[[#This Row],[Tiempo_normal (ns)]]&lt;$M$509)</f>
        <v>0</v>
      </c>
      <c r="AD283" s="8">
        <v>280</v>
      </c>
      <c r="AE283" t="b">
        <f>OR(Tabla613[[#This Row],[Tiempo_lineal (ns)]]&gt;$O$508,Tabla613[[#This Row],[Tiempo_lineal (ns)]]&lt;$O$509)</f>
        <v>0</v>
      </c>
      <c r="AF283" s="7" t="b">
        <f>OR(Tabla613[[#This Row],[Tiempo_normal (ns)]]&gt;$P$508,Tabla613[[#This Row],[Tiempo_normal (ns)]]&lt;$P$509)</f>
        <v>0</v>
      </c>
    </row>
    <row r="284" spans="2:32" x14ac:dyDescent="0.3">
      <c r="B284">
        <v>281</v>
      </c>
      <c r="C284">
        <v>85</v>
      </c>
      <c r="D284">
        <v>38</v>
      </c>
      <c r="E284">
        <v>281</v>
      </c>
      <c r="F284">
        <v>123</v>
      </c>
      <c r="G284">
        <v>53</v>
      </c>
      <c r="H284">
        <v>281</v>
      </c>
      <c r="I284">
        <v>90</v>
      </c>
      <c r="J284">
        <v>195</v>
      </c>
      <c r="K284">
        <v>281</v>
      </c>
      <c r="L284">
        <v>407</v>
      </c>
      <c r="M284">
        <v>463</v>
      </c>
      <c r="N284">
        <v>281</v>
      </c>
      <c r="O284">
        <v>230</v>
      </c>
      <c r="P284">
        <v>521</v>
      </c>
      <c r="R284" s="6">
        <v>281</v>
      </c>
      <c r="S284" t="b">
        <f>OR(Tabla19[[#This Row],[Tiempo_lineal (ns)]]&gt;$C$508,Tabla19[[#This Row],[Tiempo_lineal (ns)]]&lt;$C$509)</f>
        <v>0</v>
      </c>
      <c r="T284" t="b">
        <f>OR(Tabla19[[#This Row],[Tiempo_normal (ns)]]&gt;$D$508,Tabla19[[#This Row],[Tiempo_normal (ns)]]&lt;$D$509)</f>
        <v>0</v>
      </c>
      <c r="U284" s="6">
        <v>281</v>
      </c>
      <c r="V284" t="b">
        <f>OR(Tabla310[[#This Row],[Tiempo_lineal (ns)]]&gt;$F$508,Tabla310[[#This Row],[Tiempo_lineal (ns)]]&lt;$F$509)</f>
        <v>0</v>
      </c>
      <c r="W284" t="b">
        <f>OR(Tabla310[[#This Row],[Tiempo_normal (ns)]]&gt;$G$508,Tabla310[[#This Row],[Tiempo_normal (ns)]]&lt;$G$509)</f>
        <v>0</v>
      </c>
      <c r="X284" s="6">
        <v>281</v>
      </c>
      <c r="Y284" t="b">
        <f>OR(Tabla411[[#This Row],[Tiempo_lineal (ns)]]&gt;$I$508,Tabla411[[#This Row],[Tiempo_lineal (ns)]]&lt;$I$509)</f>
        <v>0</v>
      </c>
      <c r="Z284" t="b">
        <f>OR(Tabla411[[#This Row],[Tiempo_normal (ns)]]&gt;$J$508,Tabla411[[#This Row],[Tiempo_normal (ns)]]&lt;$J$509)</f>
        <v>0</v>
      </c>
      <c r="AA284" s="6">
        <v>281</v>
      </c>
      <c r="AB284" t="b">
        <f>OR(Tabla512[[#This Row],[Tiempo_lineal (ns)]]&gt;$L$508,Tabla512[[#This Row],[Tiempo_lineal (ns)]]&lt;$L$509)</f>
        <v>0</v>
      </c>
      <c r="AC284" t="b">
        <f>OR(Tabla512[[#This Row],[Tiempo_normal (ns)]]&gt;$M$508,Tabla512[[#This Row],[Tiempo_normal (ns)]]&lt;$M$509)</f>
        <v>0</v>
      </c>
      <c r="AD284" s="6">
        <v>281</v>
      </c>
      <c r="AE284" t="b">
        <f>OR(Tabla613[[#This Row],[Tiempo_lineal (ns)]]&gt;$O$508,Tabla613[[#This Row],[Tiempo_lineal (ns)]]&lt;$O$509)</f>
        <v>0</v>
      </c>
      <c r="AF284" s="7" t="b">
        <f>OR(Tabla613[[#This Row],[Tiempo_normal (ns)]]&gt;$P$508,Tabla613[[#This Row],[Tiempo_normal (ns)]]&lt;$P$509)</f>
        <v>0</v>
      </c>
    </row>
    <row r="285" spans="2:32" x14ac:dyDescent="0.3">
      <c r="B285">
        <v>282</v>
      </c>
      <c r="C285">
        <v>81</v>
      </c>
      <c r="D285">
        <v>38</v>
      </c>
      <c r="E285">
        <v>282</v>
      </c>
      <c r="F285">
        <v>84</v>
      </c>
      <c r="G285">
        <v>65</v>
      </c>
      <c r="H285">
        <v>282</v>
      </c>
      <c r="I285">
        <v>106</v>
      </c>
      <c r="J285">
        <v>211</v>
      </c>
      <c r="K285">
        <v>282</v>
      </c>
      <c r="L285">
        <v>350</v>
      </c>
      <c r="M285">
        <v>370</v>
      </c>
      <c r="N285">
        <v>282</v>
      </c>
      <c r="O285">
        <v>578</v>
      </c>
      <c r="P285">
        <v>309</v>
      </c>
      <c r="R285" s="8">
        <v>282</v>
      </c>
      <c r="S285" t="b">
        <f>OR(Tabla19[[#This Row],[Tiempo_lineal (ns)]]&gt;$C$508,Tabla19[[#This Row],[Tiempo_lineal (ns)]]&lt;$C$509)</f>
        <v>0</v>
      </c>
      <c r="T285" t="b">
        <f>OR(Tabla19[[#This Row],[Tiempo_normal (ns)]]&gt;$D$508,Tabla19[[#This Row],[Tiempo_normal (ns)]]&lt;$D$509)</f>
        <v>0</v>
      </c>
      <c r="U285" s="8">
        <v>282</v>
      </c>
      <c r="V285" t="b">
        <f>OR(Tabla310[[#This Row],[Tiempo_lineal (ns)]]&gt;$F$508,Tabla310[[#This Row],[Tiempo_lineal (ns)]]&lt;$F$509)</f>
        <v>0</v>
      </c>
      <c r="W285" t="b">
        <f>OR(Tabla310[[#This Row],[Tiempo_normal (ns)]]&gt;$G$508,Tabla310[[#This Row],[Tiempo_normal (ns)]]&lt;$G$509)</f>
        <v>0</v>
      </c>
      <c r="X285" s="8">
        <v>282</v>
      </c>
      <c r="Y285" t="b">
        <f>OR(Tabla411[[#This Row],[Tiempo_lineal (ns)]]&gt;$I$508,Tabla411[[#This Row],[Tiempo_lineal (ns)]]&lt;$I$509)</f>
        <v>0</v>
      </c>
      <c r="Z285" t="b">
        <f>OR(Tabla411[[#This Row],[Tiempo_normal (ns)]]&gt;$J$508,Tabla411[[#This Row],[Tiempo_normal (ns)]]&lt;$J$509)</f>
        <v>0</v>
      </c>
      <c r="AA285" s="8">
        <v>282</v>
      </c>
      <c r="AB285" t="b">
        <f>OR(Tabla512[[#This Row],[Tiempo_lineal (ns)]]&gt;$L$508,Tabla512[[#This Row],[Tiempo_lineal (ns)]]&lt;$L$509)</f>
        <v>0</v>
      </c>
      <c r="AC285" t="b">
        <f>OR(Tabla512[[#This Row],[Tiempo_normal (ns)]]&gt;$M$508,Tabla512[[#This Row],[Tiempo_normal (ns)]]&lt;$M$509)</f>
        <v>0</v>
      </c>
      <c r="AD285" s="8">
        <v>282</v>
      </c>
      <c r="AE285" t="b">
        <f>OR(Tabla613[[#This Row],[Tiempo_lineal (ns)]]&gt;$O$508,Tabla613[[#This Row],[Tiempo_lineal (ns)]]&lt;$O$509)</f>
        <v>0</v>
      </c>
      <c r="AF285" s="7" t="b">
        <f>OR(Tabla613[[#This Row],[Tiempo_normal (ns)]]&gt;$P$508,Tabla613[[#This Row],[Tiempo_normal (ns)]]&lt;$P$509)</f>
        <v>0</v>
      </c>
    </row>
    <row r="286" spans="2:32" x14ac:dyDescent="0.3">
      <c r="B286">
        <v>283</v>
      </c>
      <c r="C286">
        <v>80</v>
      </c>
      <c r="D286">
        <v>84</v>
      </c>
      <c r="E286">
        <v>283</v>
      </c>
      <c r="F286">
        <v>85</v>
      </c>
      <c r="G286">
        <v>36</v>
      </c>
      <c r="H286">
        <v>283</v>
      </c>
      <c r="I286">
        <v>190</v>
      </c>
      <c r="J286">
        <v>410</v>
      </c>
      <c r="K286">
        <v>283</v>
      </c>
      <c r="L286">
        <v>335</v>
      </c>
      <c r="M286">
        <v>502</v>
      </c>
      <c r="N286">
        <v>283</v>
      </c>
      <c r="O286">
        <v>685</v>
      </c>
      <c r="P286">
        <v>546</v>
      </c>
      <c r="R286" s="6">
        <v>283</v>
      </c>
      <c r="S286" t="b">
        <f>OR(Tabla19[[#This Row],[Tiempo_lineal (ns)]]&gt;$C$508,Tabla19[[#This Row],[Tiempo_lineal (ns)]]&lt;$C$509)</f>
        <v>0</v>
      </c>
      <c r="T286" t="b">
        <f>OR(Tabla19[[#This Row],[Tiempo_normal (ns)]]&gt;$D$508,Tabla19[[#This Row],[Tiempo_normal (ns)]]&lt;$D$509)</f>
        <v>0</v>
      </c>
      <c r="U286" s="6">
        <v>283</v>
      </c>
      <c r="V286" t="b">
        <f>OR(Tabla310[[#This Row],[Tiempo_lineal (ns)]]&gt;$F$508,Tabla310[[#This Row],[Tiempo_lineal (ns)]]&lt;$F$509)</f>
        <v>0</v>
      </c>
      <c r="W286" t="b">
        <f>OR(Tabla310[[#This Row],[Tiempo_normal (ns)]]&gt;$G$508,Tabla310[[#This Row],[Tiempo_normal (ns)]]&lt;$G$509)</f>
        <v>0</v>
      </c>
      <c r="X286" s="6">
        <v>283</v>
      </c>
      <c r="Y286" t="b">
        <f>OR(Tabla411[[#This Row],[Tiempo_lineal (ns)]]&gt;$I$508,Tabla411[[#This Row],[Tiempo_lineal (ns)]]&lt;$I$509)</f>
        <v>0</v>
      </c>
      <c r="Z286" t="b">
        <f>OR(Tabla411[[#This Row],[Tiempo_normal (ns)]]&gt;$J$508,Tabla411[[#This Row],[Tiempo_normal (ns)]]&lt;$J$509)</f>
        <v>0</v>
      </c>
      <c r="AA286" s="6">
        <v>283</v>
      </c>
      <c r="AB286" t="b">
        <f>OR(Tabla512[[#This Row],[Tiempo_lineal (ns)]]&gt;$L$508,Tabla512[[#This Row],[Tiempo_lineal (ns)]]&lt;$L$509)</f>
        <v>0</v>
      </c>
      <c r="AC286" t="b">
        <f>OR(Tabla512[[#This Row],[Tiempo_normal (ns)]]&gt;$M$508,Tabla512[[#This Row],[Tiempo_normal (ns)]]&lt;$M$509)</f>
        <v>0</v>
      </c>
      <c r="AD286" s="6">
        <v>283</v>
      </c>
      <c r="AE286" t="b">
        <f>OR(Tabla613[[#This Row],[Tiempo_lineal (ns)]]&gt;$O$508,Tabla613[[#This Row],[Tiempo_lineal (ns)]]&lt;$O$509)</f>
        <v>0</v>
      </c>
      <c r="AF286" s="7" t="b">
        <f>OR(Tabla613[[#This Row],[Tiempo_normal (ns)]]&gt;$P$508,Tabla613[[#This Row],[Tiempo_normal (ns)]]&lt;$P$509)</f>
        <v>0</v>
      </c>
    </row>
    <row r="287" spans="2:32" x14ac:dyDescent="0.3">
      <c r="B287">
        <v>284</v>
      </c>
      <c r="C287">
        <v>90</v>
      </c>
      <c r="D287">
        <v>85</v>
      </c>
      <c r="E287">
        <v>284</v>
      </c>
      <c r="F287">
        <v>73</v>
      </c>
      <c r="G287">
        <v>74</v>
      </c>
      <c r="H287">
        <v>284</v>
      </c>
      <c r="I287">
        <v>241</v>
      </c>
      <c r="J287">
        <v>341</v>
      </c>
      <c r="K287">
        <v>284</v>
      </c>
      <c r="L287">
        <v>576</v>
      </c>
      <c r="M287">
        <v>302</v>
      </c>
      <c r="N287">
        <v>284</v>
      </c>
      <c r="O287">
        <v>603</v>
      </c>
      <c r="P287">
        <v>229</v>
      </c>
      <c r="R287" s="8">
        <v>284</v>
      </c>
      <c r="S287" t="b">
        <f>OR(Tabla19[[#This Row],[Tiempo_lineal (ns)]]&gt;$C$508,Tabla19[[#This Row],[Tiempo_lineal (ns)]]&lt;$C$509)</f>
        <v>0</v>
      </c>
      <c r="T287" t="b">
        <f>OR(Tabla19[[#This Row],[Tiempo_normal (ns)]]&gt;$D$508,Tabla19[[#This Row],[Tiempo_normal (ns)]]&lt;$D$509)</f>
        <v>0</v>
      </c>
      <c r="U287" s="8">
        <v>284</v>
      </c>
      <c r="V287" t="b">
        <f>OR(Tabla310[[#This Row],[Tiempo_lineal (ns)]]&gt;$F$508,Tabla310[[#This Row],[Tiempo_lineal (ns)]]&lt;$F$509)</f>
        <v>0</v>
      </c>
      <c r="W287" t="b">
        <f>OR(Tabla310[[#This Row],[Tiempo_normal (ns)]]&gt;$G$508,Tabla310[[#This Row],[Tiempo_normal (ns)]]&lt;$G$509)</f>
        <v>0</v>
      </c>
      <c r="X287" s="8">
        <v>284</v>
      </c>
      <c r="Y287" t="b">
        <f>OR(Tabla411[[#This Row],[Tiempo_lineal (ns)]]&gt;$I$508,Tabla411[[#This Row],[Tiempo_lineal (ns)]]&lt;$I$509)</f>
        <v>0</v>
      </c>
      <c r="Z287" t="b">
        <f>OR(Tabla411[[#This Row],[Tiempo_normal (ns)]]&gt;$J$508,Tabla411[[#This Row],[Tiempo_normal (ns)]]&lt;$J$509)</f>
        <v>0</v>
      </c>
      <c r="AA287" s="8">
        <v>284</v>
      </c>
      <c r="AB287" t="b">
        <f>OR(Tabla512[[#This Row],[Tiempo_lineal (ns)]]&gt;$L$508,Tabla512[[#This Row],[Tiempo_lineal (ns)]]&lt;$L$509)</f>
        <v>0</v>
      </c>
      <c r="AC287" t="b">
        <f>OR(Tabla512[[#This Row],[Tiempo_normal (ns)]]&gt;$M$508,Tabla512[[#This Row],[Tiempo_normal (ns)]]&lt;$M$509)</f>
        <v>0</v>
      </c>
      <c r="AD287" s="8">
        <v>284</v>
      </c>
      <c r="AE287" t="b">
        <f>OR(Tabla613[[#This Row],[Tiempo_lineal (ns)]]&gt;$O$508,Tabla613[[#This Row],[Tiempo_lineal (ns)]]&lt;$O$509)</f>
        <v>0</v>
      </c>
      <c r="AF287" s="7" t="b">
        <f>OR(Tabla613[[#This Row],[Tiempo_normal (ns)]]&gt;$P$508,Tabla613[[#This Row],[Tiempo_normal (ns)]]&lt;$P$509)</f>
        <v>0</v>
      </c>
    </row>
    <row r="288" spans="2:32" x14ac:dyDescent="0.3">
      <c r="B288">
        <v>285</v>
      </c>
      <c r="C288">
        <v>94</v>
      </c>
      <c r="D288">
        <v>55</v>
      </c>
      <c r="E288">
        <v>285</v>
      </c>
      <c r="F288">
        <v>100</v>
      </c>
      <c r="G288">
        <v>54</v>
      </c>
      <c r="H288">
        <v>285</v>
      </c>
      <c r="I288">
        <v>129</v>
      </c>
      <c r="J288">
        <v>84</v>
      </c>
      <c r="K288">
        <v>285</v>
      </c>
      <c r="L288">
        <v>298</v>
      </c>
      <c r="M288">
        <v>823</v>
      </c>
      <c r="N288">
        <v>285</v>
      </c>
      <c r="O288">
        <v>904</v>
      </c>
      <c r="P288">
        <v>505</v>
      </c>
      <c r="R288" s="6">
        <v>285</v>
      </c>
      <c r="S288" t="b">
        <f>OR(Tabla19[[#This Row],[Tiempo_lineal (ns)]]&gt;$C$508,Tabla19[[#This Row],[Tiempo_lineal (ns)]]&lt;$C$509)</f>
        <v>0</v>
      </c>
      <c r="T288" t="b">
        <f>OR(Tabla19[[#This Row],[Tiempo_normal (ns)]]&gt;$D$508,Tabla19[[#This Row],[Tiempo_normal (ns)]]&lt;$D$509)</f>
        <v>0</v>
      </c>
      <c r="U288" s="6">
        <v>285</v>
      </c>
      <c r="V288" t="b">
        <f>OR(Tabla310[[#This Row],[Tiempo_lineal (ns)]]&gt;$F$508,Tabla310[[#This Row],[Tiempo_lineal (ns)]]&lt;$F$509)</f>
        <v>0</v>
      </c>
      <c r="W288" t="b">
        <f>OR(Tabla310[[#This Row],[Tiempo_normal (ns)]]&gt;$G$508,Tabla310[[#This Row],[Tiempo_normal (ns)]]&lt;$G$509)</f>
        <v>0</v>
      </c>
      <c r="X288" s="6">
        <v>285</v>
      </c>
      <c r="Y288" t="b">
        <f>OR(Tabla411[[#This Row],[Tiempo_lineal (ns)]]&gt;$I$508,Tabla411[[#This Row],[Tiempo_lineal (ns)]]&lt;$I$509)</f>
        <v>0</v>
      </c>
      <c r="Z288" t="b">
        <f>OR(Tabla411[[#This Row],[Tiempo_normal (ns)]]&gt;$J$508,Tabla411[[#This Row],[Tiempo_normal (ns)]]&lt;$J$509)</f>
        <v>0</v>
      </c>
      <c r="AA288" s="6">
        <v>285</v>
      </c>
      <c r="AB288" t="b">
        <f>OR(Tabla512[[#This Row],[Tiempo_lineal (ns)]]&gt;$L$508,Tabla512[[#This Row],[Tiempo_lineal (ns)]]&lt;$L$509)</f>
        <v>0</v>
      </c>
      <c r="AC288" t="b">
        <f>OR(Tabla512[[#This Row],[Tiempo_normal (ns)]]&gt;$M$508,Tabla512[[#This Row],[Tiempo_normal (ns)]]&lt;$M$509)</f>
        <v>1</v>
      </c>
      <c r="AD288" s="6">
        <v>285</v>
      </c>
      <c r="AE288" t="b">
        <f>OR(Tabla613[[#This Row],[Tiempo_lineal (ns)]]&gt;$O$508,Tabla613[[#This Row],[Tiempo_lineal (ns)]]&lt;$O$509)</f>
        <v>0</v>
      </c>
      <c r="AF288" s="7" t="b">
        <f>OR(Tabla613[[#This Row],[Tiempo_normal (ns)]]&gt;$P$508,Tabla613[[#This Row],[Tiempo_normal (ns)]]&lt;$P$509)</f>
        <v>0</v>
      </c>
    </row>
    <row r="289" spans="2:32" x14ac:dyDescent="0.3">
      <c r="B289">
        <v>286</v>
      </c>
      <c r="C289">
        <v>80</v>
      </c>
      <c r="D289">
        <v>52</v>
      </c>
      <c r="E289">
        <v>286</v>
      </c>
      <c r="F289">
        <v>82</v>
      </c>
      <c r="G289">
        <v>54</v>
      </c>
      <c r="H289">
        <v>286</v>
      </c>
      <c r="I289">
        <v>160</v>
      </c>
      <c r="J289">
        <v>706</v>
      </c>
      <c r="K289">
        <v>286</v>
      </c>
      <c r="L289">
        <v>353</v>
      </c>
      <c r="M289">
        <v>288</v>
      </c>
      <c r="N289">
        <v>286</v>
      </c>
      <c r="O289">
        <v>497</v>
      </c>
      <c r="P289">
        <v>142</v>
      </c>
      <c r="R289" s="8">
        <v>286</v>
      </c>
      <c r="S289" t="b">
        <f>OR(Tabla19[[#This Row],[Tiempo_lineal (ns)]]&gt;$C$508,Tabla19[[#This Row],[Tiempo_lineal (ns)]]&lt;$C$509)</f>
        <v>0</v>
      </c>
      <c r="T289" t="b">
        <f>OR(Tabla19[[#This Row],[Tiempo_normal (ns)]]&gt;$D$508,Tabla19[[#This Row],[Tiempo_normal (ns)]]&lt;$D$509)</f>
        <v>0</v>
      </c>
      <c r="U289" s="8">
        <v>286</v>
      </c>
      <c r="V289" t="b">
        <f>OR(Tabla310[[#This Row],[Tiempo_lineal (ns)]]&gt;$F$508,Tabla310[[#This Row],[Tiempo_lineal (ns)]]&lt;$F$509)</f>
        <v>0</v>
      </c>
      <c r="W289" t="b">
        <f>OR(Tabla310[[#This Row],[Tiempo_normal (ns)]]&gt;$G$508,Tabla310[[#This Row],[Tiempo_normal (ns)]]&lt;$G$509)</f>
        <v>0</v>
      </c>
      <c r="X289" s="8">
        <v>286</v>
      </c>
      <c r="Y289" t="b">
        <f>OR(Tabla411[[#This Row],[Tiempo_lineal (ns)]]&gt;$I$508,Tabla411[[#This Row],[Tiempo_lineal (ns)]]&lt;$I$509)</f>
        <v>0</v>
      </c>
      <c r="Z289" t="b">
        <f>OR(Tabla411[[#This Row],[Tiempo_normal (ns)]]&gt;$J$508,Tabla411[[#This Row],[Tiempo_normal (ns)]]&lt;$J$509)</f>
        <v>0</v>
      </c>
      <c r="AA289" s="8">
        <v>286</v>
      </c>
      <c r="AB289" t="b">
        <f>OR(Tabla512[[#This Row],[Tiempo_lineal (ns)]]&gt;$L$508,Tabla512[[#This Row],[Tiempo_lineal (ns)]]&lt;$L$509)</f>
        <v>0</v>
      </c>
      <c r="AC289" t="b">
        <f>OR(Tabla512[[#This Row],[Tiempo_normal (ns)]]&gt;$M$508,Tabla512[[#This Row],[Tiempo_normal (ns)]]&lt;$M$509)</f>
        <v>0</v>
      </c>
      <c r="AD289" s="8">
        <v>286</v>
      </c>
      <c r="AE289" t="b">
        <f>OR(Tabla613[[#This Row],[Tiempo_lineal (ns)]]&gt;$O$508,Tabla613[[#This Row],[Tiempo_lineal (ns)]]&lt;$O$509)</f>
        <v>0</v>
      </c>
      <c r="AF289" s="7" t="b">
        <f>OR(Tabla613[[#This Row],[Tiempo_normal (ns)]]&gt;$P$508,Tabla613[[#This Row],[Tiempo_normal (ns)]]&lt;$P$509)</f>
        <v>0</v>
      </c>
    </row>
    <row r="290" spans="2:32" x14ac:dyDescent="0.3">
      <c r="B290">
        <v>287</v>
      </c>
      <c r="C290">
        <v>63</v>
      </c>
      <c r="D290">
        <v>154</v>
      </c>
      <c r="E290">
        <v>287</v>
      </c>
      <c r="F290">
        <v>65</v>
      </c>
      <c r="G290">
        <v>54</v>
      </c>
      <c r="H290">
        <v>287</v>
      </c>
      <c r="I290">
        <v>327</v>
      </c>
      <c r="J290">
        <v>105</v>
      </c>
      <c r="K290">
        <v>287</v>
      </c>
      <c r="L290">
        <v>264</v>
      </c>
      <c r="M290">
        <v>247</v>
      </c>
      <c r="N290">
        <v>287</v>
      </c>
      <c r="O290">
        <v>354</v>
      </c>
      <c r="P290">
        <v>492</v>
      </c>
      <c r="R290" s="6">
        <v>287</v>
      </c>
      <c r="S290" t="b">
        <f>OR(Tabla19[[#This Row],[Tiempo_lineal (ns)]]&gt;$C$508,Tabla19[[#This Row],[Tiempo_lineal (ns)]]&lt;$C$509)</f>
        <v>0</v>
      </c>
      <c r="T290" t="b">
        <f>OR(Tabla19[[#This Row],[Tiempo_normal (ns)]]&gt;$D$508,Tabla19[[#This Row],[Tiempo_normal (ns)]]&lt;$D$509)</f>
        <v>1</v>
      </c>
      <c r="U290" s="6">
        <v>287</v>
      </c>
      <c r="V290" t="b">
        <f>OR(Tabla310[[#This Row],[Tiempo_lineal (ns)]]&gt;$F$508,Tabla310[[#This Row],[Tiempo_lineal (ns)]]&lt;$F$509)</f>
        <v>0</v>
      </c>
      <c r="W290" t="b">
        <f>OR(Tabla310[[#This Row],[Tiempo_normal (ns)]]&gt;$G$508,Tabla310[[#This Row],[Tiempo_normal (ns)]]&lt;$G$509)</f>
        <v>0</v>
      </c>
      <c r="X290" s="6">
        <v>287</v>
      </c>
      <c r="Y290" t="b">
        <f>OR(Tabla411[[#This Row],[Tiempo_lineal (ns)]]&gt;$I$508,Tabla411[[#This Row],[Tiempo_lineal (ns)]]&lt;$I$509)</f>
        <v>0</v>
      </c>
      <c r="Z290" t="b">
        <f>OR(Tabla411[[#This Row],[Tiempo_normal (ns)]]&gt;$J$508,Tabla411[[#This Row],[Tiempo_normal (ns)]]&lt;$J$509)</f>
        <v>0</v>
      </c>
      <c r="AA290" s="6">
        <v>287</v>
      </c>
      <c r="AB290" t="b">
        <f>OR(Tabla512[[#This Row],[Tiempo_lineal (ns)]]&gt;$L$508,Tabla512[[#This Row],[Tiempo_lineal (ns)]]&lt;$L$509)</f>
        <v>0</v>
      </c>
      <c r="AC290" t="b">
        <f>OR(Tabla512[[#This Row],[Tiempo_normal (ns)]]&gt;$M$508,Tabla512[[#This Row],[Tiempo_normal (ns)]]&lt;$M$509)</f>
        <v>0</v>
      </c>
      <c r="AD290" s="6">
        <v>287</v>
      </c>
      <c r="AE290" t="b">
        <f>OR(Tabla613[[#This Row],[Tiempo_lineal (ns)]]&gt;$O$508,Tabla613[[#This Row],[Tiempo_lineal (ns)]]&lt;$O$509)</f>
        <v>0</v>
      </c>
      <c r="AF290" s="7" t="b">
        <f>OR(Tabla613[[#This Row],[Tiempo_normal (ns)]]&gt;$P$508,Tabla613[[#This Row],[Tiempo_normal (ns)]]&lt;$P$509)</f>
        <v>0</v>
      </c>
    </row>
    <row r="291" spans="2:32" x14ac:dyDescent="0.3">
      <c r="B291">
        <v>288</v>
      </c>
      <c r="C291">
        <v>64</v>
      </c>
      <c r="D291">
        <v>169</v>
      </c>
      <c r="E291">
        <v>288</v>
      </c>
      <c r="F291">
        <v>74</v>
      </c>
      <c r="G291">
        <v>59</v>
      </c>
      <c r="H291">
        <v>288</v>
      </c>
      <c r="I291">
        <v>162</v>
      </c>
      <c r="J291">
        <v>235</v>
      </c>
      <c r="K291">
        <v>288</v>
      </c>
      <c r="L291">
        <v>407</v>
      </c>
      <c r="M291">
        <v>451</v>
      </c>
      <c r="N291">
        <v>288</v>
      </c>
      <c r="O291">
        <v>933</v>
      </c>
      <c r="P291">
        <v>378</v>
      </c>
      <c r="R291" s="8">
        <v>288</v>
      </c>
      <c r="S291" t="b">
        <f>OR(Tabla19[[#This Row],[Tiempo_lineal (ns)]]&gt;$C$508,Tabla19[[#This Row],[Tiempo_lineal (ns)]]&lt;$C$509)</f>
        <v>0</v>
      </c>
      <c r="T291" t="b">
        <f>OR(Tabla19[[#This Row],[Tiempo_normal (ns)]]&gt;$D$508,Tabla19[[#This Row],[Tiempo_normal (ns)]]&lt;$D$509)</f>
        <v>1</v>
      </c>
      <c r="U291" s="8">
        <v>288</v>
      </c>
      <c r="V291" t="b">
        <f>OR(Tabla310[[#This Row],[Tiempo_lineal (ns)]]&gt;$F$508,Tabla310[[#This Row],[Tiempo_lineal (ns)]]&lt;$F$509)</f>
        <v>0</v>
      </c>
      <c r="W291" t="b">
        <f>OR(Tabla310[[#This Row],[Tiempo_normal (ns)]]&gt;$G$508,Tabla310[[#This Row],[Tiempo_normal (ns)]]&lt;$G$509)</f>
        <v>0</v>
      </c>
      <c r="X291" s="8">
        <v>288</v>
      </c>
      <c r="Y291" t="b">
        <f>OR(Tabla411[[#This Row],[Tiempo_lineal (ns)]]&gt;$I$508,Tabla411[[#This Row],[Tiempo_lineal (ns)]]&lt;$I$509)</f>
        <v>0</v>
      </c>
      <c r="Z291" t="b">
        <f>OR(Tabla411[[#This Row],[Tiempo_normal (ns)]]&gt;$J$508,Tabla411[[#This Row],[Tiempo_normal (ns)]]&lt;$J$509)</f>
        <v>0</v>
      </c>
      <c r="AA291" s="8">
        <v>288</v>
      </c>
      <c r="AB291" t="b">
        <f>OR(Tabla512[[#This Row],[Tiempo_lineal (ns)]]&gt;$L$508,Tabla512[[#This Row],[Tiempo_lineal (ns)]]&lt;$L$509)</f>
        <v>0</v>
      </c>
      <c r="AC291" t="b">
        <f>OR(Tabla512[[#This Row],[Tiempo_normal (ns)]]&gt;$M$508,Tabla512[[#This Row],[Tiempo_normal (ns)]]&lt;$M$509)</f>
        <v>0</v>
      </c>
      <c r="AD291" s="8">
        <v>288</v>
      </c>
      <c r="AE291" t="b">
        <f>OR(Tabla613[[#This Row],[Tiempo_lineal (ns)]]&gt;$O$508,Tabla613[[#This Row],[Tiempo_lineal (ns)]]&lt;$O$509)</f>
        <v>0</v>
      </c>
      <c r="AF291" s="7" t="b">
        <f>OR(Tabla613[[#This Row],[Tiempo_normal (ns)]]&gt;$P$508,Tabla613[[#This Row],[Tiempo_normal (ns)]]&lt;$P$509)</f>
        <v>0</v>
      </c>
    </row>
    <row r="292" spans="2:32" x14ac:dyDescent="0.3">
      <c r="B292">
        <v>289</v>
      </c>
      <c r="C292">
        <v>56</v>
      </c>
      <c r="D292">
        <v>88</v>
      </c>
      <c r="E292">
        <v>289</v>
      </c>
      <c r="F292">
        <v>110</v>
      </c>
      <c r="G292">
        <v>85</v>
      </c>
      <c r="H292">
        <v>289</v>
      </c>
      <c r="I292">
        <v>147</v>
      </c>
      <c r="J292">
        <v>310</v>
      </c>
      <c r="K292">
        <v>289</v>
      </c>
      <c r="L292">
        <v>488</v>
      </c>
      <c r="M292">
        <v>356</v>
      </c>
      <c r="N292">
        <v>289</v>
      </c>
      <c r="O292">
        <v>389</v>
      </c>
      <c r="P292">
        <v>758</v>
      </c>
      <c r="R292" s="6">
        <v>289</v>
      </c>
      <c r="S292" t="b">
        <f>OR(Tabla19[[#This Row],[Tiempo_lineal (ns)]]&gt;$C$508,Tabla19[[#This Row],[Tiempo_lineal (ns)]]&lt;$C$509)</f>
        <v>0</v>
      </c>
      <c r="T292" t="b">
        <f>OR(Tabla19[[#This Row],[Tiempo_normal (ns)]]&gt;$D$508,Tabla19[[#This Row],[Tiempo_normal (ns)]]&lt;$D$509)</f>
        <v>0</v>
      </c>
      <c r="U292" s="6">
        <v>289</v>
      </c>
      <c r="V292" t="b">
        <f>OR(Tabla310[[#This Row],[Tiempo_lineal (ns)]]&gt;$F$508,Tabla310[[#This Row],[Tiempo_lineal (ns)]]&lt;$F$509)</f>
        <v>0</v>
      </c>
      <c r="W292" t="b">
        <f>OR(Tabla310[[#This Row],[Tiempo_normal (ns)]]&gt;$G$508,Tabla310[[#This Row],[Tiempo_normal (ns)]]&lt;$G$509)</f>
        <v>0</v>
      </c>
      <c r="X292" s="6">
        <v>289</v>
      </c>
      <c r="Y292" t="b">
        <f>OR(Tabla411[[#This Row],[Tiempo_lineal (ns)]]&gt;$I$508,Tabla411[[#This Row],[Tiempo_lineal (ns)]]&lt;$I$509)</f>
        <v>0</v>
      </c>
      <c r="Z292" t="b">
        <f>OR(Tabla411[[#This Row],[Tiempo_normal (ns)]]&gt;$J$508,Tabla411[[#This Row],[Tiempo_normal (ns)]]&lt;$J$509)</f>
        <v>0</v>
      </c>
      <c r="AA292" s="6">
        <v>289</v>
      </c>
      <c r="AB292" t="b">
        <f>OR(Tabla512[[#This Row],[Tiempo_lineal (ns)]]&gt;$L$508,Tabla512[[#This Row],[Tiempo_lineal (ns)]]&lt;$L$509)</f>
        <v>0</v>
      </c>
      <c r="AC292" t="b">
        <f>OR(Tabla512[[#This Row],[Tiempo_normal (ns)]]&gt;$M$508,Tabla512[[#This Row],[Tiempo_normal (ns)]]&lt;$M$509)</f>
        <v>0</v>
      </c>
      <c r="AD292" s="6">
        <v>289</v>
      </c>
      <c r="AE292" t="b">
        <f>OR(Tabla613[[#This Row],[Tiempo_lineal (ns)]]&gt;$O$508,Tabla613[[#This Row],[Tiempo_lineal (ns)]]&lt;$O$509)</f>
        <v>0</v>
      </c>
      <c r="AF292" s="7" t="b">
        <f>OR(Tabla613[[#This Row],[Tiempo_normal (ns)]]&gt;$P$508,Tabla613[[#This Row],[Tiempo_normal (ns)]]&lt;$P$509)</f>
        <v>0</v>
      </c>
    </row>
    <row r="293" spans="2:32" x14ac:dyDescent="0.3">
      <c r="B293">
        <v>290</v>
      </c>
      <c r="C293">
        <v>56</v>
      </c>
      <c r="D293">
        <v>38</v>
      </c>
      <c r="E293">
        <v>290</v>
      </c>
      <c r="F293">
        <v>79</v>
      </c>
      <c r="G293">
        <v>46</v>
      </c>
      <c r="H293">
        <v>290</v>
      </c>
      <c r="I293">
        <v>386</v>
      </c>
      <c r="J293">
        <v>44</v>
      </c>
      <c r="K293">
        <v>290</v>
      </c>
      <c r="L293">
        <v>310</v>
      </c>
      <c r="M293">
        <v>106</v>
      </c>
      <c r="N293">
        <v>290</v>
      </c>
      <c r="O293">
        <v>785</v>
      </c>
      <c r="P293">
        <v>597</v>
      </c>
      <c r="R293" s="8">
        <v>290</v>
      </c>
      <c r="S293" t="b">
        <f>OR(Tabla19[[#This Row],[Tiempo_lineal (ns)]]&gt;$C$508,Tabla19[[#This Row],[Tiempo_lineal (ns)]]&lt;$C$509)</f>
        <v>0</v>
      </c>
      <c r="T293" t="b">
        <f>OR(Tabla19[[#This Row],[Tiempo_normal (ns)]]&gt;$D$508,Tabla19[[#This Row],[Tiempo_normal (ns)]]&lt;$D$509)</f>
        <v>0</v>
      </c>
      <c r="U293" s="8">
        <v>290</v>
      </c>
      <c r="V293" t="b">
        <f>OR(Tabla310[[#This Row],[Tiempo_lineal (ns)]]&gt;$F$508,Tabla310[[#This Row],[Tiempo_lineal (ns)]]&lt;$F$509)</f>
        <v>0</v>
      </c>
      <c r="W293" t="b">
        <f>OR(Tabla310[[#This Row],[Tiempo_normal (ns)]]&gt;$G$508,Tabla310[[#This Row],[Tiempo_normal (ns)]]&lt;$G$509)</f>
        <v>0</v>
      </c>
      <c r="X293" s="8">
        <v>290</v>
      </c>
      <c r="Y293" t="b">
        <f>OR(Tabla411[[#This Row],[Tiempo_lineal (ns)]]&gt;$I$508,Tabla411[[#This Row],[Tiempo_lineal (ns)]]&lt;$I$509)</f>
        <v>0</v>
      </c>
      <c r="Z293" t="b">
        <f>OR(Tabla411[[#This Row],[Tiempo_normal (ns)]]&gt;$J$508,Tabla411[[#This Row],[Tiempo_normal (ns)]]&lt;$J$509)</f>
        <v>0</v>
      </c>
      <c r="AA293" s="8">
        <v>290</v>
      </c>
      <c r="AB293" t="b">
        <f>OR(Tabla512[[#This Row],[Tiempo_lineal (ns)]]&gt;$L$508,Tabla512[[#This Row],[Tiempo_lineal (ns)]]&lt;$L$509)</f>
        <v>0</v>
      </c>
      <c r="AC293" t="b">
        <f>OR(Tabla512[[#This Row],[Tiempo_normal (ns)]]&gt;$M$508,Tabla512[[#This Row],[Tiempo_normal (ns)]]&lt;$M$509)</f>
        <v>0</v>
      </c>
      <c r="AD293" s="8">
        <v>290</v>
      </c>
      <c r="AE293" t="b">
        <f>OR(Tabla613[[#This Row],[Tiempo_lineal (ns)]]&gt;$O$508,Tabla613[[#This Row],[Tiempo_lineal (ns)]]&lt;$O$509)</f>
        <v>0</v>
      </c>
      <c r="AF293" s="7" t="b">
        <f>OR(Tabla613[[#This Row],[Tiempo_normal (ns)]]&gt;$P$508,Tabla613[[#This Row],[Tiempo_normal (ns)]]&lt;$P$509)</f>
        <v>0</v>
      </c>
    </row>
    <row r="294" spans="2:32" x14ac:dyDescent="0.3">
      <c r="B294">
        <v>291</v>
      </c>
      <c r="C294">
        <v>66</v>
      </c>
      <c r="D294">
        <v>48</v>
      </c>
      <c r="E294">
        <v>291</v>
      </c>
      <c r="F294">
        <v>98</v>
      </c>
      <c r="G294">
        <v>66</v>
      </c>
      <c r="H294">
        <v>291</v>
      </c>
      <c r="I294">
        <v>271</v>
      </c>
      <c r="J294">
        <v>436</v>
      </c>
      <c r="K294">
        <v>291</v>
      </c>
      <c r="L294">
        <v>434</v>
      </c>
      <c r="M294">
        <v>424</v>
      </c>
      <c r="N294">
        <v>291</v>
      </c>
      <c r="O294">
        <v>570</v>
      </c>
      <c r="P294">
        <v>420</v>
      </c>
      <c r="R294" s="6">
        <v>291</v>
      </c>
      <c r="S294" t="b">
        <f>OR(Tabla19[[#This Row],[Tiempo_lineal (ns)]]&gt;$C$508,Tabla19[[#This Row],[Tiempo_lineal (ns)]]&lt;$C$509)</f>
        <v>0</v>
      </c>
      <c r="T294" t="b">
        <f>OR(Tabla19[[#This Row],[Tiempo_normal (ns)]]&gt;$D$508,Tabla19[[#This Row],[Tiempo_normal (ns)]]&lt;$D$509)</f>
        <v>0</v>
      </c>
      <c r="U294" s="6">
        <v>291</v>
      </c>
      <c r="V294" t="b">
        <f>OR(Tabla310[[#This Row],[Tiempo_lineal (ns)]]&gt;$F$508,Tabla310[[#This Row],[Tiempo_lineal (ns)]]&lt;$F$509)</f>
        <v>0</v>
      </c>
      <c r="W294" t="b">
        <f>OR(Tabla310[[#This Row],[Tiempo_normal (ns)]]&gt;$G$508,Tabla310[[#This Row],[Tiempo_normal (ns)]]&lt;$G$509)</f>
        <v>0</v>
      </c>
      <c r="X294" s="6">
        <v>291</v>
      </c>
      <c r="Y294" t="b">
        <f>OR(Tabla411[[#This Row],[Tiempo_lineal (ns)]]&gt;$I$508,Tabla411[[#This Row],[Tiempo_lineal (ns)]]&lt;$I$509)</f>
        <v>0</v>
      </c>
      <c r="Z294" t="b">
        <f>OR(Tabla411[[#This Row],[Tiempo_normal (ns)]]&gt;$J$508,Tabla411[[#This Row],[Tiempo_normal (ns)]]&lt;$J$509)</f>
        <v>0</v>
      </c>
      <c r="AA294" s="6">
        <v>291</v>
      </c>
      <c r="AB294" t="b">
        <f>OR(Tabla512[[#This Row],[Tiempo_lineal (ns)]]&gt;$L$508,Tabla512[[#This Row],[Tiempo_lineal (ns)]]&lt;$L$509)</f>
        <v>0</v>
      </c>
      <c r="AC294" t="b">
        <f>OR(Tabla512[[#This Row],[Tiempo_normal (ns)]]&gt;$M$508,Tabla512[[#This Row],[Tiempo_normal (ns)]]&lt;$M$509)</f>
        <v>0</v>
      </c>
      <c r="AD294" s="6">
        <v>291</v>
      </c>
      <c r="AE294" t="b">
        <f>OR(Tabla613[[#This Row],[Tiempo_lineal (ns)]]&gt;$O$508,Tabla613[[#This Row],[Tiempo_lineal (ns)]]&lt;$O$509)</f>
        <v>0</v>
      </c>
      <c r="AF294" s="7" t="b">
        <f>OR(Tabla613[[#This Row],[Tiempo_normal (ns)]]&gt;$P$508,Tabla613[[#This Row],[Tiempo_normal (ns)]]&lt;$P$509)</f>
        <v>0</v>
      </c>
    </row>
    <row r="295" spans="2:32" x14ac:dyDescent="0.3">
      <c r="B295">
        <v>292</v>
      </c>
      <c r="C295">
        <v>80</v>
      </c>
      <c r="D295">
        <v>52</v>
      </c>
      <c r="E295">
        <v>292</v>
      </c>
      <c r="F295">
        <v>68</v>
      </c>
      <c r="G295">
        <v>104</v>
      </c>
      <c r="H295">
        <v>292</v>
      </c>
      <c r="I295">
        <v>415</v>
      </c>
      <c r="J295">
        <v>411</v>
      </c>
      <c r="K295">
        <v>292</v>
      </c>
      <c r="L295">
        <v>306</v>
      </c>
      <c r="M295">
        <v>536</v>
      </c>
      <c r="N295">
        <v>292</v>
      </c>
      <c r="O295">
        <v>250</v>
      </c>
      <c r="P295">
        <v>526</v>
      </c>
      <c r="R295" s="8">
        <v>292</v>
      </c>
      <c r="S295" t="b">
        <f>OR(Tabla19[[#This Row],[Tiempo_lineal (ns)]]&gt;$C$508,Tabla19[[#This Row],[Tiempo_lineal (ns)]]&lt;$C$509)</f>
        <v>0</v>
      </c>
      <c r="T295" t="b">
        <f>OR(Tabla19[[#This Row],[Tiempo_normal (ns)]]&gt;$D$508,Tabla19[[#This Row],[Tiempo_normal (ns)]]&lt;$D$509)</f>
        <v>0</v>
      </c>
      <c r="U295" s="8">
        <v>292</v>
      </c>
      <c r="V295" t="b">
        <f>OR(Tabla310[[#This Row],[Tiempo_lineal (ns)]]&gt;$F$508,Tabla310[[#This Row],[Tiempo_lineal (ns)]]&lt;$F$509)</f>
        <v>0</v>
      </c>
      <c r="W295" t="b">
        <f>OR(Tabla310[[#This Row],[Tiempo_normal (ns)]]&gt;$G$508,Tabla310[[#This Row],[Tiempo_normal (ns)]]&lt;$G$509)</f>
        <v>0</v>
      </c>
      <c r="X295" s="8">
        <v>292</v>
      </c>
      <c r="Y295" t="b">
        <f>OR(Tabla411[[#This Row],[Tiempo_lineal (ns)]]&gt;$I$508,Tabla411[[#This Row],[Tiempo_lineal (ns)]]&lt;$I$509)</f>
        <v>0</v>
      </c>
      <c r="Z295" t="b">
        <f>OR(Tabla411[[#This Row],[Tiempo_normal (ns)]]&gt;$J$508,Tabla411[[#This Row],[Tiempo_normal (ns)]]&lt;$J$509)</f>
        <v>0</v>
      </c>
      <c r="AA295" s="8">
        <v>292</v>
      </c>
      <c r="AB295" t="b">
        <f>OR(Tabla512[[#This Row],[Tiempo_lineal (ns)]]&gt;$L$508,Tabla512[[#This Row],[Tiempo_lineal (ns)]]&lt;$L$509)</f>
        <v>0</v>
      </c>
      <c r="AC295" t="b">
        <f>OR(Tabla512[[#This Row],[Tiempo_normal (ns)]]&gt;$M$508,Tabla512[[#This Row],[Tiempo_normal (ns)]]&lt;$M$509)</f>
        <v>0</v>
      </c>
      <c r="AD295" s="8">
        <v>292</v>
      </c>
      <c r="AE295" t="b">
        <f>OR(Tabla613[[#This Row],[Tiempo_lineal (ns)]]&gt;$O$508,Tabla613[[#This Row],[Tiempo_lineal (ns)]]&lt;$O$509)</f>
        <v>0</v>
      </c>
      <c r="AF295" s="7" t="b">
        <f>OR(Tabla613[[#This Row],[Tiempo_normal (ns)]]&gt;$P$508,Tabla613[[#This Row],[Tiempo_normal (ns)]]&lt;$P$509)</f>
        <v>0</v>
      </c>
    </row>
    <row r="296" spans="2:32" x14ac:dyDescent="0.3">
      <c r="B296">
        <v>293</v>
      </c>
      <c r="C296">
        <v>91</v>
      </c>
      <c r="D296">
        <v>67</v>
      </c>
      <c r="E296">
        <v>293</v>
      </c>
      <c r="F296">
        <v>142</v>
      </c>
      <c r="G296">
        <v>47</v>
      </c>
      <c r="H296">
        <v>293</v>
      </c>
      <c r="I296">
        <v>341</v>
      </c>
      <c r="J296">
        <v>422</v>
      </c>
      <c r="K296">
        <v>293</v>
      </c>
      <c r="L296">
        <v>210</v>
      </c>
      <c r="M296">
        <v>194</v>
      </c>
      <c r="N296">
        <v>293</v>
      </c>
      <c r="O296">
        <v>314</v>
      </c>
      <c r="P296">
        <v>860</v>
      </c>
      <c r="R296" s="6">
        <v>293</v>
      </c>
      <c r="S296" t="b">
        <f>OR(Tabla19[[#This Row],[Tiempo_lineal (ns)]]&gt;$C$508,Tabla19[[#This Row],[Tiempo_lineal (ns)]]&lt;$C$509)</f>
        <v>0</v>
      </c>
      <c r="T296" t="b">
        <f>OR(Tabla19[[#This Row],[Tiempo_normal (ns)]]&gt;$D$508,Tabla19[[#This Row],[Tiempo_normal (ns)]]&lt;$D$509)</f>
        <v>0</v>
      </c>
      <c r="U296" s="6">
        <v>293</v>
      </c>
      <c r="V296" t="b">
        <f>OR(Tabla310[[#This Row],[Tiempo_lineal (ns)]]&gt;$F$508,Tabla310[[#This Row],[Tiempo_lineal (ns)]]&lt;$F$509)</f>
        <v>0</v>
      </c>
      <c r="W296" t="b">
        <f>OR(Tabla310[[#This Row],[Tiempo_normal (ns)]]&gt;$G$508,Tabla310[[#This Row],[Tiempo_normal (ns)]]&lt;$G$509)</f>
        <v>0</v>
      </c>
      <c r="X296" s="6">
        <v>293</v>
      </c>
      <c r="Y296" t="b">
        <f>OR(Tabla411[[#This Row],[Tiempo_lineal (ns)]]&gt;$I$508,Tabla411[[#This Row],[Tiempo_lineal (ns)]]&lt;$I$509)</f>
        <v>0</v>
      </c>
      <c r="Z296" t="b">
        <f>OR(Tabla411[[#This Row],[Tiempo_normal (ns)]]&gt;$J$508,Tabla411[[#This Row],[Tiempo_normal (ns)]]&lt;$J$509)</f>
        <v>0</v>
      </c>
      <c r="AA296" s="6">
        <v>293</v>
      </c>
      <c r="AB296" t="b">
        <f>OR(Tabla512[[#This Row],[Tiempo_lineal (ns)]]&gt;$L$508,Tabla512[[#This Row],[Tiempo_lineal (ns)]]&lt;$L$509)</f>
        <v>0</v>
      </c>
      <c r="AC296" t="b">
        <f>OR(Tabla512[[#This Row],[Tiempo_normal (ns)]]&gt;$M$508,Tabla512[[#This Row],[Tiempo_normal (ns)]]&lt;$M$509)</f>
        <v>0</v>
      </c>
      <c r="AD296" s="6">
        <v>293</v>
      </c>
      <c r="AE296" t="b">
        <f>OR(Tabla613[[#This Row],[Tiempo_lineal (ns)]]&gt;$O$508,Tabla613[[#This Row],[Tiempo_lineal (ns)]]&lt;$O$509)</f>
        <v>0</v>
      </c>
      <c r="AF296" s="7" t="b">
        <f>OR(Tabla613[[#This Row],[Tiempo_normal (ns)]]&gt;$P$508,Tabla613[[#This Row],[Tiempo_normal (ns)]]&lt;$P$509)</f>
        <v>0</v>
      </c>
    </row>
    <row r="297" spans="2:32" x14ac:dyDescent="0.3">
      <c r="B297">
        <v>294</v>
      </c>
      <c r="C297">
        <v>83</v>
      </c>
      <c r="D297">
        <v>38</v>
      </c>
      <c r="E297">
        <v>294</v>
      </c>
      <c r="F297">
        <v>123</v>
      </c>
      <c r="G297">
        <v>68</v>
      </c>
      <c r="H297">
        <v>294</v>
      </c>
      <c r="I297">
        <v>143</v>
      </c>
      <c r="J297">
        <v>147</v>
      </c>
      <c r="K297">
        <v>294</v>
      </c>
      <c r="L297">
        <v>407</v>
      </c>
      <c r="M297">
        <v>353</v>
      </c>
      <c r="N297">
        <v>294</v>
      </c>
      <c r="O297">
        <v>583</v>
      </c>
      <c r="P297">
        <v>584</v>
      </c>
      <c r="R297" s="8">
        <v>294</v>
      </c>
      <c r="S297" t="b">
        <f>OR(Tabla19[[#This Row],[Tiempo_lineal (ns)]]&gt;$C$508,Tabla19[[#This Row],[Tiempo_lineal (ns)]]&lt;$C$509)</f>
        <v>0</v>
      </c>
      <c r="T297" t="b">
        <f>OR(Tabla19[[#This Row],[Tiempo_normal (ns)]]&gt;$D$508,Tabla19[[#This Row],[Tiempo_normal (ns)]]&lt;$D$509)</f>
        <v>0</v>
      </c>
      <c r="U297" s="8">
        <v>294</v>
      </c>
      <c r="V297" t="b">
        <f>OR(Tabla310[[#This Row],[Tiempo_lineal (ns)]]&gt;$F$508,Tabla310[[#This Row],[Tiempo_lineal (ns)]]&lt;$F$509)</f>
        <v>0</v>
      </c>
      <c r="W297" t="b">
        <f>OR(Tabla310[[#This Row],[Tiempo_normal (ns)]]&gt;$G$508,Tabla310[[#This Row],[Tiempo_normal (ns)]]&lt;$G$509)</f>
        <v>0</v>
      </c>
      <c r="X297" s="8">
        <v>294</v>
      </c>
      <c r="Y297" t="b">
        <f>OR(Tabla411[[#This Row],[Tiempo_lineal (ns)]]&gt;$I$508,Tabla411[[#This Row],[Tiempo_lineal (ns)]]&lt;$I$509)</f>
        <v>0</v>
      </c>
      <c r="Z297" t="b">
        <f>OR(Tabla411[[#This Row],[Tiempo_normal (ns)]]&gt;$J$508,Tabla411[[#This Row],[Tiempo_normal (ns)]]&lt;$J$509)</f>
        <v>0</v>
      </c>
      <c r="AA297" s="8">
        <v>294</v>
      </c>
      <c r="AB297" t="b">
        <f>OR(Tabla512[[#This Row],[Tiempo_lineal (ns)]]&gt;$L$508,Tabla512[[#This Row],[Tiempo_lineal (ns)]]&lt;$L$509)</f>
        <v>0</v>
      </c>
      <c r="AC297" t="b">
        <f>OR(Tabla512[[#This Row],[Tiempo_normal (ns)]]&gt;$M$508,Tabla512[[#This Row],[Tiempo_normal (ns)]]&lt;$M$509)</f>
        <v>0</v>
      </c>
      <c r="AD297" s="8">
        <v>294</v>
      </c>
      <c r="AE297" t="b">
        <f>OR(Tabla613[[#This Row],[Tiempo_lineal (ns)]]&gt;$O$508,Tabla613[[#This Row],[Tiempo_lineal (ns)]]&lt;$O$509)</f>
        <v>0</v>
      </c>
      <c r="AF297" s="7" t="b">
        <f>OR(Tabla613[[#This Row],[Tiempo_normal (ns)]]&gt;$P$508,Tabla613[[#This Row],[Tiempo_normal (ns)]]&lt;$P$509)</f>
        <v>0</v>
      </c>
    </row>
    <row r="298" spans="2:32" x14ac:dyDescent="0.3">
      <c r="B298">
        <v>295</v>
      </c>
      <c r="C298">
        <v>85</v>
      </c>
      <c r="D298">
        <v>66</v>
      </c>
      <c r="E298">
        <v>295</v>
      </c>
      <c r="F298">
        <v>108</v>
      </c>
      <c r="G298">
        <v>3827</v>
      </c>
      <c r="H298">
        <v>295</v>
      </c>
      <c r="I298">
        <v>139</v>
      </c>
      <c r="J298">
        <v>428</v>
      </c>
      <c r="K298">
        <v>295</v>
      </c>
      <c r="L298">
        <v>361</v>
      </c>
      <c r="M298">
        <v>392</v>
      </c>
      <c r="N298">
        <v>295</v>
      </c>
      <c r="O298">
        <v>901</v>
      </c>
      <c r="P298">
        <v>544</v>
      </c>
      <c r="R298" s="6">
        <v>295</v>
      </c>
      <c r="S298" t="b">
        <f>OR(Tabla19[[#This Row],[Tiempo_lineal (ns)]]&gt;$C$508,Tabla19[[#This Row],[Tiempo_lineal (ns)]]&lt;$C$509)</f>
        <v>0</v>
      </c>
      <c r="T298" t="b">
        <f>OR(Tabla19[[#This Row],[Tiempo_normal (ns)]]&gt;$D$508,Tabla19[[#This Row],[Tiempo_normal (ns)]]&lt;$D$509)</f>
        <v>0</v>
      </c>
      <c r="U298" s="6">
        <v>295</v>
      </c>
      <c r="V298" t="b">
        <f>OR(Tabla310[[#This Row],[Tiempo_lineal (ns)]]&gt;$F$508,Tabla310[[#This Row],[Tiempo_lineal (ns)]]&lt;$F$509)</f>
        <v>0</v>
      </c>
      <c r="W298" t="b">
        <f>OR(Tabla310[[#This Row],[Tiempo_normal (ns)]]&gt;$G$508,Tabla310[[#This Row],[Tiempo_normal (ns)]]&lt;$G$509)</f>
        <v>1</v>
      </c>
      <c r="X298" s="6">
        <v>295</v>
      </c>
      <c r="Y298" t="b">
        <f>OR(Tabla411[[#This Row],[Tiempo_lineal (ns)]]&gt;$I$508,Tabla411[[#This Row],[Tiempo_lineal (ns)]]&lt;$I$509)</f>
        <v>0</v>
      </c>
      <c r="Z298" t="b">
        <f>OR(Tabla411[[#This Row],[Tiempo_normal (ns)]]&gt;$J$508,Tabla411[[#This Row],[Tiempo_normal (ns)]]&lt;$J$509)</f>
        <v>0</v>
      </c>
      <c r="AA298" s="6">
        <v>295</v>
      </c>
      <c r="AB298" t="b">
        <f>OR(Tabla512[[#This Row],[Tiempo_lineal (ns)]]&gt;$L$508,Tabla512[[#This Row],[Tiempo_lineal (ns)]]&lt;$L$509)</f>
        <v>0</v>
      </c>
      <c r="AC298" t="b">
        <f>OR(Tabla512[[#This Row],[Tiempo_normal (ns)]]&gt;$M$508,Tabla512[[#This Row],[Tiempo_normal (ns)]]&lt;$M$509)</f>
        <v>0</v>
      </c>
      <c r="AD298" s="6">
        <v>295</v>
      </c>
      <c r="AE298" t="b">
        <f>OR(Tabla613[[#This Row],[Tiempo_lineal (ns)]]&gt;$O$508,Tabla613[[#This Row],[Tiempo_lineal (ns)]]&lt;$O$509)</f>
        <v>0</v>
      </c>
      <c r="AF298" s="7" t="b">
        <f>OR(Tabla613[[#This Row],[Tiempo_normal (ns)]]&gt;$P$508,Tabla613[[#This Row],[Tiempo_normal (ns)]]&lt;$P$509)</f>
        <v>0</v>
      </c>
    </row>
    <row r="299" spans="2:32" x14ac:dyDescent="0.3">
      <c r="B299">
        <v>296</v>
      </c>
      <c r="C299">
        <v>63</v>
      </c>
      <c r="D299">
        <v>43</v>
      </c>
      <c r="E299">
        <v>296</v>
      </c>
      <c r="F299">
        <v>86</v>
      </c>
      <c r="G299">
        <v>41</v>
      </c>
      <c r="H299">
        <v>296</v>
      </c>
      <c r="I299">
        <v>181</v>
      </c>
      <c r="J299">
        <v>361</v>
      </c>
      <c r="K299">
        <v>296</v>
      </c>
      <c r="L299">
        <v>625</v>
      </c>
      <c r="M299">
        <v>184</v>
      </c>
      <c r="N299">
        <v>296</v>
      </c>
      <c r="O299">
        <v>604</v>
      </c>
      <c r="P299">
        <v>483</v>
      </c>
      <c r="R299" s="8">
        <v>296</v>
      </c>
      <c r="S299" t="b">
        <f>OR(Tabla19[[#This Row],[Tiempo_lineal (ns)]]&gt;$C$508,Tabla19[[#This Row],[Tiempo_lineal (ns)]]&lt;$C$509)</f>
        <v>0</v>
      </c>
      <c r="T299" t="b">
        <f>OR(Tabla19[[#This Row],[Tiempo_normal (ns)]]&gt;$D$508,Tabla19[[#This Row],[Tiempo_normal (ns)]]&lt;$D$509)</f>
        <v>0</v>
      </c>
      <c r="U299" s="8">
        <v>296</v>
      </c>
      <c r="V299" t="b">
        <f>OR(Tabla310[[#This Row],[Tiempo_lineal (ns)]]&gt;$F$508,Tabla310[[#This Row],[Tiempo_lineal (ns)]]&lt;$F$509)</f>
        <v>0</v>
      </c>
      <c r="W299" t="b">
        <f>OR(Tabla310[[#This Row],[Tiempo_normal (ns)]]&gt;$G$508,Tabla310[[#This Row],[Tiempo_normal (ns)]]&lt;$G$509)</f>
        <v>0</v>
      </c>
      <c r="X299" s="8">
        <v>296</v>
      </c>
      <c r="Y299" t="b">
        <f>OR(Tabla411[[#This Row],[Tiempo_lineal (ns)]]&gt;$I$508,Tabla411[[#This Row],[Tiempo_lineal (ns)]]&lt;$I$509)</f>
        <v>0</v>
      </c>
      <c r="Z299" t="b">
        <f>OR(Tabla411[[#This Row],[Tiempo_normal (ns)]]&gt;$J$508,Tabla411[[#This Row],[Tiempo_normal (ns)]]&lt;$J$509)</f>
        <v>0</v>
      </c>
      <c r="AA299" s="8">
        <v>296</v>
      </c>
      <c r="AB299" t="b">
        <f>OR(Tabla512[[#This Row],[Tiempo_lineal (ns)]]&gt;$L$508,Tabla512[[#This Row],[Tiempo_lineal (ns)]]&lt;$L$509)</f>
        <v>0</v>
      </c>
      <c r="AC299" t="b">
        <f>OR(Tabla512[[#This Row],[Tiempo_normal (ns)]]&gt;$M$508,Tabla512[[#This Row],[Tiempo_normal (ns)]]&lt;$M$509)</f>
        <v>0</v>
      </c>
      <c r="AD299" s="8">
        <v>296</v>
      </c>
      <c r="AE299" t="b">
        <f>OR(Tabla613[[#This Row],[Tiempo_lineal (ns)]]&gt;$O$508,Tabla613[[#This Row],[Tiempo_lineal (ns)]]&lt;$O$509)</f>
        <v>0</v>
      </c>
      <c r="AF299" s="7" t="b">
        <f>OR(Tabla613[[#This Row],[Tiempo_normal (ns)]]&gt;$P$508,Tabla613[[#This Row],[Tiempo_normal (ns)]]&lt;$P$509)</f>
        <v>0</v>
      </c>
    </row>
    <row r="300" spans="2:32" x14ac:dyDescent="0.3">
      <c r="B300">
        <v>297</v>
      </c>
      <c r="C300">
        <v>55</v>
      </c>
      <c r="D300">
        <v>65</v>
      </c>
      <c r="E300">
        <v>297</v>
      </c>
      <c r="F300">
        <v>95</v>
      </c>
      <c r="G300">
        <v>40</v>
      </c>
      <c r="H300">
        <v>297</v>
      </c>
      <c r="I300">
        <v>114</v>
      </c>
      <c r="J300">
        <v>44</v>
      </c>
      <c r="K300">
        <v>297</v>
      </c>
      <c r="L300">
        <v>544</v>
      </c>
      <c r="M300">
        <v>341</v>
      </c>
      <c r="N300">
        <v>297</v>
      </c>
      <c r="O300">
        <v>910</v>
      </c>
      <c r="P300">
        <v>977</v>
      </c>
      <c r="R300" s="6">
        <v>297</v>
      </c>
      <c r="S300" t="b">
        <f>OR(Tabla19[[#This Row],[Tiempo_lineal (ns)]]&gt;$C$508,Tabla19[[#This Row],[Tiempo_lineal (ns)]]&lt;$C$509)</f>
        <v>0</v>
      </c>
      <c r="T300" t="b">
        <f>OR(Tabla19[[#This Row],[Tiempo_normal (ns)]]&gt;$D$508,Tabla19[[#This Row],[Tiempo_normal (ns)]]&lt;$D$509)</f>
        <v>0</v>
      </c>
      <c r="U300" s="6">
        <v>297</v>
      </c>
      <c r="V300" t="b">
        <f>OR(Tabla310[[#This Row],[Tiempo_lineal (ns)]]&gt;$F$508,Tabla310[[#This Row],[Tiempo_lineal (ns)]]&lt;$F$509)</f>
        <v>0</v>
      </c>
      <c r="W300" t="b">
        <f>OR(Tabla310[[#This Row],[Tiempo_normal (ns)]]&gt;$G$508,Tabla310[[#This Row],[Tiempo_normal (ns)]]&lt;$G$509)</f>
        <v>0</v>
      </c>
      <c r="X300" s="6">
        <v>297</v>
      </c>
      <c r="Y300" t="b">
        <f>OR(Tabla411[[#This Row],[Tiempo_lineal (ns)]]&gt;$I$508,Tabla411[[#This Row],[Tiempo_lineal (ns)]]&lt;$I$509)</f>
        <v>0</v>
      </c>
      <c r="Z300" t="b">
        <f>OR(Tabla411[[#This Row],[Tiempo_normal (ns)]]&gt;$J$508,Tabla411[[#This Row],[Tiempo_normal (ns)]]&lt;$J$509)</f>
        <v>0</v>
      </c>
      <c r="AA300" s="6">
        <v>297</v>
      </c>
      <c r="AB300" t="b">
        <f>OR(Tabla512[[#This Row],[Tiempo_lineal (ns)]]&gt;$L$508,Tabla512[[#This Row],[Tiempo_lineal (ns)]]&lt;$L$509)</f>
        <v>0</v>
      </c>
      <c r="AC300" t="b">
        <f>OR(Tabla512[[#This Row],[Tiempo_normal (ns)]]&gt;$M$508,Tabla512[[#This Row],[Tiempo_normal (ns)]]&lt;$M$509)</f>
        <v>0</v>
      </c>
      <c r="AD300" s="6">
        <v>297</v>
      </c>
      <c r="AE300" t="b">
        <f>OR(Tabla613[[#This Row],[Tiempo_lineal (ns)]]&gt;$O$508,Tabla613[[#This Row],[Tiempo_lineal (ns)]]&lt;$O$509)</f>
        <v>0</v>
      </c>
      <c r="AF300" s="7" t="b">
        <f>OR(Tabla613[[#This Row],[Tiempo_normal (ns)]]&gt;$P$508,Tabla613[[#This Row],[Tiempo_normal (ns)]]&lt;$P$509)</f>
        <v>0</v>
      </c>
    </row>
    <row r="301" spans="2:32" x14ac:dyDescent="0.3">
      <c r="B301">
        <v>298</v>
      </c>
      <c r="C301">
        <v>117</v>
      </c>
      <c r="D301">
        <v>38</v>
      </c>
      <c r="E301">
        <v>298</v>
      </c>
      <c r="F301">
        <v>114</v>
      </c>
      <c r="G301">
        <v>161</v>
      </c>
      <c r="H301">
        <v>298</v>
      </c>
      <c r="I301">
        <v>139</v>
      </c>
      <c r="J301">
        <v>44</v>
      </c>
      <c r="K301">
        <v>298</v>
      </c>
      <c r="L301">
        <v>409</v>
      </c>
      <c r="M301">
        <v>699</v>
      </c>
      <c r="N301">
        <v>298</v>
      </c>
      <c r="O301">
        <v>884</v>
      </c>
      <c r="P301">
        <v>390</v>
      </c>
      <c r="R301" s="8">
        <v>298</v>
      </c>
      <c r="S301" t="b">
        <f>OR(Tabla19[[#This Row],[Tiempo_lineal (ns)]]&gt;$C$508,Tabla19[[#This Row],[Tiempo_lineal (ns)]]&lt;$C$509)</f>
        <v>0</v>
      </c>
      <c r="T301" t="b">
        <f>OR(Tabla19[[#This Row],[Tiempo_normal (ns)]]&gt;$D$508,Tabla19[[#This Row],[Tiempo_normal (ns)]]&lt;$D$509)</f>
        <v>0</v>
      </c>
      <c r="U301" s="8">
        <v>298</v>
      </c>
      <c r="V301" t="b">
        <f>OR(Tabla310[[#This Row],[Tiempo_lineal (ns)]]&gt;$F$508,Tabla310[[#This Row],[Tiempo_lineal (ns)]]&lt;$F$509)</f>
        <v>0</v>
      </c>
      <c r="W301" t="b">
        <f>OR(Tabla310[[#This Row],[Tiempo_normal (ns)]]&gt;$G$508,Tabla310[[#This Row],[Tiempo_normal (ns)]]&lt;$G$509)</f>
        <v>0</v>
      </c>
      <c r="X301" s="8">
        <v>298</v>
      </c>
      <c r="Y301" t="b">
        <f>OR(Tabla411[[#This Row],[Tiempo_lineal (ns)]]&gt;$I$508,Tabla411[[#This Row],[Tiempo_lineal (ns)]]&lt;$I$509)</f>
        <v>0</v>
      </c>
      <c r="Z301" t="b">
        <f>OR(Tabla411[[#This Row],[Tiempo_normal (ns)]]&gt;$J$508,Tabla411[[#This Row],[Tiempo_normal (ns)]]&lt;$J$509)</f>
        <v>0</v>
      </c>
      <c r="AA301" s="8">
        <v>298</v>
      </c>
      <c r="AB301" t="b">
        <f>OR(Tabla512[[#This Row],[Tiempo_lineal (ns)]]&gt;$L$508,Tabla512[[#This Row],[Tiempo_lineal (ns)]]&lt;$L$509)</f>
        <v>0</v>
      </c>
      <c r="AC301" t="b">
        <f>OR(Tabla512[[#This Row],[Tiempo_normal (ns)]]&gt;$M$508,Tabla512[[#This Row],[Tiempo_normal (ns)]]&lt;$M$509)</f>
        <v>1</v>
      </c>
      <c r="AD301" s="8">
        <v>298</v>
      </c>
      <c r="AE301" t="b">
        <f>OR(Tabla613[[#This Row],[Tiempo_lineal (ns)]]&gt;$O$508,Tabla613[[#This Row],[Tiempo_lineal (ns)]]&lt;$O$509)</f>
        <v>0</v>
      </c>
      <c r="AF301" s="7" t="b">
        <f>OR(Tabla613[[#This Row],[Tiempo_normal (ns)]]&gt;$P$508,Tabla613[[#This Row],[Tiempo_normal (ns)]]&lt;$P$509)</f>
        <v>0</v>
      </c>
    </row>
    <row r="302" spans="2:32" x14ac:dyDescent="0.3">
      <c r="B302">
        <v>299</v>
      </c>
      <c r="C302">
        <v>86</v>
      </c>
      <c r="D302">
        <v>68</v>
      </c>
      <c r="E302">
        <v>299</v>
      </c>
      <c r="F302">
        <v>95</v>
      </c>
      <c r="G302">
        <v>84</v>
      </c>
      <c r="H302">
        <v>299</v>
      </c>
      <c r="I302">
        <v>134</v>
      </c>
      <c r="J302">
        <v>243</v>
      </c>
      <c r="K302">
        <v>299</v>
      </c>
      <c r="L302">
        <v>298</v>
      </c>
      <c r="M302">
        <v>384</v>
      </c>
      <c r="N302">
        <v>299</v>
      </c>
      <c r="O302">
        <v>730</v>
      </c>
      <c r="P302">
        <v>469</v>
      </c>
      <c r="R302" s="6">
        <v>299</v>
      </c>
      <c r="S302" t="b">
        <f>OR(Tabla19[[#This Row],[Tiempo_lineal (ns)]]&gt;$C$508,Tabla19[[#This Row],[Tiempo_lineal (ns)]]&lt;$C$509)</f>
        <v>0</v>
      </c>
      <c r="T302" t="b">
        <f>OR(Tabla19[[#This Row],[Tiempo_normal (ns)]]&gt;$D$508,Tabla19[[#This Row],[Tiempo_normal (ns)]]&lt;$D$509)</f>
        <v>0</v>
      </c>
      <c r="U302" s="6">
        <v>299</v>
      </c>
      <c r="V302" t="b">
        <f>OR(Tabla310[[#This Row],[Tiempo_lineal (ns)]]&gt;$F$508,Tabla310[[#This Row],[Tiempo_lineal (ns)]]&lt;$F$509)</f>
        <v>0</v>
      </c>
      <c r="W302" t="b">
        <f>OR(Tabla310[[#This Row],[Tiempo_normal (ns)]]&gt;$G$508,Tabla310[[#This Row],[Tiempo_normal (ns)]]&lt;$G$509)</f>
        <v>0</v>
      </c>
      <c r="X302" s="6">
        <v>299</v>
      </c>
      <c r="Y302" t="b">
        <f>OR(Tabla411[[#This Row],[Tiempo_lineal (ns)]]&gt;$I$508,Tabla411[[#This Row],[Tiempo_lineal (ns)]]&lt;$I$509)</f>
        <v>0</v>
      </c>
      <c r="Z302" t="b">
        <f>OR(Tabla411[[#This Row],[Tiempo_normal (ns)]]&gt;$J$508,Tabla411[[#This Row],[Tiempo_normal (ns)]]&lt;$J$509)</f>
        <v>0</v>
      </c>
      <c r="AA302" s="6">
        <v>299</v>
      </c>
      <c r="AB302" t="b">
        <f>OR(Tabla512[[#This Row],[Tiempo_lineal (ns)]]&gt;$L$508,Tabla512[[#This Row],[Tiempo_lineal (ns)]]&lt;$L$509)</f>
        <v>0</v>
      </c>
      <c r="AC302" t="b">
        <f>OR(Tabla512[[#This Row],[Tiempo_normal (ns)]]&gt;$M$508,Tabla512[[#This Row],[Tiempo_normal (ns)]]&lt;$M$509)</f>
        <v>0</v>
      </c>
      <c r="AD302" s="6">
        <v>299</v>
      </c>
      <c r="AE302" t="b">
        <f>OR(Tabla613[[#This Row],[Tiempo_lineal (ns)]]&gt;$O$508,Tabla613[[#This Row],[Tiempo_lineal (ns)]]&lt;$O$509)</f>
        <v>0</v>
      </c>
      <c r="AF302" s="7" t="b">
        <f>OR(Tabla613[[#This Row],[Tiempo_normal (ns)]]&gt;$P$508,Tabla613[[#This Row],[Tiempo_normal (ns)]]&lt;$P$509)</f>
        <v>0</v>
      </c>
    </row>
    <row r="303" spans="2:32" x14ac:dyDescent="0.3">
      <c r="B303">
        <v>300</v>
      </c>
      <c r="C303">
        <v>61</v>
      </c>
      <c r="D303">
        <v>68</v>
      </c>
      <c r="E303">
        <v>300</v>
      </c>
      <c r="F303">
        <v>44</v>
      </c>
      <c r="G303">
        <v>42</v>
      </c>
      <c r="H303">
        <v>300</v>
      </c>
      <c r="I303">
        <v>115</v>
      </c>
      <c r="J303">
        <v>80</v>
      </c>
      <c r="K303">
        <v>300</v>
      </c>
      <c r="L303">
        <v>319</v>
      </c>
      <c r="M303">
        <v>304</v>
      </c>
      <c r="N303">
        <v>300</v>
      </c>
      <c r="O303">
        <v>578</v>
      </c>
      <c r="P303">
        <v>505</v>
      </c>
      <c r="R303" s="8">
        <v>300</v>
      </c>
      <c r="S303" t="b">
        <f>OR(Tabla19[[#This Row],[Tiempo_lineal (ns)]]&gt;$C$508,Tabla19[[#This Row],[Tiempo_lineal (ns)]]&lt;$C$509)</f>
        <v>0</v>
      </c>
      <c r="T303" t="b">
        <f>OR(Tabla19[[#This Row],[Tiempo_normal (ns)]]&gt;$D$508,Tabla19[[#This Row],[Tiempo_normal (ns)]]&lt;$D$509)</f>
        <v>0</v>
      </c>
      <c r="U303" s="8">
        <v>300</v>
      </c>
      <c r="V303" t="b">
        <f>OR(Tabla310[[#This Row],[Tiempo_lineal (ns)]]&gt;$F$508,Tabla310[[#This Row],[Tiempo_lineal (ns)]]&lt;$F$509)</f>
        <v>0</v>
      </c>
      <c r="W303" t="b">
        <f>OR(Tabla310[[#This Row],[Tiempo_normal (ns)]]&gt;$G$508,Tabla310[[#This Row],[Tiempo_normal (ns)]]&lt;$G$509)</f>
        <v>0</v>
      </c>
      <c r="X303" s="8">
        <v>300</v>
      </c>
      <c r="Y303" t="b">
        <f>OR(Tabla411[[#This Row],[Tiempo_lineal (ns)]]&gt;$I$508,Tabla411[[#This Row],[Tiempo_lineal (ns)]]&lt;$I$509)</f>
        <v>0</v>
      </c>
      <c r="Z303" t="b">
        <f>OR(Tabla411[[#This Row],[Tiempo_normal (ns)]]&gt;$J$508,Tabla411[[#This Row],[Tiempo_normal (ns)]]&lt;$J$509)</f>
        <v>0</v>
      </c>
      <c r="AA303" s="8">
        <v>300</v>
      </c>
      <c r="AB303" t="b">
        <f>OR(Tabla512[[#This Row],[Tiempo_lineal (ns)]]&gt;$L$508,Tabla512[[#This Row],[Tiempo_lineal (ns)]]&lt;$L$509)</f>
        <v>0</v>
      </c>
      <c r="AC303" t="b">
        <f>OR(Tabla512[[#This Row],[Tiempo_normal (ns)]]&gt;$M$508,Tabla512[[#This Row],[Tiempo_normal (ns)]]&lt;$M$509)</f>
        <v>0</v>
      </c>
      <c r="AD303" s="8">
        <v>300</v>
      </c>
      <c r="AE303" t="b">
        <f>OR(Tabla613[[#This Row],[Tiempo_lineal (ns)]]&gt;$O$508,Tabla613[[#This Row],[Tiempo_lineal (ns)]]&lt;$O$509)</f>
        <v>0</v>
      </c>
      <c r="AF303" s="7" t="b">
        <f>OR(Tabla613[[#This Row],[Tiempo_normal (ns)]]&gt;$P$508,Tabla613[[#This Row],[Tiempo_normal (ns)]]&lt;$P$509)</f>
        <v>0</v>
      </c>
    </row>
    <row r="304" spans="2:32" x14ac:dyDescent="0.3">
      <c r="B304">
        <v>301</v>
      </c>
      <c r="C304">
        <v>73</v>
      </c>
      <c r="D304">
        <v>92</v>
      </c>
      <c r="E304">
        <v>301</v>
      </c>
      <c r="F304">
        <v>73</v>
      </c>
      <c r="G304">
        <v>75</v>
      </c>
      <c r="H304">
        <v>301</v>
      </c>
      <c r="I304">
        <v>147</v>
      </c>
      <c r="J304">
        <v>244</v>
      </c>
      <c r="K304">
        <v>301</v>
      </c>
      <c r="L304">
        <v>271</v>
      </c>
      <c r="M304">
        <v>398</v>
      </c>
      <c r="N304">
        <v>301</v>
      </c>
      <c r="O304">
        <v>1211</v>
      </c>
      <c r="P304">
        <v>539</v>
      </c>
      <c r="R304" s="6">
        <v>301</v>
      </c>
      <c r="S304" t="b">
        <f>OR(Tabla19[[#This Row],[Tiempo_lineal (ns)]]&gt;$C$508,Tabla19[[#This Row],[Tiempo_lineal (ns)]]&lt;$C$509)</f>
        <v>0</v>
      </c>
      <c r="T304" t="b">
        <f>OR(Tabla19[[#This Row],[Tiempo_normal (ns)]]&gt;$D$508,Tabla19[[#This Row],[Tiempo_normal (ns)]]&lt;$D$509)</f>
        <v>0</v>
      </c>
      <c r="U304" s="6">
        <v>301</v>
      </c>
      <c r="V304" t="b">
        <f>OR(Tabla310[[#This Row],[Tiempo_lineal (ns)]]&gt;$F$508,Tabla310[[#This Row],[Tiempo_lineal (ns)]]&lt;$F$509)</f>
        <v>0</v>
      </c>
      <c r="W304" t="b">
        <f>OR(Tabla310[[#This Row],[Tiempo_normal (ns)]]&gt;$G$508,Tabla310[[#This Row],[Tiempo_normal (ns)]]&lt;$G$509)</f>
        <v>0</v>
      </c>
      <c r="X304" s="6">
        <v>301</v>
      </c>
      <c r="Y304" t="b">
        <f>OR(Tabla411[[#This Row],[Tiempo_lineal (ns)]]&gt;$I$508,Tabla411[[#This Row],[Tiempo_lineal (ns)]]&lt;$I$509)</f>
        <v>0</v>
      </c>
      <c r="Z304" t="b">
        <f>OR(Tabla411[[#This Row],[Tiempo_normal (ns)]]&gt;$J$508,Tabla411[[#This Row],[Tiempo_normal (ns)]]&lt;$J$509)</f>
        <v>0</v>
      </c>
      <c r="AA304" s="6">
        <v>301</v>
      </c>
      <c r="AB304" t="b">
        <f>OR(Tabla512[[#This Row],[Tiempo_lineal (ns)]]&gt;$L$508,Tabla512[[#This Row],[Tiempo_lineal (ns)]]&lt;$L$509)</f>
        <v>0</v>
      </c>
      <c r="AC304" t="b">
        <f>OR(Tabla512[[#This Row],[Tiempo_normal (ns)]]&gt;$M$508,Tabla512[[#This Row],[Tiempo_normal (ns)]]&lt;$M$509)</f>
        <v>0</v>
      </c>
      <c r="AD304" s="6">
        <v>301</v>
      </c>
      <c r="AE304" t="b">
        <f>OR(Tabla613[[#This Row],[Tiempo_lineal (ns)]]&gt;$O$508,Tabla613[[#This Row],[Tiempo_lineal (ns)]]&lt;$O$509)</f>
        <v>0</v>
      </c>
      <c r="AF304" s="7" t="b">
        <f>OR(Tabla613[[#This Row],[Tiempo_normal (ns)]]&gt;$P$508,Tabla613[[#This Row],[Tiempo_normal (ns)]]&lt;$P$509)</f>
        <v>0</v>
      </c>
    </row>
    <row r="305" spans="2:32" x14ac:dyDescent="0.3">
      <c r="B305">
        <v>302</v>
      </c>
      <c r="C305">
        <v>79</v>
      </c>
      <c r="D305">
        <v>38</v>
      </c>
      <c r="E305">
        <v>302</v>
      </c>
      <c r="F305">
        <v>87</v>
      </c>
      <c r="G305">
        <v>35</v>
      </c>
      <c r="H305">
        <v>302</v>
      </c>
      <c r="I305">
        <v>354</v>
      </c>
      <c r="J305">
        <v>213</v>
      </c>
      <c r="K305">
        <v>302</v>
      </c>
      <c r="L305">
        <v>708</v>
      </c>
      <c r="M305">
        <v>292</v>
      </c>
      <c r="N305">
        <v>302</v>
      </c>
      <c r="O305">
        <v>908</v>
      </c>
      <c r="P305">
        <v>1005</v>
      </c>
      <c r="R305" s="8">
        <v>302</v>
      </c>
      <c r="S305" t="b">
        <f>OR(Tabla19[[#This Row],[Tiempo_lineal (ns)]]&gt;$C$508,Tabla19[[#This Row],[Tiempo_lineal (ns)]]&lt;$C$509)</f>
        <v>0</v>
      </c>
      <c r="T305" t="b">
        <f>OR(Tabla19[[#This Row],[Tiempo_normal (ns)]]&gt;$D$508,Tabla19[[#This Row],[Tiempo_normal (ns)]]&lt;$D$509)</f>
        <v>0</v>
      </c>
      <c r="U305" s="8">
        <v>302</v>
      </c>
      <c r="V305" t="b">
        <f>OR(Tabla310[[#This Row],[Tiempo_lineal (ns)]]&gt;$F$508,Tabla310[[#This Row],[Tiempo_lineal (ns)]]&lt;$F$509)</f>
        <v>0</v>
      </c>
      <c r="W305" t="b">
        <f>OR(Tabla310[[#This Row],[Tiempo_normal (ns)]]&gt;$G$508,Tabla310[[#This Row],[Tiempo_normal (ns)]]&lt;$G$509)</f>
        <v>0</v>
      </c>
      <c r="X305" s="8">
        <v>302</v>
      </c>
      <c r="Y305" t="b">
        <f>OR(Tabla411[[#This Row],[Tiempo_lineal (ns)]]&gt;$I$508,Tabla411[[#This Row],[Tiempo_lineal (ns)]]&lt;$I$509)</f>
        <v>0</v>
      </c>
      <c r="Z305" t="b">
        <f>OR(Tabla411[[#This Row],[Tiempo_normal (ns)]]&gt;$J$508,Tabla411[[#This Row],[Tiempo_normal (ns)]]&lt;$J$509)</f>
        <v>0</v>
      </c>
      <c r="AA305" s="8">
        <v>302</v>
      </c>
      <c r="AB305" t="b">
        <f>OR(Tabla512[[#This Row],[Tiempo_lineal (ns)]]&gt;$L$508,Tabla512[[#This Row],[Tiempo_lineal (ns)]]&lt;$L$509)</f>
        <v>0</v>
      </c>
      <c r="AC305" t="b">
        <f>OR(Tabla512[[#This Row],[Tiempo_normal (ns)]]&gt;$M$508,Tabla512[[#This Row],[Tiempo_normal (ns)]]&lt;$M$509)</f>
        <v>0</v>
      </c>
      <c r="AD305" s="8">
        <v>302</v>
      </c>
      <c r="AE305" t="b">
        <f>OR(Tabla613[[#This Row],[Tiempo_lineal (ns)]]&gt;$O$508,Tabla613[[#This Row],[Tiempo_lineal (ns)]]&lt;$O$509)</f>
        <v>0</v>
      </c>
      <c r="AF305" s="7" t="b">
        <f>OR(Tabla613[[#This Row],[Tiempo_normal (ns)]]&gt;$P$508,Tabla613[[#This Row],[Tiempo_normal (ns)]]&lt;$P$509)</f>
        <v>0</v>
      </c>
    </row>
    <row r="306" spans="2:32" x14ac:dyDescent="0.3">
      <c r="B306">
        <v>303</v>
      </c>
      <c r="C306">
        <v>77</v>
      </c>
      <c r="D306">
        <v>56</v>
      </c>
      <c r="E306">
        <v>303</v>
      </c>
      <c r="F306">
        <v>77</v>
      </c>
      <c r="G306">
        <v>62</v>
      </c>
      <c r="H306">
        <v>303</v>
      </c>
      <c r="I306">
        <v>181</v>
      </c>
      <c r="J306">
        <v>282</v>
      </c>
      <c r="K306">
        <v>303</v>
      </c>
      <c r="L306">
        <v>386</v>
      </c>
      <c r="M306">
        <v>366</v>
      </c>
      <c r="N306">
        <v>303</v>
      </c>
      <c r="O306">
        <v>901</v>
      </c>
      <c r="P306">
        <v>721</v>
      </c>
      <c r="R306" s="6">
        <v>303</v>
      </c>
      <c r="S306" t="b">
        <f>OR(Tabla19[[#This Row],[Tiempo_lineal (ns)]]&gt;$C$508,Tabla19[[#This Row],[Tiempo_lineal (ns)]]&lt;$C$509)</f>
        <v>0</v>
      </c>
      <c r="T306" t="b">
        <f>OR(Tabla19[[#This Row],[Tiempo_normal (ns)]]&gt;$D$508,Tabla19[[#This Row],[Tiempo_normal (ns)]]&lt;$D$509)</f>
        <v>0</v>
      </c>
      <c r="U306" s="6">
        <v>303</v>
      </c>
      <c r="V306" t="b">
        <f>OR(Tabla310[[#This Row],[Tiempo_lineal (ns)]]&gt;$F$508,Tabla310[[#This Row],[Tiempo_lineal (ns)]]&lt;$F$509)</f>
        <v>0</v>
      </c>
      <c r="W306" t="b">
        <f>OR(Tabla310[[#This Row],[Tiempo_normal (ns)]]&gt;$G$508,Tabla310[[#This Row],[Tiempo_normal (ns)]]&lt;$G$509)</f>
        <v>0</v>
      </c>
      <c r="X306" s="6">
        <v>303</v>
      </c>
      <c r="Y306" t="b">
        <f>OR(Tabla411[[#This Row],[Tiempo_lineal (ns)]]&gt;$I$508,Tabla411[[#This Row],[Tiempo_lineal (ns)]]&lt;$I$509)</f>
        <v>0</v>
      </c>
      <c r="Z306" t="b">
        <f>OR(Tabla411[[#This Row],[Tiempo_normal (ns)]]&gt;$J$508,Tabla411[[#This Row],[Tiempo_normal (ns)]]&lt;$J$509)</f>
        <v>0</v>
      </c>
      <c r="AA306" s="6">
        <v>303</v>
      </c>
      <c r="AB306" t="b">
        <f>OR(Tabla512[[#This Row],[Tiempo_lineal (ns)]]&gt;$L$508,Tabla512[[#This Row],[Tiempo_lineal (ns)]]&lt;$L$509)</f>
        <v>0</v>
      </c>
      <c r="AC306" t="b">
        <f>OR(Tabla512[[#This Row],[Tiempo_normal (ns)]]&gt;$M$508,Tabla512[[#This Row],[Tiempo_normal (ns)]]&lt;$M$509)</f>
        <v>0</v>
      </c>
      <c r="AD306" s="6">
        <v>303</v>
      </c>
      <c r="AE306" t="b">
        <f>OR(Tabla613[[#This Row],[Tiempo_lineal (ns)]]&gt;$O$508,Tabla613[[#This Row],[Tiempo_lineal (ns)]]&lt;$O$509)</f>
        <v>0</v>
      </c>
      <c r="AF306" s="7" t="b">
        <f>OR(Tabla613[[#This Row],[Tiempo_normal (ns)]]&gt;$P$508,Tabla613[[#This Row],[Tiempo_normal (ns)]]&lt;$P$509)</f>
        <v>0</v>
      </c>
    </row>
    <row r="307" spans="2:32" x14ac:dyDescent="0.3">
      <c r="B307">
        <v>304</v>
      </c>
      <c r="C307">
        <v>71</v>
      </c>
      <c r="D307">
        <v>77</v>
      </c>
      <c r="E307">
        <v>304</v>
      </c>
      <c r="F307">
        <v>76</v>
      </c>
      <c r="G307">
        <v>54</v>
      </c>
      <c r="H307">
        <v>304</v>
      </c>
      <c r="I307">
        <v>134</v>
      </c>
      <c r="J307">
        <v>292</v>
      </c>
      <c r="K307">
        <v>304</v>
      </c>
      <c r="L307">
        <v>488</v>
      </c>
      <c r="M307">
        <v>839</v>
      </c>
      <c r="N307">
        <v>304</v>
      </c>
      <c r="O307">
        <v>19855</v>
      </c>
      <c r="P307">
        <v>771</v>
      </c>
      <c r="R307" s="8">
        <v>304</v>
      </c>
      <c r="S307" t="b">
        <f>OR(Tabla19[[#This Row],[Tiempo_lineal (ns)]]&gt;$C$508,Tabla19[[#This Row],[Tiempo_lineal (ns)]]&lt;$C$509)</f>
        <v>0</v>
      </c>
      <c r="T307" t="b">
        <f>OR(Tabla19[[#This Row],[Tiempo_normal (ns)]]&gt;$D$508,Tabla19[[#This Row],[Tiempo_normal (ns)]]&lt;$D$509)</f>
        <v>0</v>
      </c>
      <c r="U307" s="8">
        <v>304</v>
      </c>
      <c r="V307" t="b">
        <f>OR(Tabla310[[#This Row],[Tiempo_lineal (ns)]]&gt;$F$508,Tabla310[[#This Row],[Tiempo_lineal (ns)]]&lt;$F$509)</f>
        <v>0</v>
      </c>
      <c r="W307" t="b">
        <f>OR(Tabla310[[#This Row],[Tiempo_normal (ns)]]&gt;$G$508,Tabla310[[#This Row],[Tiempo_normal (ns)]]&lt;$G$509)</f>
        <v>0</v>
      </c>
      <c r="X307" s="8">
        <v>304</v>
      </c>
      <c r="Y307" t="b">
        <f>OR(Tabla411[[#This Row],[Tiempo_lineal (ns)]]&gt;$I$508,Tabla411[[#This Row],[Tiempo_lineal (ns)]]&lt;$I$509)</f>
        <v>0</v>
      </c>
      <c r="Z307" t="b">
        <f>OR(Tabla411[[#This Row],[Tiempo_normal (ns)]]&gt;$J$508,Tabla411[[#This Row],[Tiempo_normal (ns)]]&lt;$J$509)</f>
        <v>0</v>
      </c>
      <c r="AA307" s="8">
        <v>304</v>
      </c>
      <c r="AB307" t="b">
        <f>OR(Tabla512[[#This Row],[Tiempo_lineal (ns)]]&gt;$L$508,Tabla512[[#This Row],[Tiempo_lineal (ns)]]&lt;$L$509)</f>
        <v>0</v>
      </c>
      <c r="AC307" t="b">
        <f>OR(Tabla512[[#This Row],[Tiempo_normal (ns)]]&gt;$M$508,Tabla512[[#This Row],[Tiempo_normal (ns)]]&lt;$M$509)</f>
        <v>1</v>
      </c>
      <c r="AD307" s="8">
        <v>304</v>
      </c>
      <c r="AE307" t="b">
        <f>OR(Tabla613[[#This Row],[Tiempo_lineal (ns)]]&gt;$O$508,Tabla613[[#This Row],[Tiempo_lineal (ns)]]&lt;$O$509)</f>
        <v>1</v>
      </c>
      <c r="AF307" s="7" t="b">
        <f>OR(Tabla613[[#This Row],[Tiempo_normal (ns)]]&gt;$P$508,Tabla613[[#This Row],[Tiempo_normal (ns)]]&lt;$P$509)</f>
        <v>0</v>
      </c>
    </row>
    <row r="308" spans="2:32" x14ac:dyDescent="0.3">
      <c r="B308">
        <v>305</v>
      </c>
      <c r="C308">
        <v>61</v>
      </c>
      <c r="D308">
        <v>71</v>
      </c>
      <c r="E308">
        <v>305</v>
      </c>
      <c r="F308">
        <v>85</v>
      </c>
      <c r="G308">
        <v>67</v>
      </c>
      <c r="H308">
        <v>305</v>
      </c>
      <c r="I308">
        <v>113</v>
      </c>
      <c r="J308">
        <v>302</v>
      </c>
      <c r="K308">
        <v>305</v>
      </c>
      <c r="L308">
        <v>216</v>
      </c>
      <c r="M308">
        <v>184</v>
      </c>
      <c r="N308">
        <v>305</v>
      </c>
      <c r="O308">
        <v>623</v>
      </c>
      <c r="P308">
        <v>514</v>
      </c>
      <c r="R308" s="6">
        <v>305</v>
      </c>
      <c r="S308" t="b">
        <f>OR(Tabla19[[#This Row],[Tiempo_lineal (ns)]]&gt;$C$508,Tabla19[[#This Row],[Tiempo_lineal (ns)]]&lt;$C$509)</f>
        <v>0</v>
      </c>
      <c r="T308" t="b">
        <f>OR(Tabla19[[#This Row],[Tiempo_normal (ns)]]&gt;$D$508,Tabla19[[#This Row],[Tiempo_normal (ns)]]&lt;$D$509)</f>
        <v>0</v>
      </c>
      <c r="U308" s="6">
        <v>305</v>
      </c>
      <c r="V308" t="b">
        <f>OR(Tabla310[[#This Row],[Tiempo_lineal (ns)]]&gt;$F$508,Tabla310[[#This Row],[Tiempo_lineal (ns)]]&lt;$F$509)</f>
        <v>0</v>
      </c>
      <c r="W308" t="b">
        <f>OR(Tabla310[[#This Row],[Tiempo_normal (ns)]]&gt;$G$508,Tabla310[[#This Row],[Tiempo_normal (ns)]]&lt;$G$509)</f>
        <v>0</v>
      </c>
      <c r="X308" s="6">
        <v>305</v>
      </c>
      <c r="Y308" t="b">
        <f>OR(Tabla411[[#This Row],[Tiempo_lineal (ns)]]&gt;$I$508,Tabla411[[#This Row],[Tiempo_lineal (ns)]]&lt;$I$509)</f>
        <v>0</v>
      </c>
      <c r="Z308" t="b">
        <f>OR(Tabla411[[#This Row],[Tiempo_normal (ns)]]&gt;$J$508,Tabla411[[#This Row],[Tiempo_normal (ns)]]&lt;$J$509)</f>
        <v>0</v>
      </c>
      <c r="AA308" s="6">
        <v>305</v>
      </c>
      <c r="AB308" t="b">
        <f>OR(Tabla512[[#This Row],[Tiempo_lineal (ns)]]&gt;$L$508,Tabla512[[#This Row],[Tiempo_lineal (ns)]]&lt;$L$509)</f>
        <v>0</v>
      </c>
      <c r="AC308" t="b">
        <f>OR(Tabla512[[#This Row],[Tiempo_normal (ns)]]&gt;$M$508,Tabla512[[#This Row],[Tiempo_normal (ns)]]&lt;$M$509)</f>
        <v>0</v>
      </c>
      <c r="AD308" s="6">
        <v>305</v>
      </c>
      <c r="AE308" t="b">
        <f>OR(Tabla613[[#This Row],[Tiempo_lineal (ns)]]&gt;$O$508,Tabla613[[#This Row],[Tiempo_lineal (ns)]]&lt;$O$509)</f>
        <v>0</v>
      </c>
      <c r="AF308" s="7" t="b">
        <f>OR(Tabla613[[#This Row],[Tiempo_normal (ns)]]&gt;$P$508,Tabla613[[#This Row],[Tiempo_normal (ns)]]&lt;$P$509)</f>
        <v>0</v>
      </c>
    </row>
    <row r="309" spans="2:32" x14ac:dyDescent="0.3">
      <c r="B309">
        <v>306</v>
      </c>
      <c r="C309">
        <v>79</v>
      </c>
      <c r="D309">
        <v>57</v>
      </c>
      <c r="E309">
        <v>306</v>
      </c>
      <c r="F309">
        <v>104</v>
      </c>
      <c r="G309">
        <v>104</v>
      </c>
      <c r="H309">
        <v>306</v>
      </c>
      <c r="I309">
        <v>132</v>
      </c>
      <c r="J309">
        <v>76</v>
      </c>
      <c r="K309">
        <v>306</v>
      </c>
      <c r="L309">
        <v>256</v>
      </c>
      <c r="M309">
        <v>460</v>
      </c>
      <c r="N309">
        <v>306</v>
      </c>
      <c r="O309">
        <v>725</v>
      </c>
      <c r="P309">
        <v>623</v>
      </c>
      <c r="R309" s="8">
        <v>306</v>
      </c>
      <c r="S309" t="b">
        <f>OR(Tabla19[[#This Row],[Tiempo_lineal (ns)]]&gt;$C$508,Tabla19[[#This Row],[Tiempo_lineal (ns)]]&lt;$C$509)</f>
        <v>0</v>
      </c>
      <c r="T309" t="b">
        <f>OR(Tabla19[[#This Row],[Tiempo_normal (ns)]]&gt;$D$508,Tabla19[[#This Row],[Tiempo_normal (ns)]]&lt;$D$509)</f>
        <v>0</v>
      </c>
      <c r="U309" s="8">
        <v>306</v>
      </c>
      <c r="V309" t="b">
        <f>OR(Tabla310[[#This Row],[Tiempo_lineal (ns)]]&gt;$F$508,Tabla310[[#This Row],[Tiempo_lineal (ns)]]&lt;$F$509)</f>
        <v>0</v>
      </c>
      <c r="W309" t="b">
        <f>OR(Tabla310[[#This Row],[Tiempo_normal (ns)]]&gt;$G$508,Tabla310[[#This Row],[Tiempo_normal (ns)]]&lt;$G$509)</f>
        <v>0</v>
      </c>
      <c r="X309" s="8">
        <v>306</v>
      </c>
      <c r="Y309" t="b">
        <f>OR(Tabla411[[#This Row],[Tiempo_lineal (ns)]]&gt;$I$508,Tabla411[[#This Row],[Tiempo_lineal (ns)]]&lt;$I$509)</f>
        <v>0</v>
      </c>
      <c r="Z309" t="b">
        <f>OR(Tabla411[[#This Row],[Tiempo_normal (ns)]]&gt;$J$508,Tabla411[[#This Row],[Tiempo_normal (ns)]]&lt;$J$509)</f>
        <v>0</v>
      </c>
      <c r="AA309" s="8">
        <v>306</v>
      </c>
      <c r="AB309" t="b">
        <f>OR(Tabla512[[#This Row],[Tiempo_lineal (ns)]]&gt;$L$508,Tabla512[[#This Row],[Tiempo_lineal (ns)]]&lt;$L$509)</f>
        <v>0</v>
      </c>
      <c r="AC309" t="b">
        <f>OR(Tabla512[[#This Row],[Tiempo_normal (ns)]]&gt;$M$508,Tabla512[[#This Row],[Tiempo_normal (ns)]]&lt;$M$509)</f>
        <v>0</v>
      </c>
      <c r="AD309" s="8">
        <v>306</v>
      </c>
      <c r="AE309" t="b">
        <f>OR(Tabla613[[#This Row],[Tiempo_lineal (ns)]]&gt;$O$508,Tabla613[[#This Row],[Tiempo_lineal (ns)]]&lt;$O$509)</f>
        <v>0</v>
      </c>
      <c r="AF309" s="7" t="b">
        <f>OR(Tabla613[[#This Row],[Tiempo_normal (ns)]]&gt;$P$508,Tabla613[[#This Row],[Tiempo_normal (ns)]]&lt;$P$509)</f>
        <v>0</v>
      </c>
    </row>
    <row r="310" spans="2:32" x14ac:dyDescent="0.3">
      <c r="B310">
        <v>307</v>
      </c>
      <c r="C310">
        <v>52</v>
      </c>
      <c r="D310">
        <v>67</v>
      </c>
      <c r="E310">
        <v>307</v>
      </c>
      <c r="F310">
        <v>100</v>
      </c>
      <c r="G310">
        <v>64</v>
      </c>
      <c r="H310">
        <v>307</v>
      </c>
      <c r="I310">
        <v>111</v>
      </c>
      <c r="J310">
        <v>273</v>
      </c>
      <c r="K310">
        <v>307</v>
      </c>
      <c r="L310">
        <v>599</v>
      </c>
      <c r="M310">
        <v>301</v>
      </c>
      <c r="N310">
        <v>307</v>
      </c>
      <c r="O310">
        <v>589</v>
      </c>
      <c r="P310">
        <v>325</v>
      </c>
      <c r="R310" s="6">
        <v>307</v>
      </c>
      <c r="S310" t="b">
        <f>OR(Tabla19[[#This Row],[Tiempo_lineal (ns)]]&gt;$C$508,Tabla19[[#This Row],[Tiempo_lineal (ns)]]&lt;$C$509)</f>
        <v>0</v>
      </c>
      <c r="T310" t="b">
        <f>OR(Tabla19[[#This Row],[Tiempo_normal (ns)]]&gt;$D$508,Tabla19[[#This Row],[Tiempo_normal (ns)]]&lt;$D$509)</f>
        <v>0</v>
      </c>
      <c r="U310" s="6">
        <v>307</v>
      </c>
      <c r="V310" t="b">
        <f>OR(Tabla310[[#This Row],[Tiempo_lineal (ns)]]&gt;$F$508,Tabla310[[#This Row],[Tiempo_lineal (ns)]]&lt;$F$509)</f>
        <v>0</v>
      </c>
      <c r="W310" t="b">
        <f>OR(Tabla310[[#This Row],[Tiempo_normal (ns)]]&gt;$G$508,Tabla310[[#This Row],[Tiempo_normal (ns)]]&lt;$G$509)</f>
        <v>0</v>
      </c>
      <c r="X310" s="6">
        <v>307</v>
      </c>
      <c r="Y310" t="b">
        <f>OR(Tabla411[[#This Row],[Tiempo_lineal (ns)]]&gt;$I$508,Tabla411[[#This Row],[Tiempo_lineal (ns)]]&lt;$I$509)</f>
        <v>0</v>
      </c>
      <c r="Z310" t="b">
        <f>OR(Tabla411[[#This Row],[Tiempo_normal (ns)]]&gt;$J$508,Tabla411[[#This Row],[Tiempo_normal (ns)]]&lt;$J$509)</f>
        <v>0</v>
      </c>
      <c r="AA310" s="6">
        <v>307</v>
      </c>
      <c r="AB310" t="b">
        <f>OR(Tabla512[[#This Row],[Tiempo_lineal (ns)]]&gt;$L$508,Tabla512[[#This Row],[Tiempo_lineal (ns)]]&lt;$L$509)</f>
        <v>0</v>
      </c>
      <c r="AC310" t="b">
        <f>OR(Tabla512[[#This Row],[Tiempo_normal (ns)]]&gt;$M$508,Tabla512[[#This Row],[Tiempo_normal (ns)]]&lt;$M$509)</f>
        <v>0</v>
      </c>
      <c r="AD310" s="6">
        <v>307</v>
      </c>
      <c r="AE310" t="b">
        <f>OR(Tabla613[[#This Row],[Tiempo_lineal (ns)]]&gt;$O$508,Tabla613[[#This Row],[Tiempo_lineal (ns)]]&lt;$O$509)</f>
        <v>0</v>
      </c>
      <c r="AF310" s="7" t="b">
        <f>OR(Tabla613[[#This Row],[Tiempo_normal (ns)]]&gt;$P$508,Tabla613[[#This Row],[Tiempo_normal (ns)]]&lt;$P$509)</f>
        <v>0</v>
      </c>
    </row>
    <row r="311" spans="2:32" x14ac:dyDescent="0.3">
      <c r="B311">
        <v>308</v>
      </c>
      <c r="C311">
        <v>104</v>
      </c>
      <c r="D311">
        <v>69</v>
      </c>
      <c r="E311">
        <v>308</v>
      </c>
      <c r="F311">
        <v>75</v>
      </c>
      <c r="G311">
        <v>46</v>
      </c>
      <c r="H311">
        <v>308</v>
      </c>
      <c r="I311">
        <v>111</v>
      </c>
      <c r="J311">
        <v>694</v>
      </c>
      <c r="K311">
        <v>308</v>
      </c>
      <c r="L311">
        <v>388</v>
      </c>
      <c r="M311">
        <v>362</v>
      </c>
      <c r="N311">
        <v>308</v>
      </c>
      <c r="O311">
        <v>697</v>
      </c>
      <c r="P311">
        <v>963</v>
      </c>
      <c r="R311" s="8">
        <v>308</v>
      </c>
      <c r="S311" t="b">
        <f>OR(Tabla19[[#This Row],[Tiempo_lineal (ns)]]&gt;$C$508,Tabla19[[#This Row],[Tiempo_lineal (ns)]]&lt;$C$509)</f>
        <v>0</v>
      </c>
      <c r="T311" t="b">
        <f>OR(Tabla19[[#This Row],[Tiempo_normal (ns)]]&gt;$D$508,Tabla19[[#This Row],[Tiempo_normal (ns)]]&lt;$D$509)</f>
        <v>0</v>
      </c>
      <c r="U311" s="8">
        <v>308</v>
      </c>
      <c r="V311" t="b">
        <f>OR(Tabla310[[#This Row],[Tiempo_lineal (ns)]]&gt;$F$508,Tabla310[[#This Row],[Tiempo_lineal (ns)]]&lt;$F$509)</f>
        <v>0</v>
      </c>
      <c r="W311" t="b">
        <f>OR(Tabla310[[#This Row],[Tiempo_normal (ns)]]&gt;$G$508,Tabla310[[#This Row],[Tiempo_normal (ns)]]&lt;$G$509)</f>
        <v>0</v>
      </c>
      <c r="X311" s="8">
        <v>308</v>
      </c>
      <c r="Y311" t="b">
        <f>OR(Tabla411[[#This Row],[Tiempo_lineal (ns)]]&gt;$I$508,Tabla411[[#This Row],[Tiempo_lineal (ns)]]&lt;$I$509)</f>
        <v>0</v>
      </c>
      <c r="Z311" t="b">
        <f>OR(Tabla411[[#This Row],[Tiempo_normal (ns)]]&gt;$J$508,Tabla411[[#This Row],[Tiempo_normal (ns)]]&lt;$J$509)</f>
        <v>0</v>
      </c>
      <c r="AA311" s="8">
        <v>308</v>
      </c>
      <c r="AB311" t="b">
        <f>OR(Tabla512[[#This Row],[Tiempo_lineal (ns)]]&gt;$L$508,Tabla512[[#This Row],[Tiempo_lineal (ns)]]&lt;$L$509)</f>
        <v>0</v>
      </c>
      <c r="AC311" t="b">
        <f>OR(Tabla512[[#This Row],[Tiempo_normal (ns)]]&gt;$M$508,Tabla512[[#This Row],[Tiempo_normal (ns)]]&lt;$M$509)</f>
        <v>0</v>
      </c>
      <c r="AD311" s="8">
        <v>308</v>
      </c>
      <c r="AE311" t="b">
        <f>OR(Tabla613[[#This Row],[Tiempo_lineal (ns)]]&gt;$O$508,Tabla613[[#This Row],[Tiempo_lineal (ns)]]&lt;$O$509)</f>
        <v>0</v>
      </c>
      <c r="AF311" s="7" t="b">
        <f>OR(Tabla613[[#This Row],[Tiempo_normal (ns)]]&gt;$P$508,Tabla613[[#This Row],[Tiempo_normal (ns)]]&lt;$P$509)</f>
        <v>0</v>
      </c>
    </row>
    <row r="312" spans="2:32" x14ac:dyDescent="0.3">
      <c r="B312">
        <v>309</v>
      </c>
      <c r="C312">
        <v>45</v>
      </c>
      <c r="D312">
        <v>75</v>
      </c>
      <c r="E312">
        <v>309</v>
      </c>
      <c r="F312">
        <v>88</v>
      </c>
      <c r="G312">
        <v>59</v>
      </c>
      <c r="H312">
        <v>309</v>
      </c>
      <c r="I312">
        <v>276</v>
      </c>
      <c r="J312">
        <v>89</v>
      </c>
      <c r="K312">
        <v>309</v>
      </c>
      <c r="L312">
        <v>257</v>
      </c>
      <c r="M312">
        <v>295</v>
      </c>
      <c r="N312">
        <v>309</v>
      </c>
      <c r="O312">
        <v>664</v>
      </c>
      <c r="P312">
        <v>392</v>
      </c>
      <c r="R312" s="6">
        <v>309</v>
      </c>
      <c r="S312" t="b">
        <f>OR(Tabla19[[#This Row],[Tiempo_lineal (ns)]]&gt;$C$508,Tabla19[[#This Row],[Tiempo_lineal (ns)]]&lt;$C$509)</f>
        <v>0</v>
      </c>
      <c r="T312" t="b">
        <f>OR(Tabla19[[#This Row],[Tiempo_normal (ns)]]&gt;$D$508,Tabla19[[#This Row],[Tiempo_normal (ns)]]&lt;$D$509)</f>
        <v>0</v>
      </c>
      <c r="U312" s="6">
        <v>309</v>
      </c>
      <c r="V312" t="b">
        <f>OR(Tabla310[[#This Row],[Tiempo_lineal (ns)]]&gt;$F$508,Tabla310[[#This Row],[Tiempo_lineal (ns)]]&lt;$F$509)</f>
        <v>0</v>
      </c>
      <c r="W312" t="b">
        <f>OR(Tabla310[[#This Row],[Tiempo_normal (ns)]]&gt;$G$508,Tabla310[[#This Row],[Tiempo_normal (ns)]]&lt;$G$509)</f>
        <v>0</v>
      </c>
      <c r="X312" s="6">
        <v>309</v>
      </c>
      <c r="Y312" t="b">
        <f>OR(Tabla411[[#This Row],[Tiempo_lineal (ns)]]&gt;$I$508,Tabla411[[#This Row],[Tiempo_lineal (ns)]]&lt;$I$509)</f>
        <v>0</v>
      </c>
      <c r="Z312" t="b">
        <f>OR(Tabla411[[#This Row],[Tiempo_normal (ns)]]&gt;$J$508,Tabla411[[#This Row],[Tiempo_normal (ns)]]&lt;$J$509)</f>
        <v>0</v>
      </c>
      <c r="AA312" s="6">
        <v>309</v>
      </c>
      <c r="AB312" t="b">
        <f>OR(Tabla512[[#This Row],[Tiempo_lineal (ns)]]&gt;$L$508,Tabla512[[#This Row],[Tiempo_lineal (ns)]]&lt;$L$509)</f>
        <v>0</v>
      </c>
      <c r="AC312" t="b">
        <f>OR(Tabla512[[#This Row],[Tiempo_normal (ns)]]&gt;$M$508,Tabla512[[#This Row],[Tiempo_normal (ns)]]&lt;$M$509)</f>
        <v>0</v>
      </c>
      <c r="AD312" s="6">
        <v>309</v>
      </c>
      <c r="AE312" t="b">
        <f>OR(Tabla613[[#This Row],[Tiempo_lineal (ns)]]&gt;$O$508,Tabla613[[#This Row],[Tiempo_lineal (ns)]]&lt;$O$509)</f>
        <v>0</v>
      </c>
      <c r="AF312" s="7" t="b">
        <f>OR(Tabla613[[#This Row],[Tiempo_normal (ns)]]&gt;$P$508,Tabla613[[#This Row],[Tiempo_normal (ns)]]&lt;$P$509)</f>
        <v>0</v>
      </c>
    </row>
    <row r="313" spans="2:32" x14ac:dyDescent="0.3">
      <c r="B313">
        <v>310</v>
      </c>
      <c r="C313">
        <v>69</v>
      </c>
      <c r="D313">
        <v>72</v>
      </c>
      <c r="E313">
        <v>310</v>
      </c>
      <c r="F313">
        <v>69</v>
      </c>
      <c r="G313">
        <v>57</v>
      </c>
      <c r="H313">
        <v>310</v>
      </c>
      <c r="I313">
        <v>272</v>
      </c>
      <c r="J313">
        <v>260</v>
      </c>
      <c r="K313">
        <v>310</v>
      </c>
      <c r="L313">
        <v>427</v>
      </c>
      <c r="M313">
        <v>322</v>
      </c>
      <c r="N313">
        <v>310</v>
      </c>
      <c r="O313">
        <v>697</v>
      </c>
      <c r="P313">
        <v>652</v>
      </c>
      <c r="R313" s="8">
        <v>310</v>
      </c>
      <c r="S313" t="b">
        <f>OR(Tabla19[[#This Row],[Tiempo_lineal (ns)]]&gt;$C$508,Tabla19[[#This Row],[Tiempo_lineal (ns)]]&lt;$C$509)</f>
        <v>0</v>
      </c>
      <c r="T313" t="b">
        <f>OR(Tabla19[[#This Row],[Tiempo_normal (ns)]]&gt;$D$508,Tabla19[[#This Row],[Tiempo_normal (ns)]]&lt;$D$509)</f>
        <v>0</v>
      </c>
      <c r="U313" s="8">
        <v>310</v>
      </c>
      <c r="V313" t="b">
        <f>OR(Tabla310[[#This Row],[Tiempo_lineal (ns)]]&gt;$F$508,Tabla310[[#This Row],[Tiempo_lineal (ns)]]&lt;$F$509)</f>
        <v>0</v>
      </c>
      <c r="W313" t="b">
        <f>OR(Tabla310[[#This Row],[Tiempo_normal (ns)]]&gt;$G$508,Tabla310[[#This Row],[Tiempo_normal (ns)]]&lt;$G$509)</f>
        <v>0</v>
      </c>
      <c r="X313" s="8">
        <v>310</v>
      </c>
      <c r="Y313" t="b">
        <f>OR(Tabla411[[#This Row],[Tiempo_lineal (ns)]]&gt;$I$508,Tabla411[[#This Row],[Tiempo_lineal (ns)]]&lt;$I$509)</f>
        <v>0</v>
      </c>
      <c r="Z313" t="b">
        <f>OR(Tabla411[[#This Row],[Tiempo_normal (ns)]]&gt;$J$508,Tabla411[[#This Row],[Tiempo_normal (ns)]]&lt;$J$509)</f>
        <v>0</v>
      </c>
      <c r="AA313" s="8">
        <v>310</v>
      </c>
      <c r="AB313" t="b">
        <f>OR(Tabla512[[#This Row],[Tiempo_lineal (ns)]]&gt;$L$508,Tabla512[[#This Row],[Tiempo_lineal (ns)]]&lt;$L$509)</f>
        <v>0</v>
      </c>
      <c r="AC313" t="b">
        <f>OR(Tabla512[[#This Row],[Tiempo_normal (ns)]]&gt;$M$508,Tabla512[[#This Row],[Tiempo_normal (ns)]]&lt;$M$509)</f>
        <v>0</v>
      </c>
      <c r="AD313" s="8">
        <v>310</v>
      </c>
      <c r="AE313" t="b">
        <f>OR(Tabla613[[#This Row],[Tiempo_lineal (ns)]]&gt;$O$508,Tabla613[[#This Row],[Tiempo_lineal (ns)]]&lt;$O$509)</f>
        <v>0</v>
      </c>
      <c r="AF313" s="7" t="b">
        <f>OR(Tabla613[[#This Row],[Tiempo_normal (ns)]]&gt;$P$508,Tabla613[[#This Row],[Tiempo_normal (ns)]]&lt;$P$509)</f>
        <v>0</v>
      </c>
    </row>
    <row r="314" spans="2:32" x14ac:dyDescent="0.3">
      <c r="B314">
        <v>311</v>
      </c>
      <c r="C314">
        <v>79</v>
      </c>
      <c r="D314">
        <v>38</v>
      </c>
      <c r="E314">
        <v>311</v>
      </c>
      <c r="F314">
        <v>111</v>
      </c>
      <c r="G314">
        <v>103</v>
      </c>
      <c r="H314">
        <v>311</v>
      </c>
      <c r="I314">
        <v>293</v>
      </c>
      <c r="J314">
        <v>275</v>
      </c>
      <c r="K314">
        <v>311</v>
      </c>
      <c r="L314">
        <v>347</v>
      </c>
      <c r="M314">
        <v>331</v>
      </c>
      <c r="N314">
        <v>311</v>
      </c>
      <c r="O314">
        <v>765</v>
      </c>
      <c r="P314">
        <v>737</v>
      </c>
      <c r="R314" s="6">
        <v>311</v>
      </c>
      <c r="S314" t="b">
        <f>OR(Tabla19[[#This Row],[Tiempo_lineal (ns)]]&gt;$C$508,Tabla19[[#This Row],[Tiempo_lineal (ns)]]&lt;$C$509)</f>
        <v>0</v>
      </c>
      <c r="T314" t="b">
        <f>OR(Tabla19[[#This Row],[Tiempo_normal (ns)]]&gt;$D$508,Tabla19[[#This Row],[Tiempo_normal (ns)]]&lt;$D$509)</f>
        <v>0</v>
      </c>
      <c r="U314" s="6">
        <v>311</v>
      </c>
      <c r="V314" t="b">
        <f>OR(Tabla310[[#This Row],[Tiempo_lineal (ns)]]&gt;$F$508,Tabla310[[#This Row],[Tiempo_lineal (ns)]]&lt;$F$509)</f>
        <v>0</v>
      </c>
      <c r="W314" t="b">
        <f>OR(Tabla310[[#This Row],[Tiempo_normal (ns)]]&gt;$G$508,Tabla310[[#This Row],[Tiempo_normal (ns)]]&lt;$G$509)</f>
        <v>0</v>
      </c>
      <c r="X314" s="6">
        <v>311</v>
      </c>
      <c r="Y314" t="b">
        <f>OR(Tabla411[[#This Row],[Tiempo_lineal (ns)]]&gt;$I$508,Tabla411[[#This Row],[Tiempo_lineal (ns)]]&lt;$I$509)</f>
        <v>0</v>
      </c>
      <c r="Z314" t="b">
        <f>OR(Tabla411[[#This Row],[Tiempo_normal (ns)]]&gt;$J$508,Tabla411[[#This Row],[Tiempo_normal (ns)]]&lt;$J$509)</f>
        <v>0</v>
      </c>
      <c r="AA314" s="6">
        <v>311</v>
      </c>
      <c r="AB314" t="b">
        <f>OR(Tabla512[[#This Row],[Tiempo_lineal (ns)]]&gt;$L$508,Tabla512[[#This Row],[Tiempo_lineal (ns)]]&lt;$L$509)</f>
        <v>0</v>
      </c>
      <c r="AC314" t="b">
        <f>OR(Tabla512[[#This Row],[Tiempo_normal (ns)]]&gt;$M$508,Tabla512[[#This Row],[Tiempo_normal (ns)]]&lt;$M$509)</f>
        <v>0</v>
      </c>
      <c r="AD314" s="6">
        <v>311</v>
      </c>
      <c r="AE314" t="b">
        <f>OR(Tabla613[[#This Row],[Tiempo_lineal (ns)]]&gt;$O$508,Tabla613[[#This Row],[Tiempo_lineal (ns)]]&lt;$O$509)</f>
        <v>0</v>
      </c>
      <c r="AF314" s="7" t="b">
        <f>OR(Tabla613[[#This Row],[Tiempo_normal (ns)]]&gt;$P$508,Tabla613[[#This Row],[Tiempo_normal (ns)]]&lt;$P$509)</f>
        <v>0</v>
      </c>
    </row>
    <row r="315" spans="2:32" x14ac:dyDescent="0.3">
      <c r="B315">
        <v>312</v>
      </c>
      <c r="C315">
        <v>53</v>
      </c>
      <c r="D315">
        <v>55</v>
      </c>
      <c r="E315">
        <v>312</v>
      </c>
      <c r="F315">
        <v>147</v>
      </c>
      <c r="G315">
        <v>104</v>
      </c>
      <c r="H315">
        <v>312</v>
      </c>
      <c r="I315">
        <v>341</v>
      </c>
      <c r="J315">
        <v>216</v>
      </c>
      <c r="K315">
        <v>312</v>
      </c>
      <c r="L315">
        <v>244</v>
      </c>
      <c r="M315">
        <v>143</v>
      </c>
      <c r="N315">
        <v>312</v>
      </c>
      <c r="O315">
        <v>428</v>
      </c>
      <c r="P315">
        <v>539</v>
      </c>
      <c r="R315" s="8">
        <v>312</v>
      </c>
      <c r="S315" t="b">
        <f>OR(Tabla19[[#This Row],[Tiempo_lineal (ns)]]&gt;$C$508,Tabla19[[#This Row],[Tiempo_lineal (ns)]]&lt;$C$509)</f>
        <v>0</v>
      </c>
      <c r="T315" t="b">
        <f>OR(Tabla19[[#This Row],[Tiempo_normal (ns)]]&gt;$D$508,Tabla19[[#This Row],[Tiempo_normal (ns)]]&lt;$D$509)</f>
        <v>0</v>
      </c>
      <c r="U315" s="8">
        <v>312</v>
      </c>
      <c r="V315" t="b">
        <f>OR(Tabla310[[#This Row],[Tiempo_lineal (ns)]]&gt;$F$508,Tabla310[[#This Row],[Tiempo_lineal (ns)]]&lt;$F$509)</f>
        <v>0</v>
      </c>
      <c r="W315" t="b">
        <f>OR(Tabla310[[#This Row],[Tiempo_normal (ns)]]&gt;$G$508,Tabla310[[#This Row],[Tiempo_normal (ns)]]&lt;$G$509)</f>
        <v>0</v>
      </c>
      <c r="X315" s="8">
        <v>312</v>
      </c>
      <c r="Y315" t="b">
        <f>OR(Tabla411[[#This Row],[Tiempo_lineal (ns)]]&gt;$I$508,Tabla411[[#This Row],[Tiempo_lineal (ns)]]&lt;$I$509)</f>
        <v>0</v>
      </c>
      <c r="Z315" t="b">
        <f>OR(Tabla411[[#This Row],[Tiempo_normal (ns)]]&gt;$J$508,Tabla411[[#This Row],[Tiempo_normal (ns)]]&lt;$J$509)</f>
        <v>0</v>
      </c>
      <c r="AA315" s="8">
        <v>312</v>
      </c>
      <c r="AB315" t="b">
        <f>OR(Tabla512[[#This Row],[Tiempo_lineal (ns)]]&gt;$L$508,Tabla512[[#This Row],[Tiempo_lineal (ns)]]&lt;$L$509)</f>
        <v>0</v>
      </c>
      <c r="AC315" t="b">
        <f>OR(Tabla512[[#This Row],[Tiempo_normal (ns)]]&gt;$M$508,Tabla512[[#This Row],[Tiempo_normal (ns)]]&lt;$M$509)</f>
        <v>0</v>
      </c>
      <c r="AD315" s="8">
        <v>312</v>
      </c>
      <c r="AE315" t="b">
        <f>OR(Tabla613[[#This Row],[Tiempo_lineal (ns)]]&gt;$O$508,Tabla613[[#This Row],[Tiempo_lineal (ns)]]&lt;$O$509)</f>
        <v>0</v>
      </c>
      <c r="AF315" s="7" t="b">
        <f>OR(Tabla613[[#This Row],[Tiempo_normal (ns)]]&gt;$P$508,Tabla613[[#This Row],[Tiempo_normal (ns)]]&lt;$P$509)</f>
        <v>0</v>
      </c>
    </row>
    <row r="316" spans="2:32" x14ac:dyDescent="0.3">
      <c r="B316">
        <v>313</v>
      </c>
      <c r="C316">
        <v>41</v>
      </c>
      <c r="D316">
        <v>67</v>
      </c>
      <c r="E316">
        <v>313</v>
      </c>
      <c r="F316">
        <v>135</v>
      </c>
      <c r="G316">
        <v>396</v>
      </c>
      <c r="H316">
        <v>313</v>
      </c>
      <c r="I316">
        <v>122</v>
      </c>
      <c r="J316">
        <v>317</v>
      </c>
      <c r="K316">
        <v>313</v>
      </c>
      <c r="L316">
        <v>367</v>
      </c>
      <c r="M316">
        <v>288</v>
      </c>
      <c r="N316">
        <v>313</v>
      </c>
      <c r="O316">
        <v>929</v>
      </c>
      <c r="P316">
        <v>570</v>
      </c>
      <c r="R316" s="6">
        <v>313</v>
      </c>
      <c r="S316" t="b">
        <f>OR(Tabla19[[#This Row],[Tiempo_lineal (ns)]]&gt;$C$508,Tabla19[[#This Row],[Tiempo_lineal (ns)]]&lt;$C$509)</f>
        <v>0</v>
      </c>
      <c r="T316" t="b">
        <f>OR(Tabla19[[#This Row],[Tiempo_normal (ns)]]&gt;$D$508,Tabla19[[#This Row],[Tiempo_normal (ns)]]&lt;$D$509)</f>
        <v>0</v>
      </c>
      <c r="U316" s="6">
        <v>313</v>
      </c>
      <c r="V316" t="b">
        <f>OR(Tabla310[[#This Row],[Tiempo_lineal (ns)]]&gt;$F$508,Tabla310[[#This Row],[Tiempo_lineal (ns)]]&lt;$F$509)</f>
        <v>0</v>
      </c>
      <c r="W316" t="b">
        <f>OR(Tabla310[[#This Row],[Tiempo_normal (ns)]]&gt;$G$508,Tabla310[[#This Row],[Tiempo_normal (ns)]]&lt;$G$509)</f>
        <v>1</v>
      </c>
      <c r="X316" s="6">
        <v>313</v>
      </c>
      <c r="Y316" t="b">
        <f>OR(Tabla411[[#This Row],[Tiempo_lineal (ns)]]&gt;$I$508,Tabla411[[#This Row],[Tiempo_lineal (ns)]]&lt;$I$509)</f>
        <v>0</v>
      </c>
      <c r="Z316" t="b">
        <f>OR(Tabla411[[#This Row],[Tiempo_normal (ns)]]&gt;$J$508,Tabla411[[#This Row],[Tiempo_normal (ns)]]&lt;$J$509)</f>
        <v>0</v>
      </c>
      <c r="AA316" s="6">
        <v>313</v>
      </c>
      <c r="AB316" t="b">
        <f>OR(Tabla512[[#This Row],[Tiempo_lineal (ns)]]&gt;$L$508,Tabla512[[#This Row],[Tiempo_lineal (ns)]]&lt;$L$509)</f>
        <v>0</v>
      </c>
      <c r="AC316" t="b">
        <f>OR(Tabla512[[#This Row],[Tiempo_normal (ns)]]&gt;$M$508,Tabla512[[#This Row],[Tiempo_normal (ns)]]&lt;$M$509)</f>
        <v>0</v>
      </c>
      <c r="AD316" s="6">
        <v>313</v>
      </c>
      <c r="AE316" t="b">
        <f>OR(Tabla613[[#This Row],[Tiempo_lineal (ns)]]&gt;$O$508,Tabla613[[#This Row],[Tiempo_lineal (ns)]]&lt;$O$509)</f>
        <v>0</v>
      </c>
      <c r="AF316" s="7" t="b">
        <f>OR(Tabla613[[#This Row],[Tiempo_normal (ns)]]&gt;$P$508,Tabla613[[#This Row],[Tiempo_normal (ns)]]&lt;$P$509)</f>
        <v>0</v>
      </c>
    </row>
    <row r="317" spans="2:32" x14ac:dyDescent="0.3">
      <c r="B317">
        <v>314</v>
      </c>
      <c r="C317">
        <v>80</v>
      </c>
      <c r="D317">
        <v>41</v>
      </c>
      <c r="E317">
        <v>314</v>
      </c>
      <c r="F317">
        <v>159</v>
      </c>
      <c r="G317">
        <v>182</v>
      </c>
      <c r="H317">
        <v>314</v>
      </c>
      <c r="I317">
        <v>110</v>
      </c>
      <c r="J317">
        <v>201</v>
      </c>
      <c r="K317">
        <v>314</v>
      </c>
      <c r="L317">
        <v>276</v>
      </c>
      <c r="M317">
        <v>166</v>
      </c>
      <c r="N317">
        <v>314</v>
      </c>
      <c r="O317">
        <v>1018</v>
      </c>
      <c r="P317">
        <v>751</v>
      </c>
      <c r="R317" s="8">
        <v>314</v>
      </c>
      <c r="S317" t="b">
        <f>OR(Tabla19[[#This Row],[Tiempo_lineal (ns)]]&gt;$C$508,Tabla19[[#This Row],[Tiempo_lineal (ns)]]&lt;$C$509)</f>
        <v>0</v>
      </c>
      <c r="T317" t="b">
        <f>OR(Tabla19[[#This Row],[Tiempo_normal (ns)]]&gt;$D$508,Tabla19[[#This Row],[Tiempo_normal (ns)]]&lt;$D$509)</f>
        <v>0</v>
      </c>
      <c r="U317" s="8">
        <v>314</v>
      </c>
      <c r="V317" t="b">
        <f>OR(Tabla310[[#This Row],[Tiempo_lineal (ns)]]&gt;$F$508,Tabla310[[#This Row],[Tiempo_lineal (ns)]]&lt;$F$509)</f>
        <v>1</v>
      </c>
      <c r="W317" t="b">
        <f>OR(Tabla310[[#This Row],[Tiempo_normal (ns)]]&gt;$G$508,Tabla310[[#This Row],[Tiempo_normal (ns)]]&lt;$G$509)</f>
        <v>1</v>
      </c>
      <c r="X317" s="8">
        <v>314</v>
      </c>
      <c r="Y317" t="b">
        <f>OR(Tabla411[[#This Row],[Tiempo_lineal (ns)]]&gt;$I$508,Tabla411[[#This Row],[Tiempo_lineal (ns)]]&lt;$I$509)</f>
        <v>0</v>
      </c>
      <c r="Z317" t="b">
        <f>OR(Tabla411[[#This Row],[Tiempo_normal (ns)]]&gt;$J$508,Tabla411[[#This Row],[Tiempo_normal (ns)]]&lt;$J$509)</f>
        <v>0</v>
      </c>
      <c r="AA317" s="8">
        <v>314</v>
      </c>
      <c r="AB317" t="b">
        <f>OR(Tabla512[[#This Row],[Tiempo_lineal (ns)]]&gt;$L$508,Tabla512[[#This Row],[Tiempo_lineal (ns)]]&lt;$L$509)</f>
        <v>0</v>
      </c>
      <c r="AC317" t="b">
        <f>OR(Tabla512[[#This Row],[Tiempo_normal (ns)]]&gt;$M$508,Tabla512[[#This Row],[Tiempo_normal (ns)]]&lt;$M$509)</f>
        <v>0</v>
      </c>
      <c r="AD317" s="8">
        <v>314</v>
      </c>
      <c r="AE317" t="b">
        <f>OR(Tabla613[[#This Row],[Tiempo_lineal (ns)]]&gt;$O$508,Tabla613[[#This Row],[Tiempo_lineal (ns)]]&lt;$O$509)</f>
        <v>0</v>
      </c>
      <c r="AF317" s="7" t="b">
        <f>OR(Tabla613[[#This Row],[Tiempo_normal (ns)]]&gt;$P$508,Tabla613[[#This Row],[Tiempo_normal (ns)]]&lt;$P$509)</f>
        <v>0</v>
      </c>
    </row>
    <row r="318" spans="2:32" x14ac:dyDescent="0.3">
      <c r="B318">
        <v>315</v>
      </c>
      <c r="C318">
        <v>57</v>
      </c>
      <c r="D318">
        <v>47</v>
      </c>
      <c r="E318">
        <v>315</v>
      </c>
      <c r="F318">
        <v>131</v>
      </c>
      <c r="G318">
        <v>75</v>
      </c>
      <c r="H318">
        <v>315</v>
      </c>
      <c r="I318">
        <v>203</v>
      </c>
      <c r="J318">
        <v>87</v>
      </c>
      <c r="K318">
        <v>315</v>
      </c>
      <c r="L318">
        <v>448</v>
      </c>
      <c r="M318">
        <v>298</v>
      </c>
      <c r="N318">
        <v>315</v>
      </c>
      <c r="O318">
        <v>376</v>
      </c>
      <c r="P318">
        <v>703</v>
      </c>
      <c r="R318" s="6">
        <v>315</v>
      </c>
      <c r="S318" t="b">
        <f>OR(Tabla19[[#This Row],[Tiempo_lineal (ns)]]&gt;$C$508,Tabla19[[#This Row],[Tiempo_lineal (ns)]]&lt;$C$509)</f>
        <v>0</v>
      </c>
      <c r="T318" t="b">
        <f>OR(Tabla19[[#This Row],[Tiempo_normal (ns)]]&gt;$D$508,Tabla19[[#This Row],[Tiempo_normal (ns)]]&lt;$D$509)</f>
        <v>0</v>
      </c>
      <c r="U318" s="6">
        <v>315</v>
      </c>
      <c r="V318" t="b">
        <f>OR(Tabla310[[#This Row],[Tiempo_lineal (ns)]]&gt;$F$508,Tabla310[[#This Row],[Tiempo_lineal (ns)]]&lt;$F$509)</f>
        <v>0</v>
      </c>
      <c r="W318" t="b">
        <f>OR(Tabla310[[#This Row],[Tiempo_normal (ns)]]&gt;$G$508,Tabla310[[#This Row],[Tiempo_normal (ns)]]&lt;$G$509)</f>
        <v>0</v>
      </c>
      <c r="X318" s="6">
        <v>315</v>
      </c>
      <c r="Y318" t="b">
        <f>OR(Tabla411[[#This Row],[Tiempo_lineal (ns)]]&gt;$I$508,Tabla411[[#This Row],[Tiempo_lineal (ns)]]&lt;$I$509)</f>
        <v>0</v>
      </c>
      <c r="Z318" t="b">
        <f>OR(Tabla411[[#This Row],[Tiempo_normal (ns)]]&gt;$J$508,Tabla411[[#This Row],[Tiempo_normal (ns)]]&lt;$J$509)</f>
        <v>0</v>
      </c>
      <c r="AA318" s="6">
        <v>315</v>
      </c>
      <c r="AB318" t="b">
        <f>OR(Tabla512[[#This Row],[Tiempo_lineal (ns)]]&gt;$L$508,Tabla512[[#This Row],[Tiempo_lineal (ns)]]&lt;$L$509)</f>
        <v>0</v>
      </c>
      <c r="AC318" t="b">
        <f>OR(Tabla512[[#This Row],[Tiempo_normal (ns)]]&gt;$M$508,Tabla512[[#This Row],[Tiempo_normal (ns)]]&lt;$M$509)</f>
        <v>0</v>
      </c>
      <c r="AD318" s="6">
        <v>315</v>
      </c>
      <c r="AE318" t="b">
        <f>OR(Tabla613[[#This Row],[Tiempo_lineal (ns)]]&gt;$O$508,Tabla613[[#This Row],[Tiempo_lineal (ns)]]&lt;$O$509)</f>
        <v>0</v>
      </c>
      <c r="AF318" s="7" t="b">
        <f>OR(Tabla613[[#This Row],[Tiempo_normal (ns)]]&gt;$P$508,Tabla613[[#This Row],[Tiempo_normal (ns)]]&lt;$P$509)</f>
        <v>0</v>
      </c>
    </row>
    <row r="319" spans="2:32" x14ac:dyDescent="0.3">
      <c r="B319">
        <v>316</v>
      </c>
      <c r="C319">
        <v>69</v>
      </c>
      <c r="D319">
        <v>70</v>
      </c>
      <c r="E319">
        <v>316</v>
      </c>
      <c r="F319">
        <v>90</v>
      </c>
      <c r="G319">
        <v>89</v>
      </c>
      <c r="H319">
        <v>316</v>
      </c>
      <c r="I319">
        <v>275</v>
      </c>
      <c r="J319">
        <v>183</v>
      </c>
      <c r="K319">
        <v>316</v>
      </c>
      <c r="L319">
        <v>267</v>
      </c>
      <c r="M319">
        <v>358</v>
      </c>
      <c r="N319">
        <v>316</v>
      </c>
      <c r="O319">
        <v>535</v>
      </c>
      <c r="P319">
        <v>733</v>
      </c>
      <c r="R319" s="8">
        <v>316</v>
      </c>
      <c r="S319" t="b">
        <f>OR(Tabla19[[#This Row],[Tiempo_lineal (ns)]]&gt;$C$508,Tabla19[[#This Row],[Tiempo_lineal (ns)]]&lt;$C$509)</f>
        <v>0</v>
      </c>
      <c r="T319" t="b">
        <f>OR(Tabla19[[#This Row],[Tiempo_normal (ns)]]&gt;$D$508,Tabla19[[#This Row],[Tiempo_normal (ns)]]&lt;$D$509)</f>
        <v>0</v>
      </c>
      <c r="U319" s="8">
        <v>316</v>
      </c>
      <c r="V319" t="b">
        <f>OR(Tabla310[[#This Row],[Tiempo_lineal (ns)]]&gt;$F$508,Tabla310[[#This Row],[Tiempo_lineal (ns)]]&lt;$F$509)</f>
        <v>0</v>
      </c>
      <c r="W319" t="b">
        <f>OR(Tabla310[[#This Row],[Tiempo_normal (ns)]]&gt;$G$508,Tabla310[[#This Row],[Tiempo_normal (ns)]]&lt;$G$509)</f>
        <v>0</v>
      </c>
      <c r="X319" s="8">
        <v>316</v>
      </c>
      <c r="Y319" t="b">
        <f>OR(Tabla411[[#This Row],[Tiempo_lineal (ns)]]&gt;$I$508,Tabla411[[#This Row],[Tiempo_lineal (ns)]]&lt;$I$509)</f>
        <v>0</v>
      </c>
      <c r="Z319" t="b">
        <f>OR(Tabla411[[#This Row],[Tiempo_normal (ns)]]&gt;$J$508,Tabla411[[#This Row],[Tiempo_normal (ns)]]&lt;$J$509)</f>
        <v>0</v>
      </c>
      <c r="AA319" s="8">
        <v>316</v>
      </c>
      <c r="AB319" t="b">
        <f>OR(Tabla512[[#This Row],[Tiempo_lineal (ns)]]&gt;$L$508,Tabla512[[#This Row],[Tiempo_lineal (ns)]]&lt;$L$509)</f>
        <v>0</v>
      </c>
      <c r="AC319" t="b">
        <f>OR(Tabla512[[#This Row],[Tiempo_normal (ns)]]&gt;$M$508,Tabla512[[#This Row],[Tiempo_normal (ns)]]&lt;$M$509)</f>
        <v>0</v>
      </c>
      <c r="AD319" s="8">
        <v>316</v>
      </c>
      <c r="AE319" t="b">
        <f>OR(Tabla613[[#This Row],[Tiempo_lineal (ns)]]&gt;$O$508,Tabla613[[#This Row],[Tiempo_lineal (ns)]]&lt;$O$509)</f>
        <v>0</v>
      </c>
      <c r="AF319" s="7" t="b">
        <f>OR(Tabla613[[#This Row],[Tiempo_normal (ns)]]&gt;$P$508,Tabla613[[#This Row],[Tiempo_normal (ns)]]&lt;$P$509)</f>
        <v>0</v>
      </c>
    </row>
    <row r="320" spans="2:32" x14ac:dyDescent="0.3">
      <c r="B320">
        <v>317</v>
      </c>
      <c r="C320">
        <v>73</v>
      </c>
      <c r="D320">
        <v>69</v>
      </c>
      <c r="E320">
        <v>317</v>
      </c>
      <c r="F320">
        <v>78</v>
      </c>
      <c r="G320">
        <v>69</v>
      </c>
      <c r="H320">
        <v>317</v>
      </c>
      <c r="I320">
        <v>367</v>
      </c>
      <c r="J320">
        <v>419</v>
      </c>
      <c r="K320">
        <v>317</v>
      </c>
      <c r="L320">
        <v>413</v>
      </c>
      <c r="M320">
        <v>357</v>
      </c>
      <c r="N320">
        <v>317</v>
      </c>
      <c r="O320">
        <v>479</v>
      </c>
      <c r="P320">
        <v>816</v>
      </c>
      <c r="R320" s="6">
        <v>317</v>
      </c>
      <c r="S320" t="b">
        <f>OR(Tabla19[[#This Row],[Tiempo_lineal (ns)]]&gt;$C$508,Tabla19[[#This Row],[Tiempo_lineal (ns)]]&lt;$C$509)</f>
        <v>0</v>
      </c>
      <c r="T320" t="b">
        <f>OR(Tabla19[[#This Row],[Tiempo_normal (ns)]]&gt;$D$508,Tabla19[[#This Row],[Tiempo_normal (ns)]]&lt;$D$509)</f>
        <v>0</v>
      </c>
      <c r="U320" s="6">
        <v>317</v>
      </c>
      <c r="V320" t="b">
        <f>OR(Tabla310[[#This Row],[Tiempo_lineal (ns)]]&gt;$F$508,Tabla310[[#This Row],[Tiempo_lineal (ns)]]&lt;$F$509)</f>
        <v>0</v>
      </c>
      <c r="W320" t="b">
        <f>OR(Tabla310[[#This Row],[Tiempo_normal (ns)]]&gt;$G$508,Tabla310[[#This Row],[Tiempo_normal (ns)]]&lt;$G$509)</f>
        <v>0</v>
      </c>
      <c r="X320" s="6">
        <v>317</v>
      </c>
      <c r="Y320" t="b">
        <f>OR(Tabla411[[#This Row],[Tiempo_lineal (ns)]]&gt;$I$508,Tabla411[[#This Row],[Tiempo_lineal (ns)]]&lt;$I$509)</f>
        <v>0</v>
      </c>
      <c r="Z320" t="b">
        <f>OR(Tabla411[[#This Row],[Tiempo_normal (ns)]]&gt;$J$508,Tabla411[[#This Row],[Tiempo_normal (ns)]]&lt;$J$509)</f>
        <v>0</v>
      </c>
      <c r="AA320" s="6">
        <v>317</v>
      </c>
      <c r="AB320" t="b">
        <f>OR(Tabla512[[#This Row],[Tiempo_lineal (ns)]]&gt;$L$508,Tabla512[[#This Row],[Tiempo_lineal (ns)]]&lt;$L$509)</f>
        <v>0</v>
      </c>
      <c r="AC320" t="b">
        <f>OR(Tabla512[[#This Row],[Tiempo_normal (ns)]]&gt;$M$508,Tabla512[[#This Row],[Tiempo_normal (ns)]]&lt;$M$509)</f>
        <v>0</v>
      </c>
      <c r="AD320" s="6">
        <v>317</v>
      </c>
      <c r="AE320" t="b">
        <f>OR(Tabla613[[#This Row],[Tiempo_lineal (ns)]]&gt;$O$508,Tabla613[[#This Row],[Tiempo_lineal (ns)]]&lt;$O$509)</f>
        <v>0</v>
      </c>
      <c r="AF320" s="7" t="b">
        <f>OR(Tabla613[[#This Row],[Tiempo_normal (ns)]]&gt;$P$508,Tabla613[[#This Row],[Tiempo_normal (ns)]]&lt;$P$509)</f>
        <v>0</v>
      </c>
    </row>
    <row r="321" spans="2:32" x14ac:dyDescent="0.3">
      <c r="B321">
        <v>318</v>
      </c>
      <c r="C321">
        <v>79</v>
      </c>
      <c r="D321">
        <v>101</v>
      </c>
      <c r="E321">
        <v>318</v>
      </c>
      <c r="F321">
        <v>72</v>
      </c>
      <c r="G321">
        <v>37</v>
      </c>
      <c r="H321">
        <v>318</v>
      </c>
      <c r="I321">
        <v>524</v>
      </c>
      <c r="J321">
        <v>434</v>
      </c>
      <c r="K321">
        <v>318</v>
      </c>
      <c r="L321">
        <v>480</v>
      </c>
      <c r="M321">
        <v>464</v>
      </c>
      <c r="N321">
        <v>318</v>
      </c>
      <c r="O321">
        <v>895</v>
      </c>
      <c r="P321">
        <v>517</v>
      </c>
      <c r="R321" s="8">
        <v>318</v>
      </c>
      <c r="S321" t="b">
        <f>OR(Tabla19[[#This Row],[Tiempo_lineal (ns)]]&gt;$C$508,Tabla19[[#This Row],[Tiempo_lineal (ns)]]&lt;$C$509)</f>
        <v>0</v>
      </c>
      <c r="T321" t="b">
        <f>OR(Tabla19[[#This Row],[Tiempo_normal (ns)]]&gt;$D$508,Tabla19[[#This Row],[Tiempo_normal (ns)]]&lt;$D$509)</f>
        <v>0</v>
      </c>
      <c r="U321" s="8">
        <v>318</v>
      </c>
      <c r="V321" t="b">
        <f>OR(Tabla310[[#This Row],[Tiempo_lineal (ns)]]&gt;$F$508,Tabla310[[#This Row],[Tiempo_lineal (ns)]]&lt;$F$509)</f>
        <v>0</v>
      </c>
      <c r="W321" t="b">
        <f>OR(Tabla310[[#This Row],[Tiempo_normal (ns)]]&gt;$G$508,Tabla310[[#This Row],[Tiempo_normal (ns)]]&lt;$G$509)</f>
        <v>0</v>
      </c>
      <c r="X321" s="8">
        <v>318</v>
      </c>
      <c r="Y321" t="b">
        <f>OR(Tabla411[[#This Row],[Tiempo_lineal (ns)]]&gt;$I$508,Tabla411[[#This Row],[Tiempo_lineal (ns)]]&lt;$I$509)</f>
        <v>1</v>
      </c>
      <c r="Z321" t="b">
        <f>OR(Tabla411[[#This Row],[Tiempo_normal (ns)]]&gt;$J$508,Tabla411[[#This Row],[Tiempo_normal (ns)]]&lt;$J$509)</f>
        <v>0</v>
      </c>
      <c r="AA321" s="8">
        <v>318</v>
      </c>
      <c r="AB321" t="b">
        <f>OR(Tabla512[[#This Row],[Tiempo_lineal (ns)]]&gt;$L$508,Tabla512[[#This Row],[Tiempo_lineal (ns)]]&lt;$L$509)</f>
        <v>0</v>
      </c>
      <c r="AC321" t="b">
        <f>OR(Tabla512[[#This Row],[Tiempo_normal (ns)]]&gt;$M$508,Tabla512[[#This Row],[Tiempo_normal (ns)]]&lt;$M$509)</f>
        <v>0</v>
      </c>
      <c r="AD321" s="8">
        <v>318</v>
      </c>
      <c r="AE321" t="b">
        <f>OR(Tabla613[[#This Row],[Tiempo_lineal (ns)]]&gt;$O$508,Tabla613[[#This Row],[Tiempo_lineal (ns)]]&lt;$O$509)</f>
        <v>0</v>
      </c>
      <c r="AF321" s="7" t="b">
        <f>OR(Tabla613[[#This Row],[Tiempo_normal (ns)]]&gt;$P$508,Tabla613[[#This Row],[Tiempo_normal (ns)]]&lt;$P$509)</f>
        <v>0</v>
      </c>
    </row>
    <row r="322" spans="2:32" x14ac:dyDescent="0.3">
      <c r="B322">
        <v>319</v>
      </c>
      <c r="C322">
        <v>44</v>
      </c>
      <c r="D322">
        <v>74</v>
      </c>
      <c r="E322">
        <v>319</v>
      </c>
      <c r="F322">
        <v>76</v>
      </c>
      <c r="G322">
        <v>133</v>
      </c>
      <c r="H322">
        <v>319</v>
      </c>
      <c r="I322">
        <v>393</v>
      </c>
      <c r="J322">
        <v>238</v>
      </c>
      <c r="K322">
        <v>319</v>
      </c>
      <c r="L322">
        <v>134</v>
      </c>
      <c r="M322">
        <v>334</v>
      </c>
      <c r="N322">
        <v>319</v>
      </c>
      <c r="O322">
        <v>655</v>
      </c>
      <c r="P322">
        <v>585</v>
      </c>
      <c r="R322" s="6">
        <v>319</v>
      </c>
      <c r="S322" t="b">
        <f>OR(Tabla19[[#This Row],[Tiempo_lineal (ns)]]&gt;$C$508,Tabla19[[#This Row],[Tiempo_lineal (ns)]]&lt;$C$509)</f>
        <v>0</v>
      </c>
      <c r="T322" t="b">
        <f>OR(Tabla19[[#This Row],[Tiempo_normal (ns)]]&gt;$D$508,Tabla19[[#This Row],[Tiempo_normal (ns)]]&lt;$D$509)</f>
        <v>0</v>
      </c>
      <c r="U322" s="6">
        <v>319</v>
      </c>
      <c r="V322" t="b">
        <f>OR(Tabla310[[#This Row],[Tiempo_lineal (ns)]]&gt;$F$508,Tabla310[[#This Row],[Tiempo_lineal (ns)]]&lt;$F$509)</f>
        <v>0</v>
      </c>
      <c r="W322" t="b">
        <f>OR(Tabla310[[#This Row],[Tiempo_normal (ns)]]&gt;$G$508,Tabla310[[#This Row],[Tiempo_normal (ns)]]&lt;$G$509)</f>
        <v>0</v>
      </c>
      <c r="X322" s="6">
        <v>319</v>
      </c>
      <c r="Y322" t="b">
        <f>OR(Tabla411[[#This Row],[Tiempo_lineal (ns)]]&gt;$I$508,Tabla411[[#This Row],[Tiempo_lineal (ns)]]&lt;$I$509)</f>
        <v>0</v>
      </c>
      <c r="Z322" t="b">
        <f>OR(Tabla411[[#This Row],[Tiempo_normal (ns)]]&gt;$J$508,Tabla411[[#This Row],[Tiempo_normal (ns)]]&lt;$J$509)</f>
        <v>0</v>
      </c>
      <c r="AA322" s="6">
        <v>319</v>
      </c>
      <c r="AB322" t="b">
        <f>OR(Tabla512[[#This Row],[Tiempo_lineal (ns)]]&gt;$L$508,Tabla512[[#This Row],[Tiempo_lineal (ns)]]&lt;$L$509)</f>
        <v>0</v>
      </c>
      <c r="AC322" t="b">
        <f>OR(Tabla512[[#This Row],[Tiempo_normal (ns)]]&gt;$M$508,Tabla512[[#This Row],[Tiempo_normal (ns)]]&lt;$M$509)</f>
        <v>0</v>
      </c>
      <c r="AD322" s="6">
        <v>319</v>
      </c>
      <c r="AE322" t="b">
        <f>OR(Tabla613[[#This Row],[Tiempo_lineal (ns)]]&gt;$O$508,Tabla613[[#This Row],[Tiempo_lineal (ns)]]&lt;$O$509)</f>
        <v>0</v>
      </c>
      <c r="AF322" s="7" t="b">
        <f>OR(Tabla613[[#This Row],[Tiempo_normal (ns)]]&gt;$P$508,Tabla613[[#This Row],[Tiempo_normal (ns)]]&lt;$P$509)</f>
        <v>0</v>
      </c>
    </row>
    <row r="323" spans="2:32" x14ac:dyDescent="0.3">
      <c r="B323">
        <v>320</v>
      </c>
      <c r="C323">
        <v>89</v>
      </c>
      <c r="D323">
        <v>53</v>
      </c>
      <c r="E323">
        <v>320</v>
      </c>
      <c r="F323">
        <v>81</v>
      </c>
      <c r="G323">
        <v>55</v>
      </c>
      <c r="H323">
        <v>320</v>
      </c>
      <c r="I323">
        <v>176</v>
      </c>
      <c r="J323">
        <v>381</v>
      </c>
      <c r="K323">
        <v>320</v>
      </c>
      <c r="L323">
        <v>404</v>
      </c>
      <c r="M323">
        <v>201</v>
      </c>
      <c r="N323">
        <v>320</v>
      </c>
      <c r="O323">
        <v>1222</v>
      </c>
      <c r="P323">
        <v>407</v>
      </c>
      <c r="R323" s="8">
        <v>320</v>
      </c>
      <c r="S323" t="b">
        <f>OR(Tabla19[[#This Row],[Tiempo_lineal (ns)]]&gt;$C$508,Tabla19[[#This Row],[Tiempo_lineal (ns)]]&lt;$C$509)</f>
        <v>0</v>
      </c>
      <c r="T323" t="b">
        <f>OR(Tabla19[[#This Row],[Tiempo_normal (ns)]]&gt;$D$508,Tabla19[[#This Row],[Tiempo_normal (ns)]]&lt;$D$509)</f>
        <v>0</v>
      </c>
      <c r="U323" s="8">
        <v>320</v>
      </c>
      <c r="V323" t="b">
        <f>OR(Tabla310[[#This Row],[Tiempo_lineal (ns)]]&gt;$F$508,Tabla310[[#This Row],[Tiempo_lineal (ns)]]&lt;$F$509)</f>
        <v>0</v>
      </c>
      <c r="W323" t="b">
        <f>OR(Tabla310[[#This Row],[Tiempo_normal (ns)]]&gt;$G$508,Tabla310[[#This Row],[Tiempo_normal (ns)]]&lt;$G$509)</f>
        <v>0</v>
      </c>
      <c r="X323" s="8">
        <v>320</v>
      </c>
      <c r="Y323" t="b">
        <f>OR(Tabla411[[#This Row],[Tiempo_lineal (ns)]]&gt;$I$508,Tabla411[[#This Row],[Tiempo_lineal (ns)]]&lt;$I$509)</f>
        <v>0</v>
      </c>
      <c r="Z323" t="b">
        <f>OR(Tabla411[[#This Row],[Tiempo_normal (ns)]]&gt;$J$508,Tabla411[[#This Row],[Tiempo_normal (ns)]]&lt;$J$509)</f>
        <v>0</v>
      </c>
      <c r="AA323" s="8">
        <v>320</v>
      </c>
      <c r="AB323" t="b">
        <f>OR(Tabla512[[#This Row],[Tiempo_lineal (ns)]]&gt;$L$508,Tabla512[[#This Row],[Tiempo_lineal (ns)]]&lt;$L$509)</f>
        <v>0</v>
      </c>
      <c r="AC323" t="b">
        <f>OR(Tabla512[[#This Row],[Tiempo_normal (ns)]]&gt;$M$508,Tabla512[[#This Row],[Tiempo_normal (ns)]]&lt;$M$509)</f>
        <v>0</v>
      </c>
      <c r="AD323" s="8">
        <v>320</v>
      </c>
      <c r="AE323" t="b">
        <f>OR(Tabla613[[#This Row],[Tiempo_lineal (ns)]]&gt;$O$508,Tabla613[[#This Row],[Tiempo_lineal (ns)]]&lt;$O$509)</f>
        <v>0</v>
      </c>
      <c r="AF323" s="7" t="b">
        <f>OR(Tabla613[[#This Row],[Tiempo_normal (ns)]]&gt;$P$508,Tabla613[[#This Row],[Tiempo_normal (ns)]]&lt;$P$509)</f>
        <v>0</v>
      </c>
    </row>
    <row r="324" spans="2:32" x14ac:dyDescent="0.3">
      <c r="B324">
        <v>321</v>
      </c>
      <c r="C324">
        <v>85</v>
      </c>
      <c r="D324">
        <v>100</v>
      </c>
      <c r="E324">
        <v>321</v>
      </c>
      <c r="F324">
        <v>83</v>
      </c>
      <c r="G324">
        <v>82</v>
      </c>
      <c r="H324">
        <v>321</v>
      </c>
      <c r="I324">
        <v>275</v>
      </c>
      <c r="J324">
        <v>142</v>
      </c>
      <c r="K324">
        <v>321</v>
      </c>
      <c r="L324">
        <v>396</v>
      </c>
      <c r="M324">
        <v>368</v>
      </c>
      <c r="N324">
        <v>321</v>
      </c>
      <c r="O324">
        <v>522</v>
      </c>
      <c r="P324">
        <v>620</v>
      </c>
      <c r="R324" s="6">
        <v>321</v>
      </c>
      <c r="S324" t="b">
        <f>OR(Tabla19[[#This Row],[Tiempo_lineal (ns)]]&gt;$C$508,Tabla19[[#This Row],[Tiempo_lineal (ns)]]&lt;$C$509)</f>
        <v>0</v>
      </c>
      <c r="T324" t="b">
        <f>OR(Tabla19[[#This Row],[Tiempo_normal (ns)]]&gt;$D$508,Tabla19[[#This Row],[Tiempo_normal (ns)]]&lt;$D$509)</f>
        <v>0</v>
      </c>
      <c r="U324" s="6">
        <v>321</v>
      </c>
      <c r="V324" t="b">
        <f>OR(Tabla310[[#This Row],[Tiempo_lineal (ns)]]&gt;$F$508,Tabla310[[#This Row],[Tiempo_lineal (ns)]]&lt;$F$509)</f>
        <v>0</v>
      </c>
      <c r="W324" t="b">
        <f>OR(Tabla310[[#This Row],[Tiempo_normal (ns)]]&gt;$G$508,Tabla310[[#This Row],[Tiempo_normal (ns)]]&lt;$G$509)</f>
        <v>0</v>
      </c>
      <c r="X324" s="6">
        <v>321</v>
      </c>
      <c r="Y324" t="b">
        <f>OR(Tabla411[[#This Row],[Tiempo_lineal (ns)]]&gt;$I$508,Tabla411[[#This Row],[Tiempo_lineal (ns)]]&lt;$I$509)</f>
        <v>0</v>
      </c>
      <c r="Z324" t="b">
        <f>OR(Tabla411[[#This Row],[Tiempo_normal (ns)]]&gt;$J$508,Tabla411[[#This Row],[Tiempo_normal (ns)]]&lt;$J$509)</f>
        <v>0</v>
      </c>
      <c r="AA324" s="6">
        <v>321</v>
      </c>
      <c r="AB324" t="b">
        <f>OR(Tabla512[[#This Row],[Tiempo_lineal (ns)]]&gt;$L$508,Tabla512[[#This Row],[Tiempo_lineal (ns)]]&lt;$L$509)</f>
        <v>0</v>
      </c>
      <c r="AC324" t="b">
        <f>OR(Tabla512[[#This Row],[Tiempo_normal (ns)]]&gt;$M$508,Tabla512[[#This Row],[Tiempo_normal (ns)]]&lt;$M$509)</f>
        <v>0</v>
      </c>
      <c r="AD324" s="6">
        <v>321</v>
      </c>
      <c r="AE324" t="b">
        <f>OR(Tabla613[[#This Row],[Tiempo_lineal (ns)]]&gt;$O$508,Tabla613[[#This Row],[Tiempo_lineal (ns)]]&lt;$O$509)</f>
        <v>0</v>
      </c>
      <c r="AF324" s="7" t="b">
        <f>OR(Tabla613[[#This Row],[Tiempo_normal (ns)]]&gt;$P$508,Tabla613[[#This Row],[Tiempo_normal (ns)]]&lt;$P$509)</f>
        <v>0</v>
      </c>
    </row>
    <row r="325" spans="2:32" x14ac:dyDescent="0.3">
      <c r="B325">
        <v>322</v>
      </c>
      <c r="C325">
        <v>104</v>
      </c>
      <c r="D325">
        <v>69</v>
      </c>
      <c r="E325">
        <v>322</v>
      </c>
      <c r="F325">
        <v>72</v>
      </c>
      <c r="G325">
        <v>58</v>
      </c>
      <c r="H325">
        <v>322</v>
      </c>
      <c r="I325">
        <v>416</v>
      </c>
      <c r="J325">
        <v>518</v>
      </c>
      <c r="K325">
        <v>322</v>
      </c>
      <c r="L325">
        <v>275</v>
      </c>
      <c r="M325">
        <v>283</v>
      </c>
      <c r="N325">
        <v>322</v>
      </c>
      <c r="O325">
        <v>659</v>
      </c>
      <c r="P325">
        <v>743</v>
      </c>
      <c r="R325" s="8">
        <v>322</v>
      </c>
      <c r="S325" t="b">
        <f>OR(Tabla19[[#This Row],[Tiempo_lineal (ns)]]&gt;$C$508,Tabla19[[#This Row],[Tiempo_lineal (ns)]]&lt;$C$509)</f>
        <v>0</v>
      </c>
      <c r="T325" t="b">
        <f>OR(Tabla19[[#This Row],[Tiempo_normal (ns)]]&gt;$D$508,Tabla19[[#This Row],[Tiempo_normal (ns)]]&lt;$D$509)</f>
        <v>0</v>
      </c>
      <c r="U325" s="8">
        <v>322</v>
      </c>
      <c r="V325" t="b">
        <f>OR(Tabla310[[#This Row],[Tiempo_lineal (ns)]]&gt;$F$508,Tabla310[[#This Row],[Tiempo_lineal (ns)]]&lt;$F$509)</f>
        <v>0</v>
      </c>
      <c r="W325" t="b">
        <f>OR(Tabla310[[#This Row],[Tiempo_normal (ns)]]&gt;$G$508,Tabla310[[#This Row],[Tiempo_normal (ns)]]&lt;$G$509)</f>
        <v>0</v>
      </c>
      <c r="X325" s="8">
        <v>322</v>
      </c>
      <c r="Y325" t="b">
        <f>OR(Tabla411[[#This Row],[Tiempo_lineal (ns)]]&gt;$I$508,Tabla411[[#This Row],[Tiempo_lineal (ns)]]&lt;$I$509)</f>
        <v>0</v>
      </c>
      <c r="Z325" t="b">
        <f>OR(Tabla411[[#This Row],[Tiempo_normal (ns)]]&gt;$J$508,Tabla411[[#This Row],[Tiempo_normal (ns)]]&lt;$J$509)</f>
        <v>0</v>
      </c>
      <c r="AA325" s="8">
        <v>322</v>
      </c>
      <c r="AB325" t="b">
        <f>OR(Tabla512[[#This Row],[Tiempo_lineal (ns)]]&gt;$L$508,Tabla512[[#This Row],[Tiempo_lineal (ns)]]&lt;$L$509)</f>
        <v>0</v>
      </c>
      <c r="AC325" t="b">
        <f>OR(Tabla512[[#This Row],[Tiempo_normal (ns)]]&gt;$M$508,Tabla512[[#This Row],[Tiempo_normal (ns)]]&lt;$M$509)</f>
        <v>0</v>
      </c>
      <c r="AD325" s="8">
        <v>322</v>
      </c>
      <c r="AE325" t="b">
        <f>OR(Tabla613[[#This Row],[Tiempo_lineal (ns)]]&gt;$O$508,Tabla613[[#This Row],[Tiempo_lineal (ns)]]&lt;$O$509)</f>
        <v>0</v>
      </c>
      <c r="AF325" s="7" t="b">
        <f>OR(Tabla613[[#This Row],[Tiempo_normal (ns)]]&gt;$P$508,Tabla613[[#This Row],[Tiempo_normal (ns)]]&lt;$P$509)</f>
        <v>0</v>
      </c>
    </row>
    <row r="326" spans="2:32" x14ac:dyDescent="0.3">
      <c r="B326">
        <v>323</v>
      </c>
      <c r="C326">
        <v>94</v>
      </c>
      <c r="D326">
        <v>58</v>
      </c>
      <c r="E326">
        <v>323</v>
      </c>
      <c r="F326">
        <v>62</v>
      </c>
      <c r="G326">
        <v>53</v>
      </c>
      <c r="H326">
        <v>323</v>
      </c>
      <c r="I326">
        <v>244</v>
      </c>
      <c r="J326">
        <v>263</v>
      </c>
      <c r="K326">
        <v>323</v>
      </c>
      <c r="L326">
        <v>65</v>
      </c>
      <c r="M326">
        <v>279</v>
      </c>
      <c r="N326">
        <v>323</v>
      </c>
      <c r="O326">
        <v>553</v>
      </c>
      <c r="P326">
        <v>505</v>
      </c>
      <c r="R326" s="6">
        <v>323</v>
      </c>
      <c r="S326" t="b">
        <f>OR(Tabla19[[#This Row],[Tiempo_lineal (ns)]]&gt;$C$508,Tabla19[[#This Row],[Tiempo_lineal (ns)]]&lt;$C$509)</f>
        <v>0</v>
      </c>
      <c r="T326" t="b">
        <f>OR(Tabla19[[#This Row],[Tiempo_normal (ns)]]&gt;$D$508,Tabla19[[#This Row],[Tiempo_normal (ns)]]&lt;$D$509)</f>
        <v>0</v>
      </c>
      <c r="U326" s="6">
        <v>323</v>
      </c>
      <c r="V326" t="b">
        <f>OR(Tabla310[[#This Row],[Tiempo_lineal (ns)]]&gt;$F$508,Tabla310[[#This Row],[Tiempo_lineal (ns)]]&lt;$F$509)</f>
        <v>0</v>
      </c>
      <c r="W326" t="b">
        <f>OR(Tabla310[[#This Row],[Tiempo_normal (ns)]]&gt;$G$508,Tabla310[[#This Row],[Tiempo_normal (ns)]]&lt;$G$509)</f>
        <v>0</v>
      </c>
      <c r="X326" s="6">
        <v>323</v>
      </c>
      <c r="Y326" t="b">
        <f>OR(Tabla411[[#This Row],[Tiempo_lineal (ns)]]&gt;$I$508,Tabla411[[#This Row],[Tiempo_lineal (ns)]]&lt;$I$509)</f>
        <v>0</v>
      </c>
      <c r="Z326" t="b">
        <f>OR(Tabla411[[#This Row],[Tiempo_normal (ns)]]&gt;$J$508,Tabla411[[#This Row],[Tiempo_normal (ns)]]&lt;$J$509)</f>
        <v>0</v>
      </c>
      <c r="AA326" s="6">
        <v>323</v>
      </c>
      <c r="AB326" t="b">
        <f>OR(Tabla512[[#This Row],[Tiempo_lineal (ns)]]&gt;$L$508,Tabla512[[#This Row],[Tiempo_lineal (ns)]]&lt;$L$509)</f>
        <v>0</v>
      </c>
      <c r="AC326" t="b">
        <f>OR(Tabla512[[#This Row],[Tiempo_normal (ns)]]&gt;$M$508,Tabla512[[#This Row],[Tiempo_normal (ns)]]&lt;$M$509)</f>
        <v>0</v>
      </c>
      <c r="AD326" s="6">
        <v>323</v>
      </c>
      <c r="AE326" t="b">
        <f>OR(Tabla613[[#This Row],[Tiempo_lineal (ns)]]&gt;$O$508,Tabla613[[#This Row],[Tiempo_lineal (ns)]]&lt;$O$509)</f>
        <v>0</v>
      </c>
      <c r="AF326" s="7" t="b">
        <f>OR(Tabla613[[#This Row],[Tiempo_normal (ns)]]&gt;$P$508,Tabla613[[#This Row],[Tiempo_normal (ns)]]&lt;$P$509)</f>
        <v>0</v>
      </c>
    </row>
    <row r="327" spans="2:32" x14ac:dyDescent="0.3">
      <c r="B327">
        <v>324</v>
      </c>
      <c r="C327">
        <v>185</v>
      </c>
      <c r="D327">
        <v>131</v>
      </c>
      <c r="E327">
        <v>324</v>
      </c>
      <c r="F327">
        <v>87</v>
      </c>
      <c r="G327">
        <v>39</v>
      </c>
      <c r="H327">
        <v>324</v>
      </c>
      <c r="I327">
        <v>100</v>
      </c>
      <c r="J327">
        <v>64</v>
      </c>
      <c r="K327">
        <v>324</v>
      </c>
      <c r="L327">
        <v>283</v>
      </c>
      <c r="M327">
        <v>363</v>
      </c>
      <c r="N327">
        <v>324</v>
      </c>
      <c r="O327">
        <v>570</v>
      </c>
      <c r="P327">
        <v>567</v>
      </c>
      <c r="R327" s="8">
        <v>324</v>
      </c>
      <c r="S327" t="b">
        <f>OR(Tabla19[[#This Row],[Tiempo_lineal (ns)]]&gt;$C$508,Tabla19[[#This Row],[Tiempo_lineal (ns)]]&lt;$C$509)</f>
        <v>1</v>
      </c>
      <c r="T327" t="b">
        <f>OR(Tabla19[[#This Row],[Tiempo_normal (ns)]]&gt;$D$508,Tabla19[[#This Row],[Tiempo_normal (ns)]]&lt;$D$509)</f>
        <v>1</v>
      </c>
      <c r="U327" s="8">
        <v>324</v>
      </c>
      <c r="V327" t="b">
        <f>OR(Tabla310[[#This Row],[Tiempo_lineal (ns)]]&gt;$F$508,Tabla310[[#This Row],[Tiempo_lineal (ns)]]&lt;$F$509)</f>
        <v>0</v>
      </c>
      <c r="W327" t="b">
        <f>OR(Tabla310[[#This Row],[Tiempo_normal (ns)]]&gt;$G$508,Tabla310[[#This Row],[Tiempo_normal (ns)]]&lt;$G$509)</f>
        <v>0</v>
      </c>
      <c r="X327" s="8">
        <v>324</v>
      </c>
      <c r="Y327" t="b">
        <f>OR(Tabla411[[#This Row],[Tiempo_lineal (ns)]]&gt;$I$508,Tabla411[[#This Row],[Tiempo_lineal (ns)]]&lt;$I$509)</f>
        <v>0</v>
      </c>
      <c r="Z327" t="b">
        <f>OR(Tabla411[[#This Row],[Tiempo_normal (ns)]]&gt;$J$508,Tabla411[[#This Row],[Tiempo_normal (ns)]]&lt;$J$509)</f>
        <v>0</v>
      </c>
      <c r="AA327" s="8">
        <v>324</v>
      </c>
      <c r="AB327" t="b">
        <f>OR(Tabla512[[#This Row],[Tiempo_lineal (ns)]]&gt;$L$508,Tabla512[[#This Row],[Tiempo_lineal (ns)]]&lt;$L$509)</f>
        <v>0</v>
      </c>
      <c r="AC327" t="b">
        <f>OR(Tabla512[[#This Row],[Tiempo_normal (ns)]]&gt;$M$508,Tabla512[[#This Row],[Tiempo_normal (ns)]]&lt;$M$509)</f>
        <v>0</v>
      </c>
      <c r="AD327" s="8">
        <v>324</v>
      </c>
      <c r="AE327" t="b">
        <f>OR(Tabla613[[#This Row],[Tiempo_lineal (ns)]]&gt;$O$508,Tabla613[[#This Row],[Tiempo_lineal (ns)]]&lt;$O$509)</f>
        <v>0</v>
      </c>
      <c r="AF327" s="7" t="b">
        <f>OR(Tabla613[[#This Row],[Tiempo_normal (ns)]]&gt;$P$508,Tabla613[[#This Row],[Tiempo_normal (ns)]]&lt;$P$509)</f>
        <v>0</v>
      </c>
    </row>
    <row r="328" spans="2:32" x14ac:dyDescent="0.3">
      <c r="B328">
        <v>325</v>
      </c>
      <c r="C328">
        <v>95</v>
      </c>
      <c r="D328">
        <v>88</v>
      </c>
      <c r="E328">
        <v>325</v>
      </c>
      <c r="F328">
        <v>86</v>
      </c>
      <c r="G328">
        <v>73</v>
      </c>
      <c r="H328">
        <v>325</v>
      </c>
      <c r="I328">
        <v>198</v>
      </c>
      <c r="J328">
        <v>256</v>
      </c>
      <c r="K328">
        <v>325</v>
      </c>
      <c r="L328">
        <v>467</v>
      </c>
      <c r="M328">
        <v>229</v>
      </c>
      <c r="N328">
        <v>325</v>
      </c>
      <c r="O328">
        <v>424</v>
      </c>
      <c r="P328">
        <v>714</v>
      </c>
      <c r="R328" s="6">
        <v>325</v>
      </c>
      <c r="S328" t="b">
        <f>OR(Tabla19[[#This Row],[Tiempo_lineal (ns)]]&gt;$C$508,Tabla19[[#This Row],[Tiempo_lineal (ns)]]&lt;$C$509)</f>
        <v>0</v>
      </c>
      <c r="T328" t="b">
        <f>OR(Tabla19[[#This Row],[Tiempo_normal (ns)]]&gt;$D$508,Tabla19[[#This Row],[Tiempo_normal (ns)]]&lt;$D$509)</f>
        <v>0</v>
      </c>
      <c r="U328" s="6">
        <v>325</v>
      </c>
      <c r="V328" t="b">
        <f>OR(Tabla310[[#This Row],[Tiempo_lineal (ns)]]&gt;$F$508,Tabla310[[#This Row],[Tiempo_lineal (ns)]]&lt;$F$509)</f>
        <v>0</v>
      </c>
      <c r="W328" t="b">
        <f>OR(Tabla310[[#This Row],[Tiempo_normal (ns)]]&gt;$G$508,Tabla310[[#This Row],[Tiempo_normal (ns)]]&lt;$G$509)</f>
        <v>0</v>
      </c>
      <c r="X328" s="6">
        <v>325</v>
      </c>
      <c r="Y328" t="b">
        <f>OR(Tabla411[[#This Row],[Tiempo_lineal (ns)]]&gt;$I$508,Tabla411[[#This Row],[Tiempo_lineal (ns)]]&lt;$I$509)</f>
        <v>0</v>
      </c>
      <c r="Z328" t="b">
        <f>OR(Tabla411[[#This Row],[Tiempo_normal (ns)]]&gt;$J$508,Tabla411[[#This Row],[Tiempo_normal (ns)]]&lt;$J$509)</f>
        <v>0</v>
      </c>
      <c r="AA328" s="6">
        <v>325</v>
      </c>
      <c r="AB328" t="b">
        <f>OR(Tabla512[[#This Row],[Tiempo_lineal (ns)]]&gt;$L$508,Tabla512[[#This Row],[Tiempo_lineal (ns)]]&lt;$L$509)</f>
        <v>0</v>
      </c>
      <c r="AC328" t="b">
        <f>OR(Tabla512[[#This Row],[Tiempo_normal (ns)]]&gt;$M$508,Tabla512[[#This Row],[Tiempo_normal (ns)]]&lt;$M$509)</f>
        <v>0</v>
      </c>
      <c r="AD328" s="6">
        <v>325</v>
      </c>
      <c r="AE328" t="b">
        <f>OR(Tabla613[[#This Row],[Tiempo_lineal (ns)]]&gt;$O$508,Tabla613[[#This Row],[Tiempo_lineal (ns)]]&lt;$O$509)</f>
        <v>0</v>
      </c>
      <c r="AF328" s="7" t="b">
        <f>OR(Tabla613[[#This Row],[Tiempo_normal (ns)]]&gt;$P$508,Tabla613[[#This Row],[Tiempo_normal (ns)]]&lt;$P$509)</f>
        <v>0</v>
      </c>
    </row>
    <row r="329" spans="2:32" x14ac:dyDescent="0.3">
      <c r="B329">
        <v>326</v>
      </c>
      <c r="C329">
        <v>56</v>
      </c>
      <c r="D329">
        <v>63</v>
      </c>
      <c r="E329">
        <v>326</v>
      </c>
      <c r="F329">
        <v>105</v>
      </c>
      <c r="G329">
        <v>93</v>
      </c>
      <c r="H329">
        <v>326</v>
      </c>
      <c r="I329">
        <v>130</v>
      </c>
      <c r="J329">
        <v>302</v>
      </c>
      <c r="K329">
        <v>326</v>
      </c>
      <c r="L329">
        <v>427</v>
      </c>
      <c r="M329">
        <v>308</v>
      </c>
      <c r="N329">
        <v>326</v>
      </c>
      <c r="O329">
        <v>381</v>
      </c>
      <c r="P329">
        <v>1364</v>
      </c>
      <c r="R329" s="8">
        <v>326</v>
      </c>
      <c r="S329" t="b">
        <f>OR(Tabla19[[#This Row],[Tiempo_lineal (ns)]]&gt;$C$508,Tabla19[[#This Row],[Tiempo_lineal (ns)]]&lt;$C$509)</f>
        <v>0</v>
      </c>
      <c r="T329" t="b">
        <f>OR(Tabla19[[#This Row],[Tiempo_normal (ns)]]&gt;$D$508,Tabla19[[#This Row],[Tiempo_normal (ns)]]&lt;$D$509)</f>
        <v>0</v>
      </c>
      <c r="U329" s="8">
        <v>326</v>
      </c>
      <c r="V329" t="b">
        <f>OR(Tabla310[[#This Row],[Tiempo_lineal (ns)]]&gt;$F$508,Tabla310[[#This Row],[Tiempo_lineal (ns)]]&lt;$F$509)</f>
        <v>0</v>
      </c>
      <c r="W329" t="b">
        <f>OR(Tabla310[[#This Row],[Tiempo_normal (ns)]]&gt;$G$508,Tabla310[[#This Row],[Tiempo_normal (ns)]]&lt;$G$509)</f>
        <v>0</v>
      </c>
      <c r="X329" s="8">
        <v>326</v>
      </c>
      <c r="Y329" t="b">
        <f>OR(Tabla411[[#This Row],[Tiempo_lineal (ns)]]&gt;$I$508,Tabla411[[#This Row],[Tiempo_lineal (ns)]]&lt;$I$509)</f>
        <v>0</v>
      </c>
      <c r="Z329" t="b">
        <f>OR(Tabla411[[#This Row],[Tiempo_normal (ns)]]&gt;$J$508,Tabla411[[#This Row],[Tiempo_normal (ns)]]&lt;$J$509)</f>
        <v>0</v>
      </c>
      <c r="AA329" s="8">
        <v>326</v>
      </c>
      <c r="AB329" t="b">
        <f>OR(Tabla512[[#This Row],[Tiempo_lineal (ns)]]&gt;$L$508,Tabla512[[#This Row],[Tiempo_lineal (ns)]]&lt;$L$509)</f>
        <v>0</v>
      </c>
      <c r="AC329" t="b">
        <f>OR(Tabla512[[#This Row],[Tiempo_normal (ns)]]&gt;$M$508,Tabla512[[#This Row],[Tiempo_normal (ns)]]&lt;$M$509)</f>
        <v>0</v>
      </c>
      <c r="AD329" s="8">
        <v>326</v>
      </c>
      <c r="AE329" t="b">
        <f>OR(Tabla613[[#This Row],[Tiempo_lineal (ns)]]&gt;$O$508,Tabla613[[#This Row],[Tiempo_lineal (ns)]]&lt;$O$509)</f>
        <v>0</v>
      </c>
      <c r="AF329" s="7" t="b">
        <f>OR(Tabla613[[#This Row],[Tiempo_normal (ns)]]&gt;$P$508,Tabla613[[#This Row],[Tiempo_normal (ns)]]&lt;$P$509)</f>
        <v>1</v>
      </c>
    </row>
    <row r="330" spans="2:32" x14ac:dyDescent="0.3">
      <c r="B330">
        <v>327</v>
      </c>
      <c r="C330">
        <v>62</v>
      </c>
      <c r="D330">
        <v>37</v>
      </c>
      <c r="E330">
        <v>327</v>
      </c>
      <c r="F330">
        <v>87</v>
      </c>
      <c r="G330">
        <v>56</v>
      </c>
      <c r="H330">
        <v>327</v>
      </c>
      <c r="I330">
        <v>116</v>
      </c>
      <c r="J330">
        <v>260</v>
      </c>
      <c r="K330">
        <v>327</v>
      </c>
      <c r="L330">
        <v>506</v>
      </c>
      <c r="M330">
        <v>318</v>
      </c>
      <c r="N330">
        <v>327</v>
      </c>
      <c r="O330">
        <v>311</v>
      </c>
      <c r="P330">
        <v>512</v>
      </c>
      <c r="R330" s="6">
        <v>327</v>
      </c>
      <c r="S330" t="b">
        <f>OR(Tabla19[[#This Row],[Tiempo_lineal (ns)]]&gt;$C$508,Tabla19[[#This Row],[Tiempo_lineal (ns)]]&lt;$C$509)</f>
        <v>0</v>
      </c>
      <c r="T330" t="b">
        <f>OR(Tabla19[[#This Row],[Tiempo_normal (ns)]]&gt;$D$508,Tabla19[[#This Row],[Tiempo_normal (ns)]]&lt;$D$509)</f>
        <v>0</v>
      </c>
      <c r="U330" s="6">
        <v>327</v>
      </c>
      <c r="V330" t="b">
        <f>OR(Tabla310[[#This Row],[Tiempo_lineal (ns)]]&gt;$F$508,Tabla310[[#This Row],[Tiempo_lineal (ns)]]&lt;$F$509)</f>
        <v>0</v>
      </c>
      <c r="W330" t="b">
        <f>OR(Tabla310[[#This Row],[Tiempo_normal (ns)]]&gt;$G$508,Tabla310[[#This Row],[Tiempo_normal (ns)]]&lt;$G$509)</f>
        <v>0</v>
      </c>
      <c r="X330" s="6">
        <v>327</v>
      </c>
      <c r="Y330" t="b">
        <f>OR(Tabla411[[#This Row],[Tiempo_lineal (ns)]]&gt;$I$508,Tabla411[[#This Row],[Tiempo_lineal (ns)]]&lt;$I$509)</f>
        <v>0</v>
      </c>
      <c r="Z330" t="b">
        <f>OR(Tabla411[[#This Row],[Tiempo_normal (ns)]]&gt;$J$508,Tabla411[[#This Row],[Tiempo_normal (ns)]]&lt;$J$509)</f>
        <v>0</v>
      </c>
      <c r="AA330" s="6">
        <v>327</v>
      </c>
      <c r="AB330" t="b">
        <f>OR(Tabla512[[#This Row],[Tiempo_lineal (ns)]]&gt;$L$508,Tabla512[[#This Row],[Tiempo_lineal (ns)]]&lt;$L$509)</f>
        <v>0</v>
      </c>
      <c r="AC330" t="b">
        <f>OR(Tabla512[[#This Row],[Tiempo_normal (ns)]]&gt;$M$508,Tabla512[[#This Row],[Tiempo_normal (ns)]]&lt;$M$509)</f>
        <v>0</v>
      </c>
      <c r="AD330" s="6">
        <v>327</v>
      </c>
      <c r="AE330" t="b">
        <f>OR(Tabla613[[#This Row],[Tiempo_lineal (ns)]]&gt;$O$508,Tabla613[[#This Row],[Tiempo_lineal (ns)]]&lt;$O$509)</f>
        <v>0</v>
      </c>
      <c r="AF330" s="7" t="b">
        <f>OR(Tabla613[[#This Row],[Tiempo_normal (ns)]]&gt;$P$508,Tabla613[[#This Row],[Tiempo_normal (ns)]]&lt;$P$509)</f>
        <v>0</v>
      </c>
    </row>
    <row r="331" spans="2:32" x14ac:dyDescent="0.3">
      <c r="B331">
        <v>328</v>
      </c>
      <c r="C331">
        <v>99</v>
      </c>
      <c r="D331">
        <v>55</v>
      </c>
      <c r="E331">
        <v>328</v>
      </c>
      <c r="F331">
        <v>108</v>
      </c>
      <c r="G331">
        <v>67</v>
      </c>
      <c r="H331">
        <v>328</v>
      </c>
      <c r="I331">
        <v>309</v>
      </c>
      <c r="J331">
        <v>230</v>
      </c>
      <c r="K331">
        <v>328</v>
      </c>
      <c r="L331">
        <v>297</v>
      </c>
      <c r="M331">
        <v>672</v>
      </c>
      <c r="N331">
        <v>328</v>
      </c>
      <c r="O331">
        <v>470</v>
      </c>
      <c r="P331">
        <v>653</v>
      </c>
      <c r="R331" s="8">
        <v>328</v>
      </c>
      <c r="S331" t="b">
        <f>OR(Tabla19[[#This Row],[Tiempo_lineal (ns)]]&gt;$C$508,Tabla19[[#This Row],[Tiempo_lineal (ns)]]&lt;$C$509)</f>
        <v>0</v>
      </c>
      <c r="T331" t="b">
        <f>OR(Tabla19[[#This Row],[Tiempo_normal (ns)]]&gt;$D$508,Tabla19[[#This Row],[Tiempo_normal (ns)]]&lt;$D$509)</f>
        <v>0</v>
      </c>
      <c r="U331" s="8">
        <v>328</v>
      </c>
      <c r="V331" t="b">
        <f>OR(Tabla310[[#This Row],[Tiempo_lineal (ns)]]&gt;$F$508,Tabla310[[#This Row],[Tiempo_lineal (ns)]]&lt;$F$509)</f>
        <v>0</v>
      </c>
      <c r="W331" t="b">
        <f>OR(Tabla310[[#This Row],[Tiempo_normal (ns)]]&gt;$G$508,Tabla310[[#This Row],[Tiempo_normal (ns)]]&lt;$G$509)</f>
        <v>0</v>
      </c>
      <c r="X331" s="8">
        <v>328</v>
      </c>
      <c r="Y331" t="b">
        <f>OR(Tabla411[[#This Row],[Tiempo_lineal (ns)]]&gt;$I$508,Tabla411[[#This Row],[Tiempo_lineal (ns)]]&lt;$I$509)</f>
        <v>0</v>
      </c>
      <c r="Z331" t="b">
        <f>OR(Tabla411[[#This Row],[Tiempo_normal (ns)]]&gt;$J$508,Tabla411[[#This Row],[Tiempo_normal (ns)]]&lt;$J$509)</f>
        <v>0</v>
      </c>
      <c r="AA331" s="8">
        <v>328</v>
      </c>
      <c r="AB331" t="b">
        <f>OR(Tabla512[[#This Row],[Tiempo_lineal (ns)]]&gt;$L$508,Tabla512[[#This Row],[Tiempo_lineal (ns)]]&lt;$L$509)</f>
        <v>0</v>
      </c>
      <c r="AC331" t="b">
        <f>OR(Tabla512[[#This Row],[Tiempo_normal (ns)]]&gt;$M$508,Tabla512[[#This Row],[Tiempo_normal (ns)]]&lt;$M$509)</f>
        <v>1</v>
      </c>
      <c r="AD331" s="8">
        <v>328</v>
      </c>
      <c r="AE331" t="b">
        <f>OR(Tabla613[[#This Row],[Tiempo_lineal (ns)]]&gt;$O$508,Tabla613[[#This Row],[Tiempo_lineal (ns)]]&lt;$O$509)</f>
        <v>0</v>
      </c>
      <c r="AF331" s="7" t="b">
        <f>OR(Tabla613[[#This Row],[Tiempo_normal (ns)]]&gt;$P$508,Tabla613[[#This Row],[Tiempo_normal (ns)]]&lt;$P$509)</f>
        <v>0</v>
      </c>
    </row>
    <row r="332" spans="2:32" x14ac:dyDescent="0.3">
      <c r="B332">
        <v>329</v>
      </c>
      <c r="C332">
        <v>86</v>
      </c>
      <c r="D332">
        <v>32</v>
      </c>
      <c r="E332">
        <v>329</v>
      </c>
      <c r="F332">
        <v>67</v>
      </c>
      <c r="G332">
        <v>71</v>
      </c>
      <c r="H332">
        <v>329</v>
      </c>
      <c r="I332">
        <v>131</v>
      </c>
      <c r="J332">
        <v>290</v>
      </c>
      <c r="K332">
        <v>329</v>
      </c>
      <c r="L332">
        <v>458</v>
      </c>
      <c r="M332">
        <v>276</v>
      </c>
      <c r="N332">
        <v>329</v>
      </c>
      <c r="O332">
        <v>896</v>
      </c>
      <c r="P332">
        <v>475</v>
      </c>
      <c r="R332" s="6">
        <v>329</v>
      </c>
      <c r="S332" t="b">
        <f>OR(Tabla19[[#This Row],[Tiempo_lineal (ns)]]&gt;$C$508,Tabla19[[#This Row],[Tiempo_lineal (ns)]]&lt;$C$509)</f>
        <v>0</v>
      </c>
      <c r="T332" t="b">
        <f>OR(Tabla19[[#This Row],[Tiempo_normal (ns)]]&gt;$D$508,Tabla19[[#This Row],[Tiempo_normal (ns)]]&lt;$D$509)</f>
        <v>0</v>
      </c>
      <c r="U332" s="6">
        <v>329</v>
      </c>
      <c r="V332" t="b">
        <f>OR(Tabla310[[#This Row],[Tiempo_lineal (ns)]]&gt;$F$508,Tabla310[[#This Row],[Tiempo_lineal (ns)]]&lt;$F$509)</f>
        <v>0</v>
      </c>
      <c r="W332" t="b">
        <f>OR(Tabla310[[#This Row],[Tiempo_normal (ns)]]&gt;$G$508,Tabla310[[#This Row],[Tiempo_normal (ns)]]&lt;$G$509)</f>
        <v>0</v>
      </c>
      <c r="X332" s="6">
        <v>329</v>
      </c>
      <c r="Y332" t="b">
        <f>OR(Tabla411[[#This Row],[Tiempo_lineal (ns)]]&gt;$I$508,Tabla411[[#This Row],[Tiempo_lineal (ns)]]&lt;$I$509)</f>
        <v>0</v>
      </c>
      <c r="Z332" t="b">
        <f>OR(Tabla411[[#This Row],[Tiempo_normal (ns)]]&gt;$J$508,Tabla411[[#This Row],[Tiempo_normal (ns)]]&lt;$J$509)</f>
        <v>0</v>
      </c>
      <c r="AA332" s="6">
        <v>329</v>
      </c>
      <c r="AB332" t="b">
        <f>OR(Tabla512[[#This Row],[Tiempo_lineal (ns)]]&gt;$L$508,Tabla512[[#This Row],[Tiempo_lineal (ns)]]&lt;$L$509)</f>
        <v>0</v>
      </c>
      <c r="AC332" t="b">
        <f>OR(Tabla512[[#This Row],[Tiempo_normal (ns)]]&gt;$M$508,Tabla512[[#This Row],[Tiempo_normal (ns)]]&lt;$M$509)</f>
        <v>0</v>
      </c>
      <c r="AD332" s="6">
        <v>329</v>
      </c>
      <c r="AE332" t="b">
        <f>OR(Tabla613[[#This Row],[Tiempo_lineal (ns)]]&gt;$O$508,Tabla613[[#This Row],[Tiempo_lineal (ns)]]&lt;$O$509)</f>
        <v>0</v>
      </c>
      <c r="AF332" s="7" t="b">
        <f>OR(Tabla613[[#This Row],[Tiempo_normal (ns)]]&gt;$P$508,Tabla613[[#This Row],[Tiempo_normal (ns)]]&lt;$P$509)</f>
        <v>0</v>
      </c>
    </row>
    <row r="333" spans="2:32" x14ac:dyDescent="0.3">
      <c r="B333">
        <v>330</v>
      </c>
      <c r="C333">
        <v>30</v>
      </c>
      <c r="D333">
        <v>44</v>
      </c>
      <c r="E333">
        <v>330</v>
      </c>
      <c r="F333">
        <v>88</v>
      </c>
      <c r="G333">
        <v>43</v>
      </c>
      <c r="H333">
        <v>330</v>
      </c>
      <c r="I333">
        <v>132</v>
      </c>
      <c r="J333">
        <v>369</v>
      </c>
      <c r="K333">
        <v>330</v>
      </c>
      <c r="L333">
        <v>616</v>
      </c>
      <c r="M333">
        <v>306</v>
      </c>
      <c r="N333">
        <v>330</v>
      </c>
      <c r="O333">
        <v>451</v>
      </c>
      <c r="P333">
        <v>560</v>
      </c>
      <c r="R333" s="8">
        <v>330</v>
      </c>
      <c r="S333" t="b">
        <f>OR(Tabla19[[#This Row],[Tiempo_lineal (ns)]]&gt;$C$508,Tabla19[[#This Row],[Tiempo_lineal (ns)]]&lt;$C$509)</f>
        <v>0</v>
      </c>
      <c r="T333" t="b">
        <f>OR(Tabla19[[#This Row],[Tiempo_normal (ns)]]&gt;$D$508,Tabla19[[#This Row],[Tiempo_normal (ns)]]&lt;$D$509)</f>
        <v>0</v>
      </c>
      <c r="U333" s="8">
        <v>330</v>
      </c>
      <c r="V333" t="b">
        <f>OR(Tabla310[[#This Row],[Tiempo_lineal (ns)]]&gt;$F$508,Tabla310[[#This Row],[Tiempo_lineal (ns)]]&lt;$F$509)</f>
        <v>0</v>
      </c>
      <c r="W333" t="b">
        <f>OR(Tabla310[[#This Row],[Tiempo_normal (ns)]]&gt;$G$508,Tabla310[[#This Row],[Tiempo_normal (ns)]]&lt;$G$509)</f>
        <v>0</v>
      </c>
      <c r="X333" s="8">
        <v>330</v>
      </c>
      <c r="Y333" t="b">
        <f>OR(Tabla411[[#This Row],[Tiempo_lineal (ns)]]&gt;$I$508,Tabla411[[#This Row],[Tiempo_lineal (ns)]]&lt;$I$509)</f>
        <v>0</v>
      </c>
      <c r="Z333" t="b">
        <f>OR(Tabla411[[#This Row],[Tiempo_normal (ns)]]&gt;$J$508,Tabla411[[#This Row],[Tiempo_normal (ns)]]&lt;$J$509)</f>
        <v>0</v>
      </c>
      <c r="AA333" s="8">
        <v>330</v>
      </c>
      <c r="AB333" t="b">
        <f>OR(Tabla512[[#This Row],[Tiempo_lineal (ns)]]&gt;$L$508,Tabla512[[#This Row],[Tiempo_lineal (ns)]]&lt;$L$509)</f>
        <v>0</v>
      </c>
      <c r="AC333" t="b">
        <f>OR(Tabla512[[#This Row],[Tiempo_normal (ns)]]&gt;$M$508,Tabla512[[#This Row],[Tiempo_normal (ns)]]&lt;$M$509)</f>
        <v>0</v>
      </c>
      <c r="AD333" s="8">
        <v>330</v>
      </c>
      <c r="AE333" t="b">
        <f>OR(Tabla613[[#This Row],[Tiempo_lineal (ns)]]&gt;$O$508,Tabla613[[#This Row],[Tiempo_lineal (ns)]]&lt;$O$509)</f>
        <v>0</v>
      </c>
      <c r="AF333" s="7" t="b">
        <f>OR(Tabla613[[#This Row],[Tiempo_normal (ns)]]&gt;$P$508,Tabla613[[#This Row],[Tiempo_normal (ns)]]&lt;$P$509)</f>
        <v>0</v>
      </c>
    </row>
    <row r="334" spans="2:32" x14ac:dyDescent="0.3">
      <c r="B334">
        <v>331</v>
      </c>
      <c r="C334">
        <v>84</v>
      </c>
      <c r="D334">
        <v>244</v>
      </c>
      <c r="E334">
        <v>331</v>
      </c>
      <c r="F334">
        <v>93</v>
      </c>
      <c r="G334">
        <v>68</v>
      </c>
      <c r="H334">
        <v>331</v>
      </c>
      <c r="I334">
        <v>256</v>
      </c>
      <c r="J334">
        <v>344</v>
      </c>
      <c r="K334">
        <v>331</v>
      </c>
      <c r="L334">
        <v>459</v>
      </c>
      <c r="M334">
        <v>251</v>
      </c>
      <c r="N334">
        <v>331</v>
      </c>
      <c r="O334">
        <v>614</v>
      </c>
      <c r="P334">
        <v>1051</v>
      </c>
      <c r="R334" s="6">
        <v>331</v>
      </c>
      <c r="S334" t="b">
        <f>OR(Tabla19[[#This Row],[Tiempo_lineal (ns)]]&gt;$C$508,Tabla19[[#This Row],[Tiempo_lineal (ns)]]&lt;$C$509)</f>
        <v>0</v>
      </c>
      <c r="T334" t="b">
        <f>OR(Tabla19[[#This Row],[Tiempo_normal (ns)]]&gt;$D$508,Tabla19[[#This Row],[Tiempo_normal (ns)]]&lt;$D$509)</f>
        <v>1</v>
      </c>
      <c r="U334" s="6">
        <v>331</v>
      </c>
      <c r="V334" t="b">
        <f>OR(Tabla310[[#This Row],[Tiempo_lineal (ns)]]&gt;$F$508,Tabla310[[#This Row],[Tiempo_lineal (ns)]]&lt;$F$509)</f>
        <v>0</v>
      </c>
      <c r="W334" t="b">
        <f>OR(Tabla310[[#This Row],[Tiempo_normal (ns)]]&gt;$G$508,Tabla310[[#This Row],[Tiempo_normal (ns)]]&lt;$G$509)</f>
        <v>0</v>
      </c>
      <c r="X334" s="6">
        <v>331</v>
      </c>
      <c r="Y334" t="b">
        <f>OR(Tabla411[[#This Row],[Tiempo_lineal (ns)]]&gt;$I$508,Tabla411[[#This Row],[Tiempo_lineal (ns)]]&lt;$I$509)</f>
        <v>0</v>
      </c>
      <c r="Z334" t="b">
        <f>OR(Tabla411[[#This Row],[Tiempo_normal (ns)]]&gt;$J$508,Tabla411[[#This Row],[Tiempo_normal (ns)]]&lt;$J$509)</f>
        <v>0</v>
      </c>
      <c r="AA334" s="6">
        <v>331</v>
      </c>
      <c r="AB334" t="b">
        <f>OR(Tabla512[[#This Row],[Tiempo_lineal (ns)]]&gt;$L$508,Tabla512[[#This Row],[Tiempo_lineal (ns)]]&lt;$L$509)</f>
        <v>0</v>
      </c>
      <c r="AC334" t="b">
        <f>OR(Tabla512[[#This Row],[Tiempo_normal (ns)]]&gt;$M$508,Tabla512[[#This Row],[Tiempo_normal (ns)]]&lt;$M$509)</f>
        <v>0</v>
      </c>
      <c r="AD334" s="6">
        <v>331</v>
      </c>
      <c r="AE334" t="b">
        <f>OR(Tabla613[[#This Row],[Tiempo_lineal (ns)]]&gt;$O$508,Tabla613[[#This Row],[Tiempo_lineal (ns)]]&lt;$O$509)</f>
        <v>0</v>
      </c>
      <c r="AF334" s="7" t="b">
        <f>OR(Tabla613[[#This Row],[Tiempo_normal (ns)]]&gt;$P$508,Tabla613[[#This Row],[Tiempo_normal (ns)]]&lt;$P$509)</f>
        <v>0</v>
      </c>
    </row>
    <row r="335" spans="2:32" x14ac:dyDescent="0.3">
      <c r="B335">
        <v>332</v>
      </c>
      <c r="C335">
        <v>83</v>
      </c>
      <c r="D335">
        <v>90</v>
      </c>
      <c r="E335">
        <v>332</v>
      </c>
      <c r="F335">
        <v>110</v>
      </c>
      <c r="G335">
        <v>76</v>
      </c>
      <c r="H335">
        <v>332</v>
      </c>
      <c r="I335">
        <v>122</v>
      </c>
      <c r="J335">
        <v>351</v>
      </c>
      <c r="K335">
        <v>332</v>
      </c>
      <c r="L335">
        <v>300</v>
      </c>
      <c r="M335">
        <v>202</v>
      </c>
      <c r="N335">
        <v>332</v>
      </c>
      <c r="O335">
        <v>711</v>
      </c>
      <c r="P335">
        <v>687</v>
      </c>
      <c r="R335" s="8">
        <v>332</v>
      </c>
      <c r="S335" t="b">
        <f>OR(Tabla19[[#This Row],[Tiempo_lineal (ns)]]&gt;$C$508,Tabla19[[#This Row],[Tiempo_lineal (ns)]]&lt;$C$509)</f>
        <v>0</v>
      </c>
      <c r="T335" t="b">
        <f>OR(Tabla19[[#This Row],[Tiempo_normal (ns)]]&gt;$D$508,Tabla19[[#This Row],[Tiempo_normal (ns)]]&lt;$D$509)</f>
        <v>0</v>
      </c>
      <c r="U335" s="8">
        <v>332</v>
      </c>
      <c r="V335" t="b">
        <f>OR(Tabla310[[#This Row],[Tiempo_lineal (ns)]]&gt;$F$508,Tabla310[[#This Row],[Tiempo_lineal (ns)]]&lt;$F$509)</f>
        <v>0</v>
      </c>
      <c r="W335" t="b">
        <f>OR(Tabla310[[#This Row],[Tiempo_normal (ns)]]&gt;$G$508,Tabla310[[#This Row],[Tiempo_normal (ns)]]&lt;$G$509)</f>
        <v>0</v>
      </c>
      <c r="X335" s="8">
        <v>332</v>
      </c>
      <c r="Y335" t="b">
        <f>OR(Tabla411[[#This Row],[Tiempo_lineal (ns)]]&gt;$I$508,Tabla411[[#This Row],[Tiempo_lineal (ns)]]&lt;$I$509)</f>
        <v>0</v>
      </c>
      <c r="Z335" t="b">
        <f>OR(Tabla411[[#This Row],[Tiempo_normal (ns)]]&gt;$J$508,Tabla411[[#This Row],[Tiempo_normal (ns)]]&lt;$J$509)</f>
        <v>0</v>
      </c>
      <c r="AA335" s="8">
        <v>332</v>
      </c>
      <c r="AB335" t="b">
        <f>OR(Tabla512[[#This Row],[Tiempo_lineal (ns)]]&gt;$L$508,Tabla512[[#This Row],[Tiempo_lineal (ns)]]&lt;$L$509)</f>
        <v>0</v>
      </c>
      <c r="AC335" t="b">
        <f>OR(Tabla512[[#This Row],[Tiempo_normal (ns)]]&gt;$M$508,Tabla512[[#This Row],[Tiempo_normal (ns)]]&lt;$M$509)</f>
        <v>0</v>
      </c>
      <c r="AD335" s="8">
        <v>332</v>
      </c>
      <c r="AE335" t="b">
        <f>OR(Tabla613[[#This Row],[Tiempo_lineal (ns)]]&gt;$O$508,Tabla613[[#This Row],[Tiempo_lineal (ns)]]&lt;$O$509)</f>
        <v>0</v>
      </c>
      <c r="AF335" s="7" t="b">
        <f>OR(Tabla613[[#This Row],[Tiempo_normal (ns)]]&gt;$P$508,Tabla613[[#This Row],[Tiempo_normal (ns)]]&lt;$P$509)</f>
        <v>0</v>
      </c>
    </row>
    <row r="336" spans="2:32" x14ac:dyDescent="0.3">
      <c r="B336">
        <v>333</v>
      </c>
      <c r="C336">
        <v>94</v>
      </c>
      <c r="D336">
        <v>112</v>
      </c>
      <c r="E336">
        <v>333</v>
      </c>
      <c r="F336">
        <v>105</v>
      </c>
      <c r="G336">
        <v>73</v>
      </c>
      <c r="H336">
        <v>333</v>
      </c>
      <c r="I336">
        <v>517</v>
      </c>
      <c r="J336">
        <v>105</v>
      </c>
      <c r="K336">
        <v>333</v>
      </c>
      <c r="L336">
        <v>304</v>
      </c>
      <c r="M336">
        <v>303</v>
      </c>
      <c r="N336">
        <v>333</v>
      </c>
      <c r="O336">
        <v>405</v>
      </c>
      <c r="P336">
        <v>601</v>
      </c>
      <c r="R336" s="6">
        <v>333</v>
      </c>
      <c r="S336" t="b">
        <f>OR(Tabla19[[#This Row],[Tiempo_lineal (ns)]]&gt;$C$508,Tabla19[[#This Row],[Tiempo_lineal (ns)]]&lt;$C$509)</f>
        <v>0</v>
      </c>
      <c r="T336" t="b">
        <f>OR(Tabla19[[#This Row],[Tiempo_normal (ns)]]&gt;$D$508,Tabla19[[#This Row],[Tiempo_normal (ns)]]&lt;$D$509)</f>
        <v>0</v>
      </c>
      <c r="U336" s="6">
        <v>333</v>
      </c>
      <c r="V336" t="b">
        <f>OR(Tabla310[[#This Row],[Tiempo_lineal (ns)]]&gt;$F$508,Tabla310[[#This Row],[Tiempo_lineal (ns)]]&lt;$F$509)</f>
        <v>0</v>
      </c>
      <c r="W336" t="b">
        <f>OR(Tabla310[[#This Row],[Tiempo_normal (ns)]]&gt;$G$508,Tabla310[[#This Row],[Tiempo_normal (ns)]]&lt;$G$509)</f>
        <v>0</v>
      </c>
      <c r="X336" s="6">
        <v>333</v>
      </c>
      <c r="Y336" t="b">
        <f>OR(Tabla411[[#This Row],[Tiempo_lineal (ns)]]&gt;$I$508,Tabla411[[#This Row],[Tiempo_lineal (ns)]]&lt;$I$509)</f>
        <v>1</v>
      </c>
      <c r="Z336" t="b">
        <f>OR(Tabla411[[#This Row],[Tiempo_normal (ns)]]&gt;$J$508,Tabla411[[#This Row],[Tiempo_normal (ns)]]&lt;$J$509)</f>
        <v>0</v>
      </c>
      <c r="AA336" s="6">
        <v>333</v>
      </c>
      <c r="AB336" t="b">
        <f>OR(Tabla512[[#This Row],[Tiempo_lineal (ns)]]&gt;$L$508,Tabla512[[#This Row],[Tiempo_lineal (ns)]]&lt;$L$509)</f>
        <v>0</v>
      </c>
      <c r="AC336" t="b">
        <f>OR(Tabla512[[#This Row],[Tiempo_normal (ns)]]&gt;$M$508,Tabla512[[#This Row],[Tiempo_normal (ns)]]&lt;$M$509)</f>
        <v>0</v>
      </c>
      <c r="AD336" s="6">
        <v>333</v>
      </c>
      <c r="AE336" t="b">
        <f>OR(Tabla613[[#This Row],[Tiempo_lineal (ns)]]&gt;$O$508,Tabla613[[#This Row],[Tiempo_lineal (ns)]]&lt;$O$509)</f>
        <v>0</v>
      </c>
      <c r="AF336" s="7" t="b">
        <f>OR(Tabla613[[#This Row],[Tiempo_normal (ns)]]&gt;$P$508,Tabla613[[#This Row],[Tiempo_normal (ns)]]&lt;$P$509)</f>
        <v>0</v>
      </c>
    </row>
    <row r="337" spans="2:32" x14ac:dyDescent="0.3">
      <c r="B337">
        <v>334</v>
      </c>
      <c r="C337">
        <v>142</v>
      </c>
      <c r="D337">
        <v>147</v>
      </c>
      <c r="E337">
        <v>334</v>
      </c>
      <c r="F337">
        <v>79</v>
      </c>
      <c r="G337">
        <v>85</v>
      </c>
      <c r="H337">
        <v>334</v>
      </c>
      <c r="I337">
        <v>105</v>
      </c>
      <c r="J337">
        <v>244</v>
      </c>
      <c r="K337">
        <v>334</v>
      </c>
      <c r="L337">
        <v>156</v>
      </c>
      <c r="M337">
        <v>229</v>
      </c>
      <c r="N337">
        <v>334</v>
      </c>
      <c r="O337">
        <v>346</v>
      </c>
      <c r="P337">
        <v>254</v>
      </c>
      <c r="R337" s="8">
        <v>334</v>
      </c>
      <c r="S337" t="b">
        <f>OR(Tabla19[[#This Row],[Tiempo_lineal (ns)]]&gt;$C$508,Tabla19[[#This Row],[Tiempo_lineal (ns)]]&lt;$C$509)</f>
        <v>1</v>
      </c>
      <c r="T337" t="b">
        <f>OR(Tabla19[[#This Row],[Tiempo_normal (ns)]]&gt;$D$508,Tabla19[[#This Row],[Tiempo_normal (ns)]]&lt;$D$509)</f>
        <v>1</v>
      </c>
      <c r="U337" s="8">
        <v>334</v>
      </c>
      <c r="V337" t="b">
        <f>OR(Tabla310[[#This Row],[Tiempo_lineal (ns)]]&gt;$F$508,Tabla310[[#This Row],[Tiempo_lineal (ns)]]&lt;$F$509)</f>
        <v>0</v>
      </c>
      <c r="W337" t="b">
        <f>OR(Tabla310[[#This Row],[Tiempo_normal (ns)]]&gt;$G$508,Tabla310[[#This Row],[Tiempo_normal (ns)]]&lt;$G$509)</f>
        <v>0</v>
      </c>
      <c r="X337" s="8">
        <v>334</v>
      </c>
      <c r="Y337" t="b">
        <f>OR(Tabla411[[#This Row],[Tiempo_lineal (ns)]]&gt;$I$508,Tabla411[[#This Row],[Tiempo_lineal (ns)]]&lt;$I$509)</f>
        <v>0</v>
      </c>
      <c r="Z337" t="b">
        <f>OR(Tabla411[[#This Row],[Tiempo_normal (ns)]]&gt;$J$508,Tabla411[[#This Row],[Tiempo_normal (ns)]]&lt;$J$509)</f>
        <v>0</v>
      </c>
      <c r="AA337" s="8">
        <v>334</v>
      </c>
      <c r="AB337" t="b">
        <f>OR(Tabla512[[#This Row],[Tiempo_lineal (ns)]]&gt;$L$508,Tabla512[[#This Row],[Tiempo_lineal (ns)]]&lt;$L$509)</f>
        <v>0</v>
      </c>
      <c r="AC337" t="b">
        <f>OR(Tabla512[[#This Row],[Tiempo_normal (ns)]]&gt;$M$508,Tabla512[[#This Row],[Tiempo_normal (ns)]]&lt;$M$509)</f>
        <v>0</v>
      </c>
      <c r="AD337" s="8">
        <v>334</v>
      </c>
      <c r="AE337" t="b">
        <f>OR(Tabla613[[#This Row],[Tiempo_lineal (ns)]]&gt;$O$508,Tabla613[[#This Row],[Tiempo_lineal (ns)]]&lt;$O$509)</f>
        <v>0</v>
      </c>
      <c r="AF337" s="7" t="b">
        <f>OR(Tabla613[[#This Row],[Tiempo_normal (ns)]]&gt;$P$508,Tabla613[[#This Row],[Tiempo_normal (ns)]]&lt;$P$509)</f>
        <v>0</v>
      </c>
    </row>
    <row r="338" spans="2:32" x14ac:dyDescent="0.3">
      <c r="B338">
        <v>335</v>
      </c>
      <c r="C338">
        <v>83</v>
      </c>
      <c r="D338">
        <v>111</v>
      </c>
      <c r="E338">
        <v>335</v>
      </c>
      <c r="F338">
        <v>102</v>
      </c>
      <c r="G338">
        <v>54</v>
      </c>
      <c r="H338">
        <v>335</v>
      </c>
      <c r="I338">
        <v>185</v>
      </c>
      <c r="J338">
        <v>277</v>
      </c>
      <c r="K338">
        <v>335</v>
      </c>
      <c r="L338">
        <v>394</v>
      </c>
      <c r="M338">
        <v>302</v>
      </c>
      <c r="N338">
        <v>335</v>
      </c>
      <c r="O338">
        <v>435</v>
      </c>
      <c r="P338">
        <v>356</v>
      </c>
      <c r="R338" s="6">
        <v>335</v>
      </c>
      <c r="S338" t="b">
        <f>OR(Tabla19[[#This Row],[Tiempo_lineal (ns)]]&gt;$C$508,Tabla19[[#This Row],[Tiempo_lineal (ns)]]&lt;$C$509)</f>
        <v>0</v>
      </c>
      <c r="T338" t="b">
        <f>OR(Tabla19[[#This Row],[Tiempo_normal (ns)]]&gt;$D$508,Tabla19[[#This Row],[Tiempo_normal (ns)]]&lt;$D$509)</f>
        <v>0</v>
      </c>
      <c r="U338" s="6">
        <v>335</v>
      </c>
      <c r="V338" t="b">
        <f>OR(Tabla310[[#This Row],[Tiempo_lineal (ns)]]&gt;$F$508,Tabla310[[#This Row],[Tiempo_lineal (ns)]]&lt;$F$509)</f>
        <v>0</v>
      </c>
      <c r="W338" t="b">
        <f>OR(Tabla310[[#This Row],[Tiempo_normal (ns)]]&gt;$G$508,Tabla310[[#This Row],[Tiempo_normal (ns)]]&lt;$G$509)</f>
        <v>0</v>
      </c>
      <c r="X338" s="6">
        <v>335</v>
      </c>
      <c r="Y338" t="b">
        <f>OR(Tabla411[[#This Row],[Tiempo_lineal (ns)]]&gt;$I$508,Tabla411[[#This Row],[Tiempo_lineal (ns)]]&lt;$I$509)</f>
        <v>0</v>
      </c>
      <c r="Z338" t="b">
        <f>OR(Tabla411[[#This Row],[Tiempo_normal (ns)]]&gt;$J$508,Tabla411[[#This Row],[Tiempo_normal (ns)]]&lt;$J$509)</f>
        <v>0</v>
      </c>
      <c r="AA338" s="6">
        <v>335</v>
      </c>
      <c r="AB338" t="b">
        <f>OR(Tabla512[[#This Row],[Tiempo_lineal (ns)]]&gt;$L$508,Tabla512[[#This Row],[Tiempo_lineal (ns)]]&lt;$L$509)</f>
        <v>0</v>
      </c>
      <c r="AC338" t="b">
        <f>OR(Tabla512[[#This Row],[Tiempo_normal (ns)]]&gt;$M$508,Tabla512[[#This Row],[Tiempo_normal (ns)]]&lt;$M$509)</f>
        <v>0</v>
      </c>
      <c r="AD338" s="6">
        <v>335</v>
      </c>
      <c r="AE338" t="b">
        <f>OR(Tabla613[[#This Row],[Tiempo_lineal (ns)]]&gt;$O$508,Tabla613[[#This Row],[Tiempo_lineal (ns)]]&lt;$O$509)</f>
        <v>0</v>
      </c>
      <c r="AF338" s="7" t="b">
        <f>OR(Tabla613[[#This Row],[Tiempo_normal (ns)]]&gt;$P$508,Tabla613[[#This Row],[Tiempo_normal (ns)]]&lt;$P$509)</f>
        <v>0</v>
      </c>
    </row>
    <row r="339" spans="2:32" x14ac:dyDescent="0.3">
      <c r="B339">
        <v>336</v>
      </c>
      <c r="C339">
        <v>74</v>
      </c>
      <c r="D339">
        <v>211</v>
      </c>
      <c r="E339">
        <v>336</v>
      </c>
      <c r="F339">
        <v>77</v>
      </c>
      <c r="G339">
        <v>61</v>
      </c>
      <c r="H339">
        <v>336</v>
      </c>
      <c r="I339">
        <v>415</v>
      </c>
      <c r="J339">
        <v>372</v>
      </c>
      <c r="K339">
        <v>336</v>
      </c>
      <c r="L339">
        <v>276</v>
      </c>
      <c r="M339">
        <v>399</v>
      </c>
      <c r="N339">
        <v>336</v>
      </c>
      <c r="O339">
        <v>1020</v>
      </c>
      <c r="P339">
        <v>547</v>
      </c>
      <c r="R339" s="8">
        <v>336</v>
      </c>
      <c r="S339" t="b">
        <f>OR(Tabla19[[#This Row],[Tiempo_lineal (ns)]]&gt;$C$508,Tabla19[[#This Row],[Tiempo_lineal (ns)]]&lt;$C$509)</f>
        <v>0</v>
      </c>
      <c r="T339" t="b">
        <f>OR(Tabla19[[#This Row],[Tiempo_normal (ns)]]&gt;$D$508,Tabla19[[#This Row],[Tiempo_normal (ns)]]&lt;$D$509)</f>
        <v>1</v>
      </c>
      <c r="U339" s="8">
        <v>336</v>
      </c>
      <c r="V339" t="b">
        <f>OR(Tabla310[[#This Row],[Tiempo_lineal (ns)]]&gt;$F$508,Tabla310[[#This Row],[Tiempo_lineal (ns)]]&lt;$F$509)</f>
        <v>0</v>
      </c>
      <c r="W339" t="b">
        <f>OR(Tabla310[[#This Row],[Tiempo_normal (ns)]]&gt;$G$508,Tabla310[[#This Row],[Tiempo_normal (ns)]]&lt;$G$509)</f>
        <v>0</v>
      </c>
      <c r="X339" s="8">
        <v>336</v>
      </c>
      <c r="Y339" t="b">
        <f>OR(Tabla411[[#This Row],[Tiempo_lineal (ns)]]&gt;$I$508,Tabla411[[#This Row],[Tiempo_lineal (ns)]]&lt;$I$509)</f>
        <v>0</v>
      </c>
      <c r="Z339" t="b">
        <f>OR(Tabla411[[#This Row],[Tiempo_normal (ns)]]&gt;$J$508,Tabla411[[#This Row],[Tiempo_normal (ns)]]&lt;$J$509)</f>
        <v>0</v>
      </c>
      <c r="AA339" s="8">
        <v>336</v>
      </c>
      <c r="AB339" t="b">
        <f>OR(Tabla512[[#This Row],[Tiempo_lineal (ns)]]&gt;$L$508,Tabla512[[#This Row],[Tiempo_lineal (ns)]]&lt;$L$509)</f>
        <v>0</v>
      </c>
      <c r="AC339" t="b">
        <f>OR(Tabla512[[#This Row],[Tiempo_normal (ns)]]&gt;$M$508,Tabla512[[#This Row],[Tiempo_normal (ns)]]&lt;$M$509)</f>
        <v>0</v>
      </c>
      <c r="AD339" s="8">
        <v>336</v>
      </c>
      <c r="AE339" t="b">
        <f>OR(Tabla613[[#This Row],[Tiempo_lineal (ns)]]&gt;$O$508,Tabla613[[#This Row],[Tiempo_lineal (ns)]]&lt;$O$509)</f>
        <v>0</v>
      </c>
      <c r="AF339" s="7" t="b">
        <f>OR(Tabla613[[#This Row],[Tiempo_normal (ns)]]&gt;$P$508,Tabla613[[#This Row],[Tiempo_normal (ns)]]&lt;$P$509)</f>
        <v>0</v>
      </c>
    </row>
    <row r="340" spans="2:32" x14ac:dyDescent="0.3">
      <c r="B340">
        <v>337</v>
      </c>
      <c r="C340">
        <v>65</v>
      </c>
      <c r="D340">
        <v>61</v>
      </c>
      <c r="E340">
        <v>337</v>
      </c>
      <c r="F340">
        <v>146</v>
      </c>
      <c r="G340">
        <v>93</v>
      </c>
      <c r="H340">
        <v>337</v>
      </c>
      <c r="I340">
        <v>120</v>
      </c>
      <c r="J340">
        <v>239</v>
      </c>
      <c r="K340">
        <v>337</v>
      </c>
      <c r="L340">
        <v>647</v>
      </c>
      <c r="M340">
        <v>284</v>
      </c>
      <c r="N340">
        <v>337</v>
      </c>
      <c r="O340">
        <v>981</v>
      </c>
      <c r="P340">
        <v>685</v>
      </c>
      <c r="R340" s="6">
        <v>337</v>
      </c>
      <c r="S340" t="b">
        <f>OR(Tabla19[[#This Row],[Tiempo_lineal (ns)]]&gt;$C$508,Tabla19[[#This Row],[Tiempo_lineal (ns)]]&lt;$C$509)</f>
        <v>0</v>
      </c>
      <c r="T340" t="b">
        <f>OR(Tabla19[[#This Row],[Tiempo_normal (ns)]]&gt;$D$508,Tabla19[[#This Row],[Tiempo_normal (ns)]]&lt;$D$509)</f>
        <v>0</v>
      </c>
      <c r="U340" s="6">
        <v>337</v>
      </c>
      <c r="V340" t="b">
        <f>OR(Tabla310[[#This Row],[Tiempo_lineal (ns)]]&gt;$F$508,Tabla310[[#This Row],[Tiempo_lineal (ns)]]&lt;$F$509)</f>
        <v>0</v>
      </c>
      <c r="W340" t="b">
        <f>OR(Tabla310[[#This Row],[Tiempo_normal (ns)]]&gt;$G$508,Tabla310[[#This Row],[Tiempo_normal (ns)]]&lt;$G$509)</f>
        <v>0</v>
      </c>
      <c r="X340" s="6">
        <v>337</v>
      </c>
      <c r="Y340" t="b">
        <f>OR(Tabla411[[#This Row],[Tiempo_lineal (ns)]]&gt;$I$508,Tabla411[[#This Row],[Tiempo_lineal (ns)]]&lt;$I$509)</f>
        <v>0</v>
      </c>
      <c r="Z340" t="b">
        <f>OR(Tabla411[[#This Row],[Tiempo_normal (ns)]]&gt;$J$508,Tabla411[[#This Row],[Tiempo_normal (ns)]]&lt;$J$509)</f>
        <v>0</v>
      </c>
      <c r="AA340" s="6">
        <v>337</v>
      </c>
      <c r="AB340" t="b">
        <f>OR(Tabla512[[#This Row],[Tiempo_lineal (ns)]]&gt;$L$508,Tabla512[[#This Row],[Tiempo_lineal (ns)]]&lt;$L$509)</f>
        <v>0</v>
      </c>
      <c r="AC340" t="b">
        <f>OR(Tabla512[[#This Row],[Tiempo_normal (ns)]]&gt;$M$508,Tabla512[[#This Row],[Tiempo_normal (ns)]]&lt;$M$509)</f>
        <v>0</v>
      </c>
      <c r="AD340" s="6">
        <v>337</v>
      </c>
      <c r="AE340" t="b">
        <f>OR(Tabla613[[#This Row],[Tiempo_lineal (ns)]]&gt;$O$508,Tabla613[[#This Row],[Tiempo_lineal (ns)]]&lt;$O$509)</f>
        <v>0</v>
      </c>
      <c r="AF340" s="7" t="b">
        <f>OR(Tabla613[[#This Row],[Tiempo_normal (ns)]]&gt;$P$508,Tabla613[[#This Row],[Tiempo_normal (ns)]]&lt;$P$509)</f>
        <v>0</v>
      </c>
    </row>
    <row r="341" spans="2:32" x14ac:dyDescent="0.3">
      <c r="B341">
        <v>338</v>
      </c>
      <c r="C341">
        <v>106</v>
      </c>
      <c r="D341">
        <v>67</v>
      </c>
      <c r="E341">
        <v>338</v>
      </c>
      <c r="F341">
        <v>93</v>
      </c>
      <c r="G341">
        <v>32</v>
      </c>
      <c r="H341">
        <v>338</v>
      </c>
      <c r="I341">
        <v>151</v>
      </c>
      <c r="J341">
        <v>189</v>
      </c>
      <c r="K341">
        <v>338</v>
      </c>
      <c r="L341">
        <v>450</v>
      </c>
      <c r="M341">
        <v>374</v>
      </c>
      <c r="N341">
        <v>338</v>
      </c>
      <c r="O341">
        <v>1149</v>
      </c>
      <c r="P341">
        <v>541</v>
      </c>
      <c r="R341" s="8">
        <v>338</v>
      </c>
      <c r="S341" t="b">
        <f>OR(Tabla19[[#This Row],[Tiempo_lineal (ns)]]&gt;$C$508,Tabla19[[#This Row],[Tiempo_lineal (ns)]]&lt;$C$509)</f>
        <v>0</v>
      </c>
      <c r="T341" t="b">
        <f>OR(Tabla19[[#This Row],[Tiempo_normal (ns)]]&gt;$D$508,Tabla19[[#This Row],[Tiempo_normal (ns)]]&lt;$D$509)</f>
        <v>0</v>
      </c>
      <c r="U341" s="8">
        <v>338</v>
      </c>
      <c r="V341" t="b">
        <f>OR(Tabla310[[#This Row],[Tiempo_lineal (ns)]]&gt;$F$508,Tabla310[[#This Row],[Tiempo_lineal (ns)]]&lt;$F$509)</f>
        <v>0</v>
      </c>
      <c r="W341" t="b">
        <f>OR(Tabla310[[#This Row],[Tiempo_normal (ns)]]&gt;$G$508,Tabla310[[#This Row],[Tiempo_normal (ns)]]&lt;$G$509)</f>
        <v>0</v>
      </c>
      <c r="X341" s="8">
        <v>338</v>
      </c>
      <c r="Y341" t="b">
        <f>OR(Tabla411[[#This Row],[Tiempo_lineal (ns)]]&gt;$I$508,Tabla411[[#This Row],[Tiempo_lineal (ns)]]&lt;$I$509)</f>
        <v>0</v>
      </c>
      <c r="Z341" t="b">
        <f>OR(Tabla411[[#This Row],[Tiempo_normal (ns)]]&gt;$J$508,Tabla411[[#This Row],[Tiempo_normal (ns)]]&lt;$J$509)</f>
        <v>0</v>
      </c>
      <c r="AA341" s="8">
        <v>338</v>
      </c>
      <c r="AB341" t="b">
        <f>OR(Tabla512[[#This Row],[Tiempo_lineal (ns)]]&gt;$L$508,Tabla512[[#This Row],[Tiempo_lineal (ns)]]&lt;$L$509)</f>
        <v>0</v>
      </c>
      <c r="AC341" t="b">
        <f>OR(Tabla512[[#This Row],[Tiempo_normal (ns)]]&gt;$M$508,Tabla512[[#This Row],[Tiempo_normal (ns)]]&lt;$M$509)</f>
        <v>0</v>
      </c>
      <c r="AD341" s="8">
        <v>338</v>
      </c>
      <c r="AE341" t="b">
        <f>OR(Tabla613[[#This Row],[Tiempo_lineal (ns)]]&gt;$O$508,Tabla613[[#This Row],[Tiempo_lineal (ns)]]&lt;$O$509)</f>
        <v>0</v>
      </c>
      <c r="AF341" s="7" t="b">
        <f>OR(Tabla613[[#This Row],[Tiempo_normal (ns)]]&gt;$P$508,Tabla613[[#This Row],[Tiempo_normal (ns)]]&lt;$P$509)</f>
        <v>0</v>
      </c>
    </row>
    <row r="342" spans="2:32" x14ac:dyDescent="0.3">
      <c r="B342">
        <v>339</v>
      </c>
      <c r="C342">
        <v>57</v>
      </c>
      <c r="D342">
        <v>44</v>
      </c>
      <c r="E342">
        <v>339</v>
      </c>
      <c r="F342">
        <v>89</v>
      </c>
      <c r="G342">
        <v>36</v>
      </c>
      <c r="H342">
        <v>339</v>
      </c>
      <c r="I342">
        <v>130</v>
      </c>
      <c r="J342">
        <v>140</v>
      </c>
      <c r="K342">
        <v>339</v>
      </c>
      <c r="L342">
        <v>387</v>
      </c>
      <c r="M342">
        <v>193</v>
      </c>
      <c r="N342">
        <v>339</v>
      </c>
      <c r="O342">
        <v>558</v>
      </c>
      <c r="P342">
        <v>535</v>
      </c>
      <c r="R342" s="6">
        <v>339</v>
      </c>
      <c r="S342" t="b">
        <f>OR(Tabla19[[#This Row],[Tiempo_lineal (ns)]]&gt;$C$508,Tabla19[[#This Row],[Tiempo_lineal (ns)]]&lt;$C$509)</f>
        <v>0</v>
      </c>
      <c r="T342" t="b">
        <f>OR(Tabla19[[#This Row],[Tiempo_normal (ns)]]&gt;$D$508,Tabla19[[#This Row],[Tiempo_normal (ns)]]&lt;$D$509)</f>
        <v>0</v>
      </c>
      <c r="U342" s="6">
        <v>339</v>
      </c>
      <c r="V342" t="b">
        <f>OR(Tabla310[[#This Row],[Tiempo_lineal (ns)]]&gt;$F$508,Tabla310[[#This Row],[Tiempo_lineal (ns)]]&lt;$F$509)</f>
        <v>0</v>
      </c>
      <c r="W342" t="b">
        <f>OR(Tabla310[[#This Row],[Tiempo_normal (ns)]]&gt;$G$508,Tabla310[[#This Row],[Tiempo_normal (ns)]]&lt;$G$509)</f>
        <v>0</v>
      </c>
      <c r="X342" s="6">
        <v>339</v>
      </c>
      <c r="Y342" t="b">
        <f>OR(Tabla411[[#This Row],[Tiempo_lineal (ns)]]&gt;$I$508,Tabla411[[#This Row],[Tiempo_lineal (ns)]]&lt;$I$509)</f>
        <v>0</v>
      </c>
      <c r="Z342" t="b">
        <f>OR(Tabla411[[#This Row],[Tiempo_normal (ns)]]&gt;$J$508,Tabla411[[#This Row],[Tiempo_normal (ns)]]&lt;$J$509)</f>
        <v>0</v>
      </c>
      <c r="AA342" s="6">
        <v>339</v>
      </c>
      <c r="AB342" t="b">
        <f>OR(Tabla512[[#This Row],[Tiempo_lineal (ns)]]&gt;$L$508,Tabla512[[#This Row],[Tiempo_lineal (ns)]]&lt;$L$509)</f>
        <v>0</v>
      </c>
      <c r="AC342" t="b">
        <f>OR(Tabla512[[#This Row],[Tiempo_normal (ns)]]&gt;$M$508,Tabla512[[#This Row],[Tiempo_normal (ns)]]&lt;$M$509)</f>
        <v>0</v>
      </c>
      <c r="AD342" s="6">
        <v>339</v>
      </c>
      <c r="AE342" t="b">
        <f>OR(Tabla613[[#This Row],[Tiempo_lineal (ns)]]&gt;$O$508,Tabla613[[#This Row],[Tiempo_lineal (ns)]]&lt;$O$509)</f>
        <v>0</v>
      </c>
      <c r="AF342" s="7" t="b">
        <f>OR(Tabla613[[#This Row],[Tiempo_normal (ns)]]&gt;$P$508,Tabla613[[#This Row],[Tiempo_normal (ns)]]&lt;$P$509)</f>
        <v>0</v>
      </c>
    </row>
    <row r="343" spans="2:32" x14ac:dyDescent="0.3">
      <c r="B343">
        <v>340</v>
      </c>
      <c r="C343">
        <v>44</v>
      </c>
      <c r="D343">
        <v>39</v>
      </c>
      <c r="E343">
        <v>340</v>
      </c>
      <c r="F343">
        <v>75</v>
      </c>
      <c r="G343">
        <v>70</v>
      </c>
      <c r="H343">
        <v>340</v>
      </c>
      <c r="I343">
        <v>434</v>
      </c>
      <c r="J343">
        <v>137</v>
      </c>
      <c r="K343">
        <v>340</v>
      </c>
      <c r="L343">
        <v>326</v>
      </c>
      <c r="M343">
        <v>478</v>
      </c>
      <c r="N343">
        <v>340</v>
      </c>
      <c r="O343">
        <v>183</v>
      </c>
      <c r="P343">
        <v>777</v>
      </c>
      <c r="R343" s="8">
        <v>340</v>
      </c>
      <c r="S343" t="b">
        <f>OR(Tabla19[[#This Row],[Tiempo_lineal (ns)]]&gt;$C$508,Tabla19[[#This Row],[Tiempo_lineal (ns)]]&lt;$C$509)</f>
        <v>0</v>
      </c>
      <c r="T343" t="b">
        <f>OR(Tabla19[[#This Row],[Tiempo_normal (ns)]]&gt;$D$508,Tabla19[[#This Row],[Tiempo_normal (ns)]]&lt;$D$509)</f>
        <v>0</v>
      </c>
      <c r="U343" s="8">
        <v>340</v>
      </c>
      <c r="V343" t="b">
        <f>OR(Tabla310[[#This Row],[Tiempo_lineal (ns)]]&gt;$F$508,Tabla310[[#This Row],[Tiempo_lineal (ns)]]&lt;$F$509)</f>
        <v>0</v>
      </c>
      <c r="W343" t="b">
        <f>OR(Tabla310[[#This Row],[Tiempo_normal (ns)]]&gt;$G$508,Tabla310[[#This Row],[Tiempo_normal (ns)]]&lt;$G$509)</f>
        <v>0</v>
      </c>
      <c r="X343" s="8">
        <v>340</v>
      </c>
      <c r="Y343" t="b">
        <f>OR(Tabla411[[#This Row],[Tiempo_lineal (ns)]]&gt;$I$508,Tabla411[[#This Row],[Tiempo_lineal (ns)]]&lt;$I$509)</f>
        <v>0</v>
      </c>
      <c r="Z343" t="b">
        <f>OR(Tabla411[[#This Row],[Tiempo_normal (ns)]]&gt;$J$508,Tabla411[[#This Row],[Tiempo_normal (ns)]]&lt;$J$509)</f>
        <v>0</v>
      </c>
      <c r="AA343" s="8">
        <v>340</v>
      </c>
      <c r="AB343" t="b">
        <f>OR(Tabla512[[#This Row],[Tiempo_lineal (ns)]]&gt;$L$508,Tabla512[[#This Row],[Tiempo_lineal (ns)]]&lt;$L$509)</f>
        <v>0</v>
      </c>
      <c r="AC343" t="b">
        <f>OR(Tabla512[[#This Row],[Tiempo_normal (ns)]]&gt;$M$508,Tabla512[[#This Row],[Tiempo_normal (ns)]]&lt;$M$509)</f>
        <v>0</v>
      </c>
      <c r="AD343" s="8">
        <v>340</v>
      </c>
      <c r="AE343" t="b">
        <f>OR(Tabla613[[#This Row],[Tiempo_lineal (ns)]]&gt;$O$508,Tabla613[[#This Row],[Tiempo_lineal (ns)]]&lt;$O$509)</f>
        <v>0</v>
      </c>
      <c r="AF343" s="7" t="b">
        <f>OR(Tabla613[[#This Row],[Tiempo_normal (ns)]]&gt;$P$508,Tabla613[[#This Row],[Tiempo_normal (ns)]]&lt;$P$509)</f>
        <v>0</v>
      </c>
    </row>
    <row r="344" spans="2:32" x14ac:dyDescent="0.3">
      <c r="B344">
        <v>341</v>
      </c>
      <c r="C344">
        <v>68</v>
      </c>
      <c r="D344">
        <v>67</v>
      </c>
      <c r="E344">
        <v>341</v>
      </c>
      <c r="F344">
        <v>111</v>
      </c>
      <c r="G344">
        <v>94</v>
      </c>
      <c r="H344">
        <v>341</v>
      </c>
      <c r="I344">
        <v>149</v>
      </c>
      <c r="J344">
        <v>253</v>
      </c>
      <c r="K344">
        <v>341</v>
      </c>
      <c r="L344">
        <v>256</v>
      </c>
      <c r="M344">
        <v>272</v>
      </c>
      <c r="N344">
        <v>341</v>
      </c>
      <c r="O344">
        <v>540</v>
      </c>
      <c r="P344">
        <v>616</v>
      </c>
      <c r="R344" s="6">
        <v>341</v>
      </c>
      <c r="S344" t="b">
        <f>OR(Tabla19[[#This Row],[Tiempo_lineal (ns)]]&gt;$C$508,Tabla19[[#This Row],[Tiempo_lineal (ns)]]&lt;$C$509)</f>
        <v>0</v>
      </c>
      <c r="T344" t="b">
        <f>OR(Tabla19[[#This Row],[Tiempo_normal (ns)]]&gt;$D$508,Tabla19[[#This Row],[Tiempo_normal (ns)]]&lt;$D$509)</f>
        <v>0</v>
      </c>
      <c r="U344" s="6">
        <v>341</v>
      </c>
      <c r="V344" t="b">
        <f>OR(Tabla310[[#This Row],[Tiempo_lineal (ns)]]&gt;$F$508,Tabla310[[#This Row],[Tiempo_lineal (ns)]]&lt;$F$509)</f>
        <v>0</v>
      </c>
      <c r="W344" t="b">
        <f>OR(Tabla310[[#This Row],[Tiempo_normal (ns)]]&gt;$G$508,Tabla310[[#This Row],[Tiempo_normal (ns)]]&lt;$G$509)</f>
        <v>0</v>
      </c>
      <c r="X344" s="6">
        <v>341</v>
      </c>
      <c r="Y344" t="b">
        <f>OR(Tabla411[[#This Row],[Tiempo_lineal (ns)]]&gt;$I$508,Tabla411[[#This Row],[Tiempo_lineal (ns)]]&lt;$I$509)</f>
        <v>0</v>
      </c>
      <c r="Z344" t="b">
        <f>OR(Tabla411[[#This Row],[Tiempo_normal (ns)]]&gt;$J$508,Tabla411[[#This Row],[Tiempo_normal (ns)]]&lt;$J$509)</f>
        <v>0</v>
      </c>
      <c r="AA344" s="6">
        <v>341</v>
      </c>
      <c r="AB344" t="b">
        <f>OR(Tabla512[[#This Row],[Tiempo_lineal (ns)]]&gt;$L$508,Tabla512[[#This Row],[Tiempo_lineal (ns)]]&lt;$L$509)</f>
        <v>0</v>
      </c>
      <c r="AC344" t="b">
        <f>OR(Tabla512[[#This Row],[Tiempo_normal (ns)]]&gt;$M$508,Tabla512[[#This Row],[Tiempo_normal (ns)]]&lt;$M$509)</f>
        <v>0</v>
      </c>
      <c r="AD344" s="6">
        <v>341</v>
      </c>
      <c r="AE344" t="b">
        <f>OR(Tabla613[[#This Row],[Tiempo_lineal (ns)]]&gt;$O$508,Tabla613[[#This Row],[Tiempo_lineal (ns)]]&lt;$O$509)</f>
        <v>0</v>
      </c>
      <c r="AF344" s="7" t="b">
        <f>OR(Tabla613[[#This Row],[Tiempo_normal (ns)]]&gt;$P$508,Tabla613[[#This Row],[Tiempo_normal (ns)]]&lt;$P$509)</f>
        <v>0</v>
      </c>
    </row>
    <row r="345" spans="2:32" x14ac:dyDescent="0.3">
      <c r="B345">
        <v>342</v>
      </c>
      <c r="C345">
        <v>60</v>
      </c>
      <c r="D345">
        <v>40</v>
      </c>
      <c r="E345">
        <v>342</v>
      </c>
      <c r="F345">
        <v>62</v>
      </c>
      <c r="G345">
        <v>114</v>
      </c>
      <c r="H345">
        <v>342</v>
      </c>
      <c r="I345">
        <v>295</v>
      </c>
      <c r="J345">
        <v>383</v>
      </c>
      <c r="K345">
        <v>342</v>
      </c>
      <c r="L345">
        <v>185</v>
      </c>
      <c r="M345">
        <v>188</v>
      </c>
      <c r="N345">
        <v>342</v>
      </c>
      <c r="O345">
        <v>727</v>
      </c>
      <c r="P345">
        <v>544</v>
      </c>
      <c r="R345" s="8">
        <v>342</v>
      </c>
      <c r="S345" t="b">
        <f>OR(Tabla19[[#This Row],[Tiempo_lineal (ns)]]&gt;$C$508,Tabla19[[#This Row],[Tiempo_lineal (ns)]]&lt;$C$509)</f>
        <v>0</v>
      </c>
      <c r="T345" t="b">
        <f>OR(Tabla19[[#This Row],[Tiempo_normal (ns)]]&gt;$D$508,Tabla19[[#This Row],[Tiempo_normal (ns)]]&lt;$D$509)</f>
        <v>0</v>
      </c>
      <c r="U345" s="8">
        <v>342</v>
      </c>
      <c r="V345" t="b">
        <f>OR(Tabla310[[#This Row],[Tiempo_lineal (ns)]]&gt;$F$508,Tabla310[[#This Row],[Tiempo_lineal (ns)]]&lt;$F$509)</f>
        <v>0</v>
      </c>
      <c r="W345" t="b">
        <f>OR(Tabla310[[#This Row],[Tiempo_normal (ns)]]&gt;$G$508,Tabla310[[#This Row],[Tiempo_normal (ns)]]&lt;$G$509)</f>
        <v>0</v>
      </c>
      <c r="X345" s="8">
        <v>342</v>
      </c>
      <c r="Y345" t="b">
        <f>OR(Tabla411[[#This Row],[Tiempo_lineal (ns)]]&gt;$I$508,Tabla411[[#This Row],[Tiempo_lineal (ns)]]&lt;$I$509)</f>
        <v>0</v>
      </c>
      <c r="Z345" t="b">
        <f>OR(Tabla411[[#This Row],[Tiempo_normal (ns)]]&gt;$J$508,Tabla411[[#This Row],[Tiempo_normal (ns)]]&lt;$J$509)</f>
        <v>0</v>
      </c>
      <c r="AA345" s="8">
        <v>342</v>
      </c>
      <c r="AB345" t="b">
        <f>OR(Tabla512[[#This Row],[Tiempo_lineal (ns)]]&gt;$L$508,Tabla512[[#This Row],[Tiempo_lineal (ns)]]&lt;$L$509)</f>
        <v>0</v>
      </c>
      <c r="AC345" t="b">
        <f>OR(Tabla512[[#This Row],[Tiempo_normal (ns)]]&gt;$M$508,Tabla512[[#This Row],[Tiempo_normal (ns)]]&lt;$M$509)</f>
        <v>0</v>
      </c>
      <c r="AD345" s="8">
        <v>342</v>
      </c>
      <c r="AE345" t="b">
        <f>OR(Tabla613[[#This Row],[Tiempo_lineal (ns)]]&gt;$O$508,Tabla613[[#This Row],[Tiempo_lineal (ns)]]&lt;$O$509)</f>
        <v>0</v>
      </c>
      <c r="AF345" s="7" t="b">
        <f>OR(Tabla613[[#This Row],[Tiempo_normal (ns)]]&gt;$P$508,Tabla613[[#This Row],[Tiempo_normal (ns)]]&lt;$P$509)</f>
        <v>0</v>
      </c>
    </row>
    <row r="346" spans="2:32" x14ac:dyDescent="0.3">
      <c r="B346">
        <v>343</v>
      </c>
      <c r="C346">
        <v>51</v>
      </c>
      <c r="D346">
        <v>52</v>
      </c>
      <c r="E346">
        <v>343</v>
      </c>
      <c r="F346">
        <v>96</v>
      </c>
      <c r="G346">
        <v>70</v>
      </c>
      <c r="H346">
        <v>343</v>
      </c>
      <c r="I346">
        <v>134</v>
      </c>
      <c r="J346">
        <v>247</v>
      </c>
      <c r="K346">
        <v>343</v>
      </c>
      <c r="L346">
        <v>365</v>
      </c>
      <c r="M346">
        <v>138</v>
      </c>
      <c r="N346">
        <v>343</v>
      </c>
      <c r="O346">
        <v>1330</v>
      </c>
      <c r="P346">
        <v>449</v>
      </c>
      <c r="R346" s="6">
        <v>343</v>
      </c>
      <c r="S346" t="b">
        <f>OR(Tabla19[[#This Row],[Tiempo_lineal (ns)]]&gt;$C$508,Tabla19[[#This Row],[Tiempo_lineal (ns)]]&lt;$C$509)</f>
        <v>0</v>
      </c>
      <c r="T346" t="b">
        <f>OR(Tabla19[[#This Row],[Tiempo_normal (ns)]]&gt;$D$508,Tabla19[[#This Row],[Tiempo_normal (ns)]]&lt;$D$509)</f>
        <v>0</v>
      </c>
      <c r="U346" s="6">
        <v>343</v>
      </c>
      <c r="V346" t="b">
        <f>OR(Tabla310[[#This Row],[Tiempo_lineal (ns)]]&gt;$F$508,Tabla310[[#This Row],[Tiempo_lineal (ns)]]&lt;$F$509)</f>
        <v>0</v>
      </c>
      <c r="W346" t="b">
        <f>OR(Tabla310[[#This Row],[Tiempo_normal (ns)]]&gt;$G$508,Tabla310[[#This Row],[Tiempo_normal (ns)]]&lt;$G$509)</f>
        <v>0</v>
      </c>
      <c r="X346" s="6">
        <v>343</v>
      </c>
      <c r="Y346" t="b">
        <f>OR(Tabla411[[#This Row],[Tiempo_lineal (ns)]]&gt;$I$508,Tabla411[[#This Row],[Tiempo_lineal (ns)]]&lt;$I$509)</f>
        <v>0</v>
      </c>
      <c r="Z346" t="b">
        <f>OR(Tabla411[[#This Row],[Tiempo_normal (ns)]]&gt;$J$508,Tabla411[[#This Row],[Tiempo_normal (ns)]]&lt;$J$509)</f>
        <v>0</v>
      </c>
      <c r="AA346" s="6">
        <v>343</v>
      </c>
      <c r="AB346" t="b">
        <f>OR(Tabla512[[#This Row],[Tiempo_lineal (ns)]]&gt;$L$508,Tabla512[[#This Row],[Tiempo_lineal (ns)]]&lt;$L$509)</f>
        <v>0</v>
      </c>
      <c r="AC346" t="b">
        <f>OR(Tabla512[[#This Row],[Tiempo_normal (ns)]]&gt;$M$508,Tabla512[[#This Row],[Tiempo_normal (ns)]]&lt;$M$509)</f>
        <v>0</v>
      </c>
      <c r="AD346" s="6">
        <v>343</v>
      </c>
      <c r="AE346" t="b">
        <f>OR(Tabla613[[#This Row],[Tiempo_lineal (ns)]]&gt;$O$508,Tabla613[[#This Row],[Tiempo_lineal (ns)]]&lt;$O$509)</f>
        <v>0</v>
      </c>
      <c r="AF346" s="7" t="b">
        <f>OR(Tabla613[[#This Row],[Tiempo_normal (ns)]]&gt;$P$508,Tabla613[[#This Row],[Tiempo_normal (ns)]]&lt;$P$509)</f>
        <v>0</v>
      </c>
    </row>
    <row r="347" spans="2:32" x14ac:dyDescent="0.3">
      <c r="B347">
        <v>344</v>
      </c>
      <c r="C347">
        <v>91</v>
      </c>
      <c r="D347">
        <v>63</v>
      </c>
      <c r="E347">
        <v>344</v>
      </c>
      <c r="F347">
        <v>109</v>
      </c>
      <c r="G347">
        <v>93</v>
      </c>
      <c r="H347">
        <v>344</v>
      </c>
      <c r="I347">
        <v>221</v>
      </c>
      <c r="J347">
        <v>226</v>
      </c>
      <c r="K347">
        <v>344</v>
      </c>
      <c r="L347">
        <v>306</v>
      </c>
      <c r="M347">
        <v>329</v>
      </c>
      <c r="N347">
        <v>344</v>
      </c>
      <c r="O347">
        <v>1475</v>
      </c>
      <c r="P347">
        <v>533</v>
      </c>
      <c r="R347" s="8">
        <v>344</v>
      </c>
      <c r="S347" t="b">
        <f>OR(Tabla19[[#This Row],[Tiempo_lineal (ns)]]&gt;$C$508,Tabla19[[#This Row],[Tiempo_lineal (ns)]]&lt;$C$509)</f>
        <v>0</v>
      </c>
      <c r="T347" t="b">
        <f>OR(Tabla19[[#This Row],[Tiempo_normal (ns)]]&gt;$D$508,Tabla19[[#This Row],[Tiempo_normal (ns)]]&lt;$D$509)</f>
        <v>0</v>
      </c>
      <c r="U347" s="8">
        <v>344</v>
      </c>
      <c r="V347" t="b">
        <f>OR(Tabla310[[#This Row],[Tiempo_lineal (ns)]]&gt;$F$508,Tabla310[[#This Row],[Tiempo_lineal (ns)]]&lt;$F$509)</f>
        <v>0</v>
      </c>
      <c r="W347" t="b">
        <f>OR(Tabla310[[#This Row],[Tiempo_normal (ns)]]&gt;$G$508,Tabla310[[#This Row],[Tiempo_normal (ns)]]&lt;$G$509)</f>
        <v>0</v>
      </c>
      <c r="X347" s="8">
        <v>344</v>
      </c>
      <c r="Y347" t="b">
        <f>OR(Tabla411[[#This Row],[Tiempo_lineal (ns)]]&gt;$I$508,Tabla411[[#This Row],[Tiempo_lineal (ns)]]&lt;$I$509)</f>
        <v>0</v>
      </c>
      <c r="Z347" t="b">
        <f>OR(Tabla411[[#This Row],[Tiempo_normal (ns)]]&gt;$J$508,Tabla411[[#This Row],[Tiempo_normal (ns)]]&lt;$J$509)</f>
        <v>0</v>
      </c>
      <c r="AA347" s="8">
        <v>344</v>
      </c>
      <c r="AB347" t="b">
        <f>OR(Tabla512[[#This Row],[Tiempo_lineal (ns)]]&gt;$L$508,Tabla512[[#This Row],[Tiempo_lineal (ns)]]&lt;$L$509)</f>
        <v>0</v>
      </c>
      <c r="AC347" t="b">
        <f>OR(Tabla512[[#This Row],[Tiempo_normal (ns)]]&gt;$M$508,Tabla512[[#This Row],[Tiempo_normal (ns)]]&lt;$M$509)</f>
        <v>0</v>
      </c>
      <c r="AD347" s="8">
        <v>344</v>
      </c>
      <c r="AE347" t="b">
        <f>OR(Tabla613[[#This Row],[Tiempo_lineal (ns)]]&gt;$O$508,Tabla613[[#This Row],[Tiempo_lineal (ns)]]&lt;$O$509)</f>
        <v>1</v>
      </c>
      <c r="AF347" s="7" t="b">
        <f>OR(Tabla613[[#This Row],[Tiempo_normal (ns)]]&gt;$P$508,Tabla613[[#This Row],[Tiempo_normal (ns)]]&lt;$P$509)</f>
        <v>0</v>
      </c>
    </row>
    <row r="348" spans="2:32" x14ac:dyDescent="0.3">
      <c r="B348">
        <v>345</v>
      </c>
      <c r="C348">
        <v>74</v>
      </c>
      <c r="D348">
        <v>37</v>
      </c>
      <c r="E348">
        <v>345</v>
      </c>
      <c r="F348">
        <v>54</v>
      </c>
      <c r="G348">
        <v>66</v>
      </c>
      <c r="H348">
        <v>345</v>
      </c>
      <c r="I348">
        <v>167</v>
      </c>
      <c r="J348">
        <v>474</v>
      </c>
      <c r="K348">
        <v>345</v>
      </c>
      <c r="L348">
        <v>139</v>
      </c>
      <c r="M348">
        <v>341</v>
      </c>
      <c r="N348">
        <v>345</v>
      </c>
      <c r="O348">
        <v>807</v>
      </c>
      <c r="P348">
        <v>406</v>
      </c>
      <c r="R348" s="6">
        <v>345</v>
      </c>
      <c r="S348" t="b">
        <f>OR(Tabla19[[#This Row],[Tiempo_lineal (ns)]]&gt;$C$508,Tabla19[[#This Row],[Tiempo_lineal (ns)]]&lt;$C$509)</f>
        <v>0</v>
      </c>
      <c r="T348" t="b">
        <f>OR(Tabla19[[#This Row],[Tiempo_normal (ns)]]&gt;$D$508,Tabla19[[#This Row],[Tiempo_normal (ns)]]&lt;$D$509)</f>
        <v>0</v>
      </c>
      <c r="U348" s="6">
        <v>345</v>
      </c>
      <c r="V348" t="b">
        <f>OR(Tabla310[[#This Row],[Tiempo_lineal (ns)]]&gt;$F$508,Tabla310[[#This Row],[Tiempo_lineal (ns)]]&lt;$F$509)</f>
        <v>0</v>
      </c>
      <c r="W348" t="b">
        <f>OR(Tabla310[[#This Row],[Tiempo_normal (ns)]]&gt;$G$508,Tabla310[[#This Row],[Tiempo_normal (ns)]]&lt;$G$509)</f>
        <v>0</v>
      </c>
      <c r="X348" s="6">
        <v>345</v>
      </c>
      <c r="Y348" t="b">
        <f>OR(Tabla411[[#This Row],[Tiempo_lineal (ns)]]&gt;$I$508,Tabla411[[#This Row],[Tiempo_lineal (ns)]]&lt;$I$509)</f>
        <v>0</v>
      </c>
      <c r="Z348" t="b">
        <f>OR(Tabla411[[#This Row],[Tiempo_normal (ns)]]&gt;$J$508,Tabla411[[#This Row],[Tiempo_normal (ns)]]&lt;$J$509)</f>
        <v>0</v>
      </c>
      <c r="AA348" s="6">
        <v>345</v>
      </c>
      <c r="AB348" t="b">
        <f>OR(Tabla512[[#This Row],[Tiempo_lineal (ns)]]&gt;$L$508,Tabla512[[#This Row],[Tiempo_lineal (ns)]]&lt;$L$509)</f>
        <v>0</v>
      </c>
      <c r="AC348" t="b">
        <f>OR(Tabla512[[#This Row],[Tiempo_normal (ns)]]&gt;$M$508,Tabla512[[#This Row],[Tiempo_normal (ns)]]&lt;$M$509)</f>
        <v>0</v>
      </c>
      <c r="AD348" s="6">
        <v>345</v>
      </c>
      <c r="AE348" t="b">
        <f>OR(Tabla613[[#This Row],[Tiempo_lineal (ns)]]&gt;$O$508,Tabla613[[#This Row],[Tiempo_lineal (ns)]]&lt;$O$509)</f>
        <v>0</v>
      </c>
      <c r="AF348" s="7" t="b">
        <f>OR(Tabla613[[#This Row],[Tiempo_normal (ns)]]&gt;$P$508,Tabla613[[#This Row],[Tiempo_normal (ns)]]&lt;$P$509)</f>
        <v>0</v>
      </c>
    </row>
    <row r="349" spans="2:32" x14ac:dyDescent="0.3">
      <c r="B349">
        <v>346</v>
      </c>
      <c r="C349">
        <v>71</v>
      </c>
      <c r="D349">
        <v>33</v>
      </c>
      <c r="E349">
        <v>346</v>
      </c>
      <c r="F349">
        <v>71</v>
      </c>
      <c r="G349">
        <v>37</v>
      </c>
      <c r="H349">
        <v>346</v>
      </c>
      <c r="I349">
        <v>396</v>
      </c>
      <c r="J349">
        <v>143</v>
      </c>
      <c r="K349">
        <v>346</v>
      </c>
      <c r="L349">
        <v>864</v>
      </c>
      <c r="M349">
        <v>742</v>
      </c>
      <c r="N349">
        <v>346</v>
      </c>
      <c r="O349">
        <v>1080</v>
      </c>
      <c r="P349">
        <v>262</v>
      </c>
      <c r="R349" s="8">
        <v>346</v>
      </c>
      <c r="S349" t="b">
        <f>OR(Tabla19[[#This Row],[Tiempo_lineal (ns)]]&gt;$C$508,Tabla19[[#This Row],[Tiempo_lineal (ns)]]&lt;$C$509)</f>
        <v>0</v>
      </c>
      <c r="T349" t="b">
        <f>OR(Tabla19[[#This Row],[Tiempo_normal (ns)]]&gt;$D$508,Tabla19[[#This Row],[Tiempo_normal (ns)]]&lt;$D$509)</f>
        <v>0</v>
      </c>
      <c r="U349" s="8">
        <v>346</v>
      </c>
      <c r="V349" t="b">
        <f>OR(Tabla310[[#This Row],[Tiempo_lineal (ns)]]&gt;$F$508,Tabla310[[#This Row],[Tiempo_lineal (ns)]]&lt;$F$509)</f>
        <v>0</v>
      </c>
      <c r="W349" t="b">
        <f>OR(Tabla310[[#This Row],[Tiempo_normal (ns)]]&gt;$G$508,Tabla310[[#This Row],[Tiempo_normal (ns)]]&lt;$G$509)</f>
        <v>0</v>
      </c>
      <c r="X349" s="8">
        <v>346</v>
      </c>
      <c r="Y349" t="b">
        <f>OR(Tabla411[[#This Row],[Tiempo_lineal (ns)]]&gt;$I$508,Tabla411[[#This Row],[Tiempo_lineal (ns)]]&lt;$I$509)</f>
        <v>0</v>
      </c>
      <c r="Z349" t="b">
        <f>OR(Tabla411[[#This Row],[Tiempo_normal (ns)]]&gt;$J$508,Tabla411[[#This Row],[Tiempo_normal (ns)]]&lt;$J$509)</f>
        <v>0</v>
      </c>
      <c r="AA349" s="8">
        <v>346</v>
      </c>
      <c r="AB349" t="b">
        <f>OR(Tabla512[[#This Row],[Tiempo_lineal (ns)]]&gt;$L$508,Tabla512[[#This Row],[Tiempo_lineal (ns)]]&lt;$L$509)</f>
        <v>1</v>
      </c>
      <c r="AC349" t="b">
        <f>OR(Tabla512[[#This Row],[Tiempo_normal (ns)]]&gt;$M$508,Tabla512[[#This Row],[Tiempo_normal (ns)]]&lt;$M$509)</f>
        <v>1</v>
      </c>
      <c r="AD349" s="8">
        <v>346</v>
      </c>
      <c r="AE349" t="b">
        <f>OR(Tabla613[[#This Row],[Tiempo_lineal (ns)]]&gt;$O$508,Tabla613[[#This Row],[Tiempo_lineal (ns)]]&lt;$O$509)</f>
        <v>0</v>
      </c>
      <c r="AF349" s="7" t="b">
        <f>OR(Tabla613[[#This Row],[Tiempo_normal (ns)]]&gt;$P$508,Tabla613[[#This Row],[Tiempo_normal (ns)]]&lt;$P$509)</f>
        <v>0</v>
      </c>
    </row>
    <row r="350" spans="2:32" x14ac:dyDescent="0.3">
      <c r="B350">
        <v>347</v>
      </c>
      <c r="C350">
        <v>51</v>
      </c>
      <c r="D350">
        <v>64</v>
      </c>
      <c r="E350">
        <v>347</v>
      </c>
      <c r="F350">
        <v>80</v>
      </c>
      <c r="G350">
        <v>91</v>
      </c>
      <c r="H350">
        <v>347</v>
      </c>
      <c r="I350">
        <v>250</v>
      </c>
      <c r="J350">
        <v>328</v>
      </c>
      <c r="K350">
        <v>347</v>
      </c>
      <c r="L350">
        <v>883</v>
      </c>
      <c r="M350">
        <v>205</v>
      </c>
      <c r="N350">
        <v>347</v>
      </c>
      <c r="O350">
        <v>554</v>
      </c>
      <c r="P350">
        <v>726</v>
      </c>
      <c r="R350" s="6">
        <v>347</v>
      </c>
      <c r="S350" t="b">
        <f>OR(Tabla19[[#This Row],[Tiempo_lineal (ns)]]&gt;$C$508,Tabla19[[#This Row],[Tiempo_lineal (ns)]]&lt;$C$509)</f>
        <v>0</v>
      </c>
      <c r="T350" t="b">
        <f>OR(Tabla19[[#This Row],[Tiempo_normal (ns)]]&gt;$D$508,Tabla19[[#This Row],[Tiempo_normal (ns)]]&lt;$D$509)</f>
        <v>0</v>
      </c>
      <c r="U350" s="6">
        <v>347</v>
      </c>
      <c r="V350" t="b">
        <f>OR(Tabla310[[#This Row],[Tiempo_lineal (ns)]]&gt;$F$508,Tabla310[[#This Row],[Tiempo_lineal (ns)]]&lt;$F$509)</f>
        <v>0</v>
      </c>
      <c r="W350" t="b">
        <f>OR(Tabla310[[#This Row],[Tiempo_normal (ns)]]&gt;$G$508,Tabla310[[#This Row],[Tiempo_normal (ns)]]&lt;$G$509)</f>
        <v>0</v>
      </c>
      <c r="X350" s="6">
        <v>347</v>
      </c>
      <c r="Y350" t="b">
        <f>OR(Tabla411[[#This Row],[Tiempo_lineal (ns)]]&gt;$I$508,Tabla411[[#This Row],[Tiempo_lineal (ns)]]&lt;$I$509)</f>
        <v>0</v>
      </c>
      <c r="Z350" t="b">
        <f>OR(Tabla411[[#This Row],[Tiempo_normal (ns)]]&gt;$J$508,Tabla411[[#This Row],[Tiempo_normal (ns)]]&lt;$J$509)</f>
        <v>0</v>
      </c>
      <c r="AA350" s="6">
        <v>347</v>
      </c>
      <c r="AB350" t="b">
        <f>OR(Tabla512[[#This Row],[Tiempo_lineal (ns)]]&gt;$L$508,Tabla512[[#This Row],[Tiempo_lineal (ns)]]&lt;$L$509)</f>
        <v>1</v>
      </c>
      <c r="AC350" t="b">
        <f>OR(Tabla512[[#This Row],[Tiempo_normal (ns)]]&gt;$M$508,Tabla512[[#This Row],[Tiempo_normal (ns)]]&lt;$M$509)</f>
        <v>0</v>
      </c>
      <c r="AD350" s="6">
        <v>347</v>
      </c>
      <c r="AE350" t="b">
        <f>OR(Tabla613[[#This Row],[Tiempo_lineal (ns)]]&gt;$O$508,Tabla613[[#This Row],[Tiempo_lineal (ns)]]&lt;$O$509)</f>
        <v>0</v>
      </c>
      <c r="AF350" s="7" t="b">
        <f>OR(Tabla613[[#This Row],[Tiempo_normal (ns)]]&gt;$P$508,Tabla613[[#This Row],[Tiempo_normal (ns)]]&lt;$P$509)</f>
        <v>0</v>
      </c>
    </row>
    <row r="351" spans="2:32" x14ac:dyDescent="0.3">
      <c r="B351">
        <v>348</v>
      </c>
      <c r="C351">
        <v>79</v>
      </c>
      <c r="D351">
        <v>65</v>
      </c>
      <c r="E351">
        <v>348</v>
      </c>
      <c r="F351">
        <v>92</v>
      </c>
      <c r="G351">
        <v>54</v>
      </c>
      <c r="H351">
        <v>348</v>
      </c>
      <c r="I351">
        <v>272</v>
      </c>
      <c r="J351">
        <v>383</v>
      </c>
      <c r="K351">
        <v>348</v>
      </c>
      <c r="L351">
        <v>317</v>
      </c>
      <c r="M351">
        <v>239</v>
      </c>
      <c r="N351">
        <v>348</v>
      </c>
      <c r="O351">
        <v>820</v>
      </c>
      <c r="P351">
        <v>464</v>
      </c>
      <c r="R351" s="8">
        <v>348</v>
      </c>
      <c r="S351" t="b">
        <f>OR(Tabla19[[#This Row],[Tiempo_lineal (ns)]]&gt;$C$508,Tabla19[[#This Row],[Tiempo_lineal (ns)]]&lt;$C$509)</f>
        <v>0</v>
      </c>
      <c r="T351" t="b">
        <f>OR(Tabla19[[#This Row],[Tiempo_normal (ns)]]&gt;$D$508,Tabla19[[#This Row],[Tiempo_normal (ns)]]&lt;$D$509)</f>
        <v>0</v>
      </c>
      <c r="U351" s="8">
        <v>348</v>
      </c>
      <c r="V351" t="b">
        <f>OR(Tabla310[[#This Row],[Tiempo_lineal (ns)]]&gt;$F$508,Tabla310[[#This Row],[Tiempo_lineal (ns)]]&lt;$F$509)</f>
        <v>0</v>
      </c>
      <c r="W351" t="b">
        <f>OR(Tabla310[[#This Row],[Tiempo_normal (ns)]]&gt;$G$508,Tabla310[[#This Row],[Tiempo_normal (ns)]]&lt;$G$509)</f>
        <v>0</v>
      </c>
      <c r="X351" s="8">
        <v>348</v>
      </c>
      <c r="Y351" t="b">
        <f>OR(Tabla411[[#This Row],[Tiempo_lineal (ns)]]&gt;$I$508,Tabla411[[#This Row],[Tiempo_lineal (ns)]]&lt;$I$509)</f>
        <v>0</v>
      </c>
      <c r="Z351" t="b">
        <f>OR(Tabla411[[#This Row],[Tiempo_normal (ns)]]&gt;$J$508,Tabla411[[#This Row],[Tiempo_normal (ns)]]&lt;$J$509)</f>
        <v>0</v>
      </c>
      <c r="AA351" s="8">
        <v>348</v>
      </c>
      <c r="AB351" t="b">
        <f>OR(Tabla512[[#This Row],[Tiempo_lineal (ns)]]&gt;$L$508,Tabla512[[#This Row],[Tiempo_lineal (ns)]]&lt;$L$509)</f>
        <v>0</v>
      </c>
      <c r="AC351" t="b">
        <f>OR(Tabla512[[#This Row],[Tiempo_normal (ns)]]&gt;$M$508,Tabla512[[#This Row],[Tiempo_normal (ns)]]&lt;$M$509)</f>
        <v>0</v>
      </c>
      <c r="AD351" s="8">
        <v>348</v>
      </c>
      <c r="AE351" t="b">
        <f>OR(Tabla613[[#This Row],[Tiempo_lineal (ns)]]&gt;$O$508,Tabla613[[#This Row],[Tiempo_lineal (ns)]]&lt;$O$509)</f>
        <v>0</v>
      </c>
      <c r="AF351" s="7" t="b">
        <f>OR(Tabla613[[#This Row],[Tiempo_normal (ns)]]&gt;$P$508,Tabla613[[#This Row],[Tiempo_normal (ns)]]&lt;$P$509)</f>
        <v>0</v>
      </c>
    </row>
    <row r="352" spans="2:32" x14ac:dyDescent="0.3">
      <c r="B352">
        <v>349</v>
      </c>
      <c r="C352">
        <v>67</v>
      </c>
      <c r="D352">
        <v>44</v>
      </c>
      <c r="E352">
        <v>349</v>
      </c>
      <c r="F352">
        <v>74</v>
      </c>
      <c r="G352">
        <v>69</v>
      </c>
      <c r="H352">
        <v>349</v>
      </c>
      <c r="I352">
        <v>457</v>
      </c>
      <c r="J352">
        <v>490</v>
      </c>
      <c r="K352">
        <v>349</v>
      </c>
      <c r="L352">
        <v>516</v>
      </c>
      <c r="M352">
        <v>299</v>
      </c>
      <c r="N352">
        <v>349</v>
      </c>
      <c r="O352">
        <v>497</v>
      </c>
      <c r="P352">
        <v>767</v>
      </c>
      <c r="R352" s="6">
        <v>349</v>
      </c>
      <c r="S352" t="b">
        <f>OR(Tabla19[[#This Row],[Tiempo_lineal (ns)]]&gt;$C$508,Tabla19[[#This Row],[Tiempo_lineal (ns)]]&lt;$C$509)</f>
        <v>0</v>
      </c>
      <c r="T352" t="b">
        <f>OR(Tabla19[[#This Row],[Tiempo_normal (ns)]]&gt;$D$508,Tabla19[[#This Row],[Tiempo_normal (ns)]]&lt;$D$509)</f>
        <v>0</v>
      </c>
      <c r="U352" s="6">
        <v>349</v>
      </c>
      <c r="V352" t="b">
        <f>OR(Tabla310[[#This Row],[Tiempo_lineal (ns)]]&gt;$F$508,Tabla310[[#This Row],[Tiempo_lineal (ns)]]&lt;$F$509)</f>
        <v>0</v>
      </c>
      <c r="W352" t="b">
        <f>OR(Tabla310[[#This Row],[Tiempo_normal (ns)]]&gt;$G$508,Tabla310[[#This Row],[Tiempo_normal (ns)]]&lt;$G$509)</f>
        <v>0</v>
      </c>
      <c r="X352" s="6">
        <v>349</v>
      </c>
      <c r="Y352" t="b">
        <f>OR(Tabla411[[#This Row],[Tiempo_lineal (ns)]]&gt;$I$508,Tabla411[[#This Row],[Tiempo_lineal (ns)]]&lt;$I$509)</f>
        <v>0</v>
      </c>
      <c r="Z352" t="b">
        <f>OR(Tabla411[[#This Row],[Tiempo_normal (ns)]]&gt;$J$508,Tabla411[[#This Row],[Tiempo_normal (ns)]]&lt;$J$509)</f>
        <v>0</v>
      </c>
      <c r="AA352" s="6">
        <v>349</v>
      </c>
      <c r="AB352" t="b">
        <f>OR(Tabla512[[#This Row],[Tiempo_lineal (ns)]]&gt;$L$508,Tabla512[[#This Row],[Tiempo_lineal (ns)]]&lt;$L$509)</f>
        <v>0</v>
      </c>
      <c r="AC352" t="b">
        <f>OR(Tabla512[[#This Row],[Tiempo_normal (ns)]]&gt;$M$508,Tabla512[[#This Row],[Tiempo_normal (ns)]]&lt;$M$509)</f>
        <v>0</v>
      </c>
      <c r="AD352" s="6">
        <v>349</v>
      </c>
      <c r="AE352" t="b">
        <f>OR(Tabla613[[#This Row],[Tiempo_lineal (ns)]]&gt;$O$508,Tabla613[[#This Row],[Tiempo_lineal (ns)]]&lt;$O$509)</f>
        <v>0</v>
      </c>
      <c r="AF352" s="7" t="b">
        <f>OR(Tabla613[[#This Row],[Tiempo_normal (ns)]]&gt;$P$508,Tabla613[[#This Row],[Tiempo_normal (ns)]]&lt;$P$509)</f>
        <v>0</v>
      </c>
    </row>
    <row r="353" spans="2:32" x14ac:dyDescent="0.3">
      <c r="B353">
        <v>350</v>
      </c>
      <c r="C353">
        <v>66</v>
      </c>
      <c r="D353">
        <v>30</v>
      </c>
      <c r="E353">
        <v>350</v>
      </c>
      <c r="F353">
        <v>83</v>
      </c>
      <c r="G353">
        <v>62</v>
      </c>
      <c r="H353">
        <v>350</v>
      </c>
      <c r="I353">
        <v>120</v>
      </c>
      <c r="J353">
        <v>141</v>
      </c>
      <c r="K353">
        <v>350</v>
      </c>
      <c r="L353">
        <v>387</v>
      </c>
      <c r="M353">
        <v>413</v>
      </c>
      <c r="N353">
        <v>350</v>
      </c>
      <c r="O353">
        <v>496</v>
      </c>
      <c r="P353">
        <v>415</v>
      </c>
      <c r="R353" s="8">
        <v>350</v>
      </c>
      <c r="S353" t="b">
        <f>OR(Tabla19[[#This Row],[Tiempo_lineal (ns)]]&gt;$C$508,Tabla19[[#This Row],[Tiempo_lineal (ns)]]&lt;$C$509)</f>
        <v>0</v>
      </c>
      <c r="T353" t="b">
        <f>OR(Tabla19[[#This Row],[Tiempo_normal (ns)]]&gt;$D$508,Tabla19[[#This Row],[Tiempo_normal (ns)]]&lt;$D$509)</f>
        <v>0</v>
      </c>
      <c r="U353" s="8">
        <v>350</v>
      </c>
      <c r="V353" t="b">
        <f>OR(Tabla310[[#This Row],[Tiempo_lineal (ns)]]&gt;$F$508,Tabla310[[#This Row],[Tiempo_lineal (ns)]]&lt;$F$509)</f>
        <v>0</v>
      </c>
      <c r="W353" t="b">
        <f>OR(Tabla310[[#This Row],[Tiempo_normal (ns)]]&gt;$G$508,Tabla310[[#This Row],[Tiempo_normal (ns)]]&lt;$G$509)</f>
        <v>0</v>
      </c>
      <c r="X353" s="8">
        <v>350</v>
      </c>
      <c r="Y353" t="b">
        <f>OR(Tabla411[[#This Row],[Tiempo_lineal (ns)]]&gt;$I$508,Tabla411[[#This Row],[Tiempo_lineal (ns)]]&lt;$I$509)</f>
        <v>0</v>
      </c>
      <c r="Z353" t="b">
        <f>OR(Tabla411[[#This Row],[Tiempo_normal (ns)]]&gt;$J$508,Tabla411[[#This Row],[Tiempo_normal (ns)]]&lt;$J$509)</f>
        <v>0</v>
      </c>
      <c r="AA353" s="8">
        <v>350</v>
      </c>
      <c r="AB353" t="b">
        <f>OR(Tabla512[[#This Row],[Tiempo_lineal (ns)]]&gt;$L$508,Tabla512[[#This Row],[Tiempo_lineal (ns)]]&lt;$L$509)</f>
        <v>0</v>
      </c>
      <c r="AC353" t="b">
        <f>OR(Tabla512[[#This Row],[Tiempo_normal (ns)]]&gt;$M$508,Tabla512[[#This Row],[Tiempo_normal (ns)]]&lt;$M$509)</f>
        <v>0</v>
      </c>
      <c r="AD353" s="8">
        <v>350</v>
      </c>
      <c r="AE353" t="b">
        <f>OR(Tabla613[[#This Row],[Tiempo_lineal (ns)]]&gt;$O$508,Tabla613[[#This Row],[Tiempo_lineal (ns)]]&lt;$O$509)</f>
        <v>0</v>
      </c>
      <c r="AF353" s="7" t="b">
        <f>OR(Tabla613[[#This Row],[Tiempo_normal (ns)]]&gt;$P$508,Tabla613[[#This Row],[Tiempo_normal (ns)]]&lt;$P$509)</f>
        <v>0</v>
      </c>
    </row>
    <row r="354" spans="2:32" x14ac:dyDescent="0.3">
      <c r="B354">
        <v>351</v>
      </c>
      <c r="C354">
        <v>76</v>
      </c>
      <c r="D354">
        <v>65</v>
      </c>
      <c r="E354">
        <v>351</v>
      </c>
      <c r="F354">
        <v>74</v>
      </c>
      <c r="G354">
        <v>68</v>
      </c>
      <c r="H354">
        <v>351</v>
      </c>
      <c r="I354">
        <v>135</v>
      </c>
      <c r="J354">
        <v>85</v>
      </c>
      <c r="K354">
        <v>351</v>
      </c>
      <c r="L354">
        <v>242</v>
      </c>
      <c r="M354">
        <v>661</v>
      </c>
      <c r="N354">
        <v>351</v>
      </c>
      <c r="O354">
        <v>591</v>
      </c>
      <c r="P354">
        <v>539</v>
      </c>
      <c r="R354" s="6">
        <v>351</v>
      </c>
      <c r="S354" t="b">
        <f>OR(Tabla19[[#This Row],[Tiempo_lineal (ns)]]&gt;$C$508,Tabla19[[#This Row],[Tiempo_lineal (ns)]]&lt;$C$509)</f>
        <v>0</v>
      </c>
      <c r="T354" t="b">
        <f>OR(Tabla19[[#This Row],[Tiempo_normal (ns)]]&gt;$D$508,Tabla19[[#This Row],[Tiempo_normal (ns)]]&lt;$D$509)</f>
        <v>0</v>
      </c>
      <c r="U354" s="6">
        <v>351</v>
      </c>
      <c r="V354" t="b">
        <f>OR(Tabla310[[#This Row],[Tiempo_lineal (ns)]]&gt;$F$508,Tabla310[[#This Row],[Tiempo_lineal (ns)]]&lt;$F$509)</f>
        <v>0</v>
      </c>
      <c r="W354" t="b">
        <f>OR(Tabla310[[#This Row],[Tiempo_normal (ns)]]&gt;$G$508,Tabla310[[#This Row],[Tiempo_normal (ns)]]&lt;$G$509)</f>
        <v>0</v>
      </c>
      <c r="X354" s="6">
        <v>351</v>
      </c>
      <c r="Y354" t="b">
        <f>OR(Tabla411[[#This Row],[Tiempo_lineal (ns)]]&gt;$I$508,Tabla411[[#This Row],[Tiempo_lineal (ns)]]&lt;$I$509)</f>
        <v>0</v>
      </c>
      <c r="Z354" t="b">
        <f>OR(Tabla411[[#This Row],[Tiempo_normal (ns)]]&gt;$J$508,Tabla411[[#This Row],[Tiempo_normal (ns)]]&lt;$J$509)</f>
        <v>0</v>
      </c>
      <c r="AA354" s="6">
        <v>351</v>
      </c>
      <c r="AB354" t="b">
        <f>OR(Tabla512[[#This Row],[Tiempo_lineal (ns)]]&gt;$L$508,Tabla512[[#This Row],[Tiempo_lineal (ns)]]&lt;$L$509)</f>
        <v>0</v>
      </c>
      <c r="AC354" t="b">
        <f>OR(Tabla512[[#This Row],[Tiempo_normal (ns)]]&gt;$M$508,Tabla512[[#This Row],[Tiempo_normal (ns)]]&lt;$M$509)</f>
        <v>1</v>
      </c>
      <c r="AD354" s="6">
        <v>351</v>
      </c>
      <c r="AE354" t="b">
        <f>OR(Tabla613[[#This Row],[Tiempo_lineal (ns)]]&gt;$O$508,Tabla613[[#This Row],[Tiempo_lineal (ns)]]&lt;$O$509)</f>
        <v>0</v>
      </c>
      <c r="AF354" s="7" t="b">
        <f>OR(Tabla613[[#This Row],[Tiempo_normal (ns)]]&gt;$P$508,Tabla613[[#This Row],[Tiempo_normal (ns)]]&lt;$P$509)</f>
        <v>0</v>
      </c>
    </row>
    <row r="355" spans="2:32" x14ac:dyDescent="0.3">
      <c r="B355">
        <v>352</v>
      </c>
      <c r="C355">
        <v>47</v>
      </c>
      <c r="D355">
        <v>91</v>
      </c>
      <c r="E355">
        <v>352</v>
      </c>
      <c r="F355">
        <v>80</v>
      </c>
      <c r="G355">
        <v>102</v>
      </c>
      <c r="H355">
        <v>352</v>
      </c>
      <c r="I355">
        <v>105</v>
      </c>
      <c r="J355">
        <v>249</v>
      </c>
      <c r="K355">
        <v>352</v>
      </c>
      <c r="L355">
        <v>390</v>
      </c>
      <c r="M355">
        <v>347</v>
      </c>
      <c r="N355">
        <v>352</v>
      </c>
      <c r="O355">
        <v>559</v>
      </c>
      <c r="P355">
        <v>620</v>
      </c>
      <c r="R355" s="8">
        <v>352</v>
      </c>
      <c r="S355" t="b">
        <f>OR(Tabla19[[#This Row],[Tiempo_lineal (ns)]]&gt;$C$508,Tabla19[[#This Row],[Tiempo_lineal (ns)]]&lt;$C$509)</f>
        <v>0</v>
      </c>
      <c r="T355" t="b">
        <f>OR(Tabla19[[#This Row],[Tiempo_normal (ns)]]&gt;$D$508,Tabla19[[#This Row],[Tiempo_normal (ns)]]&lt;$D$509)</f>
        <v>0</v>
      </c>
      <c r="U355" s="8">
        <v>352</v>
      </c>
      <c r="V355" t="b">
        <f>OR(Tabla310[[#This Row],[Tiempo_lineal (ns)]]&gt;$F$508,Tabla310[[#This Row],[Tiempo_lineal (ns)]]&lt;$F$509)</f>
        <v>0</v>
      </c>
      <c r="W355" t="b">
        <f>OR(Tabla310[[#This Row],[Tiempo_normal (ns)]]&gt;$G$508,Tabla310[[#This Row],[Tiempo_normal (ns)]]&lt;$G$509)</f>
        <v>0</v>
      </c>
      <c r="X355" s="8">
        <v>352</v>
      </c>
      <c r="Y355" t="b">
        <f>OR(Tabla411[[#This Row],[Tiempo_lineal (ns)]]&gt;$I$508,Tabla411[[#This Row],[Tiempo_lineal (ns)]]&lt;$I$509)</f>
        <v>0</v>
      </c>
      <c r="Z355" t="b">
        <f>OR(Tabla411[[#This Row],[Tiempo_normal (ns)]]&gt;$J$508,Tabla411[[#This Row],[Tiempo_normal (ns)]]&lt;$J$509)</f>
        <v>0</v>
      </c>
      <c r="AA355" s="8">
        <v>352</v>
      </c>
      <c r="AB355" t="b">
        <f>OR(Tabla512[[#This Row],[Tiempo_lineal (ns)]]&gt;$L$508,Tabla512[[#This Row],[Tiempo_lineal (ns)]]&lt;$L$509)</f>
        <v>0</v>
      </c>
      <c r="AC355" t="b">
        <f>OR(Tabla512[[#This Row],[Tiempo_normal (ns)]]&gt;$M$508,Tabla512[[#This Row],[Tiempo_normal (ns)]]&lt;$M$509)</f>
        <v>0</v>
      </c>
      <c r="AD355" s="8">
        <v>352</v>
      </c>
      <c r="AE355" t="b">
        <f>OR(Tabla613[[#This Row],[Tiempo_lineal (ns)]]&gt;$O$508,Tabla613[[#This Row],[Tiempo_lineal (ns)]]&lt;$O$509)</f>
        <v>0</v>
      </c>
      <c r="AF355" s="7" t="b">
        <f>OR(Tabla613[[#This Row],[Tiempo_normal (ns)]]&gt;$P$508,Tabla613[[#This Row],[Tiempo_normal (ns)]]&lt;$P$509)</f>
        <v>0</v>
      </c>
    </row>
    <row r="356" spans="2:32" x14ac:dyDescent="0.3">
      <c r="B356">
        <v>353</v>
      </c>
      <c r="C356">
        <v>75</v>
      </c>
      <c r="D356">
        <v>83</v>
      </c>
      <c r="E356">
        <v>353</v>
      </c>
      <c r="F356">
        <v>86</v>
      </c>
      <c r="G356">
        <v>78</v>
      </c>
      <c r="H356">
        <v>353</v>
      </c>
      <c r="I356">
        <v>184</v>
      </c>
      <c r="J356">
        <v>263</v>
      </c>
      <c r="K356">
        <v>353</v>
      </c>
      <c r="L356">
        <v>301</v>
      </c>
      <c r="M356">
        <v>360</v>
      </c>
      <c r="N356">
        <v>353</v>
      </c>
      <c r="O356">
        <v>627</v>
      </c>
      <c r="P356">
        <v>404</v>
      </c>
      <c r="R356" s="6">
        <v>353</v>
      </c>
      <c r="S356" t="b">
        <f>OR(Tabla19[[#This Row],[Tiempo_lineal (ns)]]&gt;$C$508,Tabla19[[#This Row],[Tiempo_lineal (ns)]]&lt;$C$509)</f>
        <v>0</v>
      </c>
      <c r="T356" t="b">
        <f>OR(Tabla19[[#This Row],[Tiempo_normal (ns)]]&gt;$D$508,Tabla19[[#This Row],[Tiempo_normal (ns)]]&lt;$D$509)</f>
        <v>0</v>
      </c>
      <c r="U356" s="6">
        <v>353</v>
      </c>
      <c r="V356" t="b">
        <f>OR(Tabla310[[#This Row],[Tiempo_lineal (ns)]]&gt;$F$508,Tabla310[[#This Row],[Tiempo_lineal (ns)]]&lt;$F$509)</f>
        <v>0</v>
      </c>
      <c r="W356" t="b">
        <f>OR(Tabla310[[#This Row],[Tiempo_normal (ns)]]&gt;$G$508,Tabla310[[#This Row],[Tiempo_normal (ns)]]&lt;$G$509)</f>
        <v>0</v>
      </c>
      <c r="X356" s="6">
        <v>353</v>
      </c>
      <c r="Y356" t="b">
        <f>OR(Tabla411[[#This Row],[Tiempo_lineal (ns)]]&gt;$I$508,Tabla411[[#This Row],[Tiempo_lineal (ns)]]&lt;$I$509)</f>
        <v>0</v>
      </c>
      <c r="Z356" t="b">
        <f>OR(Tabla411[[#This Row],[Tiempo_normal (ns)]]&gt;$J$508,Tabla411[[#This Row],[Tiempo_normal (ns)]]&lt;$J$509)</f>
        <v>0</v>
      </c>
      <c r="AA356" s="6">
        <v>353</v>
      </c>
      <c r="AB356" t="b">
        <f>OR(Tabla512[[#This Row],[Tiempo_lineal (ns)]]&gt;$L$508,Tabla512[[#This Row],[Tiempo_lineal (ns)]]&lt;$L$509)</f>
        <v>0</v>
      </c>
      <c r="AC356" t="b">
        <f>OR(Tabla512[[#This Row],[Tiempo_normal (ns)]]&gt;$M$508,Tabla512[[#This Row],[Tiempo_normal (ns)]]&lt;$M$509)</f>
        <v>0</v>
      </c>
      <c r="AD356" s="6">
        <v>353</v>
      </c>
      <c r="AE356" t="b">
        <f>OR(Tabla613[[#This Row],[Tiempo_lineal (ns)]]&gt;$O$508,Tabla613[[#This Row],[Tiempo_lineal (ns)]]&lt;$O$509)</f>
        <v>0</v>
      </c>
      <c r="AF356" s="7" t="b">
        <f>OR(Tabla613[[#This Row],[Tiempo_normal (ns)]]&gt;$P$508,Tabla613[[#This Row],[Tiempo_normal (ns)]]&lt;$P$509)</f>
        <v>0</v>
      </c>
    </row>
    <row r="357" spans="2:32" x14ac:dyDescent="0.3">
      <c r="B357">
        <v>354</v>
      </c>
      <c r="C357">
        <v>58</v>
      </c>
      <c r="D357">
        <v>53</v>
      </c>
      <c r="E357">
        <v>354</v>
      </c>
      <c r="F357">
        <v>91</v>
      </c>
      <c r="G357">
        <v>75</v>
      </c>
      <c r="H357">
        <v>354</v>
      </c>
      <c r="I357">
        <v>133</v>
      </c>
      <c r="J357">
        <v>220</v>
      </c>
      <c r="K357">
        <v>354</v>
      </c>
      <c r="L357">
        <v>303</v>
      </c>
      <c r="M357">
        <v>288</v>
      </c>
      <c r="N357">
        <v>354</v>
      </c>
      <c r="O357">
        <v>748</v>
      </c>
      <c r="P357">
        <v>431</v>
      </c>
      <c r="R357" s="8">
        <v>354</v>
      </c>
      <c r="S357" t="b">
        <f>OR(Tabla19[[#This Row],[Tiempo_lineal (ns)]]&gt;$C$508,Tabla19[[#This Row],[Tiempo_lineal (ns)]]&lt;$C$509)</f>
        <v>0</v>
      </c>
      <c r="T357" t="b">
        <f>OR(Tabla19[[#This Row],[Tiempo_normal (ns)]]&gt;$D$508,Tabla19[[#This Row],[Tiempo_normal (ns)]]&lt;$D$509)</f>
        <v>0</v>
      </c>
      <c r="U357" s="8">
        <v>354</v>
      </c>
      <c r="V357" t="b">
        <f>OR(Tabla310[[#This Row],[Tiempo_lineal (ns)]]&gt;$F$508,Tabla310[[#This Row],[Tiempo_lineal (ns)]]&lt;$F$509)</f>
        <v>0</v>
      </c>
      <c r="W357" t="b">
        <f>OR(Tabla310[[#This Row],[Tiempo_normal (ns)]]&gt;$G$508,Tabla310[[#This Row],[Tiempo_normal (ns)]]&lt;$G$509)</f>
        <v>0</v>
      </c>
      <c r="X357" s="8">
        <v>354</v>
      </c>
      <c r="Y357" t="b">
        <f>OR(Tabla411[[#This Row],[Tiempo_lineal (ns)]]&gt;$I$508,Tabla411[[#This Row],[Tiempo_lineal (ns)]]&lt;$I$509)</f>
        <v>0</v>
      </c>
      <c r="Z357" t="b">
        <f>OR(Tabla411[[#This Row],[Tiempo_normal (ns)]]&gt;$J$508,Tabla411[[#This Row],[Tiempo_normal (ns)]]&lt;$J$509)</f>
        <v>0</v>
      </c>
      <c r="AA357" s="8">
        <v>354</v>
      </c>
      <c r="AB357" t="b">
        <f>OR(Tabla512[[#This Row],[Tiempo_lineal (ns)]]&gt;$L$508,Tabla512[[#This Row],[Tiempo_lineal (ns)]]&lt;$L$509)</f>
        <v>0</v>
      </c>
      <c r="AC357" t="b">
        <f>OR(Tabla512[[#This Row],[Tiempo_normal (ns)]]&gt;$M$508,Tabla512[[#This Row],[Tiempo_normal (ns)]]&lt;$M$509)</f>
        <v>0</v>
      </c>
      <c r="AD357" s="8">
        <v>354</v>
      </c>
      <c r="AE357" t="b">
        <f>OR(Tabla613[[#This Row],[Tiempo_lineal (ns)]]&gt;$O$508,Tabla613[[#This Row],[Tiempo_lineal (ns)]]&lt;$O$509)</f>
        <v>0</v>
      </c>
      <c r="AF357" s="7" t="b">
        <f>OR(Tabla613[[#This Row],[Tiempo_normal (ns)]]&gt;$P$508,Tabla613[[#This Row],[Tiempo_normal (ns)]]&lt;$P$509)</f>
        <v>0</v>
      </c>
    </row>
    <row r="358" spans="2:32" x14ac:dyDescent="0.3">
      <c r="B358">
        <v>355</v>
      </c>
      <c r="C358">
        <v>113</v>
      </c>
      <c r="D358">
        <v>50</v>
      </c>
      <c r="E358">
        <v>355</v>
      </c>
      <c r="F358">
        <v>91</v>
      </c>
      <c r="G358">
        <v>72</v>
      </c>
      <c r="H358">
        <v>355</v>
      </c>
      <c r="I358">
        <v>163</v>
      </c>
      <c r="J358">
        <v>635</v>
      </c>
      <c r="K358">
        <v>355</v>
      </c>
      <c r="L358">
        <v>574</v>
      </c>
      <c r="M358">
        <v>407</v>
      </c>
      <c r="N358">
        <v>355</v>
      </c>
      <c r="O358">
        <v>392</v>
      </c>
      <c r="P358">
        <v>609</v>
      </c>
      <c r="R358" s="6">
        <v>355</v>
      </c>
      <c r="S358" t="b">
        <f>OR(Tabla19[[#This Row],[Tiempo_lineal (ns)]]&gt;$C$508,Tabla19[[#This Row],[Tiempo_lineal (ns)]]&lt;$C$509)</f>
        <v>0</v>
      </c>
      <c r="T358" t="b">
        <f>OR(Tabla19[[#This Row],[Tiempo_normal (ns)]]&gt;$D$508,Tabla19[[#This Row],[Tiempo_normal (ns)]]&lt;$D$509)</f>
        <v>0</v>
      </c>
      <c r="U358" s="6">
        <v>355</v>
      </c>
      <c r="V358" t="b">
        <f>OR(Tabla310[[#This Row],[Tiempo_lineal (ns)]]&gt;$F$508,Tabla310[[#This Row],[Tiempo_lineal (ns)]]&lt;$F$509)</f>
        <v>0</v>
      </c>
      <c r="W358" t="b">
        <f>OR(Tabla310[[#This Row],[Tiempo_normal (ns)]]&gt;$G$508,Tabla310[[#This Row],[Tiempo_normal (ns)]]&lt;$G$509)</f>
        <v>0</v>
      </c>
      <c r="X358" s="6">
        <v>355</v>
      </c>
      <c r="Y358" t="b">
        <f>OR(Tabla411[[#This Row],[Tiempo_lineal (ns)]]&gt;$I$508,Tabla411[[#This Row],[Tiempo_lineal (ns)]]&lt;$I$509)</f>
        <v>0</v>
      </c>
      <c r="Z358" t="b">
        <f>OR(Tabla411[[#This Row],[Tiempo_normal (ns)]]&gt;$J$508,Tabla411[[#This Row],[Tiempo_normal (ns)]]&lt;$J$509)</f>
        <v>0</v>
      </c>
      <c r="AA358" s="6">
        <v>355</v>
      </c>
      <c r="AB358" t="b">
        <f>OR(Tabla512[[#This Row],[Tiempo_lineal (ns)]]&gt;$L$508,Tabla512[[#This Row],[Tiempo_lineal (ns)]]&lt;$L$509)</f>
        <v>0</v>
      </c>
      <c r="AC358" t="b">
        <f>OR(Tabla512[[#This Row],[Tiempo_normal (ns)]]&gt;$M$508,Tabla512[[#This Row],[Tiempo_normal (ns)]]&lt;$M$509)</f>
        <v>0</v>
      </c>
      <c r="AD358" s="6">
        <v>355</v>
      </c>
      <c r="AE358" t="b">
        <f>OR(Tabla613[[#This Row],[Tiempo_lineal (ns)]]&gt;$O$508,Tabla613[[#This Row],[Tiempo_lineal (ns)]]&lt;$O$509)</f>
        <v>0</v>
      </c>
      <c r="AF358" s="7" t="b">
        <f>OR(Tabla613[[#This Row],[Tiempo_normal (ns)]]&gt;$P$508,Tabla613[[#This Row],[Tiempo_normal (ns)]]&lt;$P$509)</f>
        <v>0</v>
      </c>
    </row>
    <row r="359" spans="2:32" x14ac:dyDescent="0.3">
      <c r="B359">
        <v>356</v>
      </c>
      <c r="C359">
        <v>117</v>
      </c>
      <c r="D359">
        <v>41</v>
      </c>
      <c r="E359">
        <v>356</v>
      </c>
      <c r="F359">
        <v>90</v>
      </c>
      <c r="G359">
        <v>40</v>
      </c>
      <c r="H359">
        <v>356</v>
      </c>
      <c r="I359">
        <v>101</v>
      </c>
      <c r="J359">
        <v>606</v>
      </c>
      <c r="K359">
        <v>356</v>
      </c>
      <c r="L359">
        <v>118</v>
      </c>
      <c r="M359">
        <v>309</v>
      </c>
      <c r="N359">
        <v>356</v>
      </c>
      <c r="O359">
        <v>1233</v>
      </c>
      <c r="P359">
        <v>729</v>
      </c>
      <c r="R359" s="8">
        <v>356</v>
      </c>
      <c r="S359" t="b">
        <f>OR(Tabla19[[#This Row],[Tiempo_lineal (ns)]]&gt;$C$508,Tabla19[[#This Row],[Tiempo_lineal (ns)]]&lt;$C$509)</f>
        <v>0</v>
      </c>
      <c r="T359" t="b">
        <f>OR(Tabla19[[#This Row],[Tiempo_normal (ns)]]&gt;$D$508,Tabla19[[#This Row],[Tiempo_normal (ns)]]&lt;$D$509)</f>
        <v>0</v>
      </c>
      <c r="U359" s="8">
        <v>356</v>
      </c>
      <c r="V359" t="b">
        <f>OR(Tabla310[[#This Row],[Tiempo_lineal (ns)]]&gt;$F$508,Tabla310[[#This Row],[Tiempo_lineal (ns)]]&lt;$F$509)</f>
        <v>0</v>
      </c>
      <c r="W359" t="b">
        <f>OR(Tabla310[[#This Row],[Tiempo_normal (ns)]]&gt;$G$508,Tabla310[[#This Row],[Tiempo_normal (ns)]]&lt;$G$509)</f>
        <v>0</v>
      </c>
      <c r="X359" s="8">
        <v>356</v>
      </c>
      <c r="Y359" t="b">
        <f>OR(Tabla411[[#This Row],[Tiempo_lineal (ns)]]&gt;$I$508,Tabla411[[#This Row],[Tiempo_lineal (ns)]]&lt;$I$509)</f>
        <v>0</v>
      </c>
      <c r="Z359" t="b">
        <f>OR(Tabla411[[#This Row],[Tiempo_normal (ns)]]&gt;$J$508,Tabla411[[#This Row],[Tiempo_normal (ns)]]&lt;$J$509)</f>
        <v>0</v>
      </c>
      <c r="AA359" s="8">
        <v>356</v>
      </c>
      <c r="AB359" t="b">
        <f>OR(Tabla512[[#This Row],[Tiempo_lineal (ns)]]&gt;$L$508,Tabla512[[#This Row],[Tiempo_lineal (ns)]]&lt;$L$509)</f>
        <v>0</v>
      </c>
      <c r="AC359" t="b">
        <f>OR(Tabla512[[#This Row],[Tiempo_normal (ns)]]&gt;$M$508,Tabla512[[#This Row],[Tiempo_normal (ns)]]&lt;$M$509)</f>
        <v>0</v>
      </c>
      <c r="AD359" s="8">
        <v>356</v>
      </c>
      <c r="AE359" t="b">
        <f>OR(Tabla613[[#This Row],[Tiempo_lineal (ns)]]&gt;$O$508,Tabla613[[#This Row],[Tiempo_lineal (ns)]]&lt;$O$509)</f>
        <v>0</v>
      </c>
      <c r="AF359" s="7" t="b">
        <f>OR(Tabla613[[#This Row],[Tiempo_normal (ns)]]&gt;$P$508,Tabla613[[#This Row],[Tiempo_normal (ns)]]&lt;$P$509)</f>
        <v>0</v>
      </c>
    </row>
    <row r="360" spans="2:32" x14ac:dyDescent="0.3">
      <c r="B360">
        <v>357</v>
      </c>
      <c r="C360">
        <v>85</v>
      </c>
      <c r="D360">
        <v>75</v>
      </c>
      <c r="E360">
        <v>357</v>
      </c>
      <c r="F360">
        <v>101</v>
      </c>
      <c r="G360">
        <v>59</v>
      </c>
      <c r="H360">
        <v>357</v>
      </c>
      <c r="I360">
        <v>136</v>
      </c>
      <c r="J360">
        <v>96</v>
      </c>
      <c r="K360">
        <v>357</v>
      </c>
      <c r="L360">
        <v>429</v>
      </c>
      <c r="M360">
        <v>336</v>
      </c>
      <c r="N360">
        <v>357</v>
      </c>
      <c r="O360">
        <v>513</v>
      </c>
      <c r="P360">
        <v>157</v>
      </c>
      <c r="R360" s="6">
        <v>357</v>
      </c>
      <c r="S360" t="b">
        <f>OR(Tabla19[[#This Row],[Tiempo_lineal (ns)]]&gt;$C$508,Tabla19[[#This Row],[Tiempo_lineal (ns)]]&lt;$C$509)</f>
        <v>0</v>
      </c>
      <c r="T360" t="b">
        <f>OR(Tabla19[[#This Row],[Tiempo_normal (ns)]]&gt;$D$508,Tabla19[[#This Row],[Tiempo_normal (ns)]]&lt;$D$509)</f>
        <v>0</v>
      </c>
      <c r="U360" s="6">
        <v>357</v>
      </c>
      <c r="V360" t="b">
        <f>OR(Tabla310[[#This Row],[Tiempo_lineal (ns)]]&gt;$F$508,Tabla310[[#This Row],[Tiempo_lineal (ns)]]&lt;$F$509)</f>
        <v>0</v>
      </c>
      <c r="W360" t="b">
        <f>OR(Tabla310[[#This Row],[Tiempo_normal (ns)]]&gt;$G$508,Tabla310[[#This Row],[Tiempo_normal (ns)]]&lt;$G$509)</f>
        <v>0</v>
      </c>
      <c r="X360" s="6">
        <v>357</v>
      </c>
      <c r="Y360" t="b">
        <f>OR(Tabla411[[#This Row],[Tiempo_lineal (ns)]]&gt;$I$508,Tabla411[[#This Row],[Tiempo_lineal (ns)]]&lt;$I$509)</f>
        <v>0</v>
      </c>
      <c r="Z360" t="b">
        <f>OR(Tabla411[[#This Row],[Tiempo_normal (ns)]]&gt;$J$508,Tabla411[[#This Row],[Tiempo_normal (ns)]]&lt;$J$509)</f>
        <v>0</v>
      </c>
      <c r="AA360" s="6">
        <v>357</v>
      </c>
      <c r="AB360" t="b">
        <f>OR(Tabla512[[#This Row],[Tiempo_lineal (ns)]]&gt;$L$508,Tabla512[[#This Row],[Tiempo_lineal (ns)]]&lt;$L$509)</f>
        <v>0</v>
      </c>
      <c r="AC360" t="b">
        <f>OR(Tabla512[[#This Row],[Tiempo_normal (ns)]]&gt;$M$508,Tabla512[[#This Row],[Tiempo_normal (ns)]]&lt;$M$509)</f>
        <v>0</v>
      </c>
      <c r="AD360" s="6">
        <v>357</v>
      </c>
      <c r="AE360" t="b">
        <f>OR(Tabla613[[#This Row],[Tiempo_lineal (ns)]]&gt;$O$508,Tabla613[[#This Row],[Tiempo_lineal (ns)]]&lt;$O$509)</f>
        <v>0</v>
      </c>
      <c r="AF360" s="7" t="b">
        <f>OR(Tabla613[[#This Row],[Tiempo_normal (ns)]]&gt;$P$508,Tabla613[[#This Row],[Tiempo_normal (ns)]]&lt;$P$509)</f>
        <v>0</v>
      </c>
    </row>
    <row r="361" spans="2:32" x14ac:dyDescent="0.3">
      <c r="B361">
        <v>358</v>
      </c>
      <c r="C361">
        <v>134</v>
      </c>
      <c r="D361">
        <v>70</v>
      </c>
      <c r="E361">
        <v>358</v>
      </c>
      <c r="F361">
        <v>78</v>
      </c>
      <c r="G361">
        <v>85</v>
      </c>
      <c r="H361">
        <v>358</v>
      </c>
      <c r="I361">
        <v>121</v>
      </c>
      <c r="J361">
        <v>308</v>
      </c>
      <c r="K361">
        <v>358</v>
      </c>
      <c r="L361">
        <v>374</v>
      </c>
      <c r="M361">
        <v>626</v>
      </c>
      <c r="N361">
        <v>358</v>
      </c>
      <c r="O361">
        <v>665</v>
      </c>
      <c r="P361">
        <v>667</v>
      </c>
      <c r="R361" s="8">
        <v>358</v>
      </c>
      <c r="S361" t="b">
        <f>OR(Tabla19[[#This Row],[Tiempo_lineal (ns)]]&gt;$C$508,Tabla19[[#This Row],[Tiempo_lineal (ns)]]&lt;$C$509)</f>
        <v>1</v>
      </c>
      <c r="T361" t="b">
        <f>OR(Tabla19[[#This Row],[Tiempo_normal (ns)]]&gt;$D$508,Tabla19[[#This Row],[Tiempo_normal (ns)]]&lt;$D$509)</f>
        <v>0</v>
      </c>
      <c r="U361" s="8">
        <v>358</v>
      </c>
      <c r="V361" t="b">
        <f>OR(Tabla310[[#This Row],[Tiempo_lineal (ns)]]&gt;$F$508,Tabla310[[#This Row],[Tiempo_lineal (ns)]]&lt;$F$509)</f>
        <v>0</v>
      </c>
      <c r="W361" t="b">
        <f>OR(Tabla310[[#This Row],[Tiempo_normal (ns)]]&gt;$G$508,Tabla310[[#This Row],[Tiempo_normal (ns)]]&lt;$G$509)</f>
        <v>0</v>
      </c>
      <c r="X361" s="8">
        <v>358</v>
      </c>
      <c r="Y361" t="b">
        <f>OR(Tabla411[[#This Row],[Tiempo_lineal (ns)]]&gt;$I$508,Tabla411[[#This Row],[Tiempo_lineal (ns)]]&lt;$I$509)</f>
        <v>0</v>
      </c>
      <c r="Z361" t="b">
        <f>OR(Tabla411[[#This Row],[Tiempo_normal (ns)]]&gt;$J$508,Tabla411[[#This Row],[Tiempo_normal (ns)]]&lt;$J$509)</f>
        <v>0</v>
      </c>
      <c r="AA361" s="8">
        <v>358</v>
      </c>
      <c r="AB361" t="b">
        <f>OR(Tabla512[[#This Row],[Tiempo_lineal (ns)]]&gt;$L$508,Tabla512[[#This Row],[Tiempo_lineal (ns)]]&lt;$L$509)</f>
        <v>0</v>
      </c>
      <c r="AC361" t="b">
        <f>OR(Tabla512[[#This Row],[Tiempo_normal (ns)]]&gt;$M$508,Tabla512[[#This Row],[Tiempo_normal (ns)]]&lt;$M$509)</f>
        <v>1</v>
      </c>
      <c r="AD361" s="8">
        <v>358</v>
      </c>
      <c r="AE361" t="b">
        <f>OR(Tabla613[[#This Row],[Tiempo_lineal (ns)]]&gt;$O$508,Tabla613[[#This Row],[Tiempo_lineal (ns)]]&lt;$O$509)</f>
        <v>0</v>
      </c>
      <c r="AF361" s="7" t="b">
        <f>OR(Tabla613[[#This Row],[Tiempo_normal (ns)]]&gt;$P$508,Tabla613[[#This Row],[Tiempo_normal (ns)]]&lt;$P$509)</f>
        <v>0</v>
      </c>
    </row>
    <row r="362" spans="2:32" x14ac:dyDescent="0.3">
      <c r="B362">
        <v>359</v>
      </c>
      <c r="C362">
        <v>73</v>
      </c>
      <c r="D362">
        <v>37</v>
      </c>
      <c r="E362">
        <v>359</v>
      </c>
      <c r="F362">
        <v>120</v>
      </c>
      <c r="G362">
        <v>80</v>
      </c>
      <c r="H362">
        <v>359</v>
      </c>
      <c r="I362">
        <v>55</v>
      </c>
      <c r="J362">
        <v>272</v>
      </c>
      <c r="K362">
        <v>359</v>
      </c>
      <c r="L362">
        <v>427</v>
      </c>
      <c r="M362">
        <v>532</v>
      </c>
      <c r="N362">
        <v>359</v>
      </c>
      <c r="O362">
        <v>617</v>
      </c>
      <c r="P362">
        <v>485</v>
      </c>
      <c r="R362" s="6">
        <v>359</v>
      </c>
      <c r="S362" t="b">
        <f>OR(Tabla19[[#This Row],[Tiempo_lineal (ns)]]&gt;$C$508,Tabla19[[#This Row],[Tiempo_lineal (ns)]]&lt;$C$509)</f>
        <v>0</v>
      </c>
      <c r="T362" t="b">
        <f>OR(Tabla19[[#This Row],[Tiempo_normal (ns)]]&gt;$D$508,Tabla19[[#This Row],[Tiempo_normal (ns)]]&lt;$D$509)</f>
        <v>0</v>
      </c>
      <c r="U362" s="6">
        <v>359</v>
      </c>
      <c r="V362" t="b">
        <f>OR(Tabla310[[#This Row],[Tiempo_lineal (ns)]]&gt;$F$508,Tabla310[[#This Row],[Tiempo_lineal (ns)]]&lt;$F$509)</f>
        <v>0</v>
      </c>
      <c r="W362" t="b">
        <f>OR(Tabla310[[#This Row],[Tiempo_normal (ns)]]&gt;$G$508,Tabla310[[#This Row],[Tiempo_normal (ns)]]&lt;$G$509)</f>
        <v>0</v>
      </c>
      <c r="X362" s="6">
        <v>359</v>
      </c>
      <c r="Y362" t="b">
        <f>OR(Tabla411[[#This Row],[Tiempo_lineal (ns)]]&gt;$I$508,Tabla411[[#This Row],[Tiempo_lineal (ns)]]&lt;$I$509)</f>
        <v>0</v>
      </c>
      <c r="Z362" t="b">
        <f>OR(Tabla411[[#This Row],[Tiempo_normal (ns)]]&gt;$J$508,Tabla411[[#This Row],[Tiempo_normal (ns)]]&lt;$J$509)</f>
        <v>0</v>
      </c>
      <c r="AA362" s="6">
        <v>359</v>
      </c>
      <c r="AB362" t="b">
        <f>OR(Tabla512[[#This Row],[Tiempo_lineal (ns)]]&gt;$L$508,Tabla512[[#This Row],[Tiempo_lineal (ns)]]&lt;$L$509)</f>
        <v>0</v>
      </c>
      <c r="AC362" t="b">
        <f>OR(Tabla512[[#This Row],[Tiempo_normal (ns)]]&gt;$M$508,Tabla512[[#This Row],[Tiempo_normal (ns)]]&lt;$M$509)</f>
        <v>0</v>
      </c>
      <c r="AD362" s="6">
        <v>359</v>
      </c>
      <c r="AE362" t="b">
        <f>OR(Tabla613[[#This Row],[Tiempo_lineal (ns)]]&gt;$O$508,Tabla613[[#This Row],[Tiempo_lineal (ns)]]&lt;$O$509)</f>
        <v>0</v>
      </c>
      <c r="AF362" s="7" t="b">
        <f>OR(Tabla613[[#This Row],[Tiempo_normal (ns)]]&gt;$P$508,Tabla613[[#This Row],[Tiempo_normal (ns)]]&lt;$P$509)</f>
        <v>0</v>
      </c>
    </row>
    <row r="363" spans="2:32" x14ac:dyDescent="0.3">
      <c r="B363">
        <v>360</v>
      </c>
      <c r="C363">
        <v>64</v>
      </c>
      <c r="D363">
        <v>67</v>
      </c>
      <c r="E363">
        <v>360</v>
      </c>
      <c r="F363">
        <v>96</v>
      </c>
      <c r="G363">
        <v>37</v>
      </c>
      <c r="H363">
        <v>360</v>
      </c>
      <c r="I363">
        <v>104</v>
      </c>
      <c r="J363">
        <v>351</v>
      </c>
      <c r="K363">
        <v>360</v>
      </c>
      <c r="L363">
        <v>301</v>
      </c>
      <c r="M363">
        <v>261</v>
      </c>
      <c r="N363">
        <v>360</v>
      </c>
      <c r="O363">
        <v>1178</v>
      </c>
      <c r="P363">
        <v>924</v>
      </c>
      <c r="R363" s="8">
        <v>360</v>
      </c>
      <c r="S363" t="b">
        <f>OR(Tabla19[[#This Row],[Tiempo_lineal (ns)]]&gt;$C$508,Tabla19[[#This Row],[Tiempo_lineal (ns)]]&lt;$C$509)</f>
        <v>0</v>
      </c>
      <c r="T363" t="b">
        <f>OR(Tabla19[[#This Row],[Tiempo_normal (ns)]]&gt;$D$508,Tabla19[[#This Row],[Tiempo_normal (ns)]]&lt;$D$509)</f>
        <v>0</v>
      </c>
      <c r="U363" s="8">
        <v>360</v>
      </c>
      <c r="V363" t="b">
        <f>OR(Tabla310[[#This Row],[Tiempo_lineal (ns)]]&gt;$F$508,Tabla310[[#This Row],[Tiempo_lineal (ns)]]&lt;$F$509)</f>
        <v>0</v>
      </c>
      <c r="W363" t="b">
        <f>OR(Tabla310[[#This Row],[Tiempo_normal (ns)]]&gt;$G$508,Tabla310[[#This Row],[Tiempo_normal (ns)]]&lt;$G$509)</f>
        <v>0</v>
      </c>
      <c r="X363" s="8">
        <v>360</v>
      </c>
      <c r="Y363" t="b">
        <f>OR(Tabla411[[#This Row],[Tiempo_lineal (ns)]]&gt;$I$508,Tabla411[[#This Row],[Tiempo_lineal (ns)]]&lt;$I$509)</f>
        <v>0</v>
      </c>
      <c r="Z363" t="b">
        <f>OR(Tabla411[[#This Row],[Tiempo_normal (ns)]]&gt;$J$508,Tabla411[[#This Row],[Tiempo_normal (ns)]]&lt;$J$509)</f>
        <v>0</v>
      </c>
      <c r="AA363" s="8">
        <v>360</v>
      </c>
      <c r="AB363" t="b">
        <f>OR(Tabla512[[#This Row],[Tiempo_lineal (ns)]]&gt;$L$508,Tabla512[[#This Row],[Tiempo_lineal (ns)]]&lt;$L$509)</f>
        <v>0</v>
      </c>
      <c r="AC363" t="b">
        <f>OR(Tabla512[[#This Row],[Tiempo_normal (ns)]]&gt;$M$508,Tabla512[[#This Row],[Tiempo_normal (ns)]]&lt;$M$509)</f>
        <v>0</v>
      </c>
      <c r="AD363" s="8">
        <v>360</v>
      </c>
      <c r="AE363" t="b">
        <f>OR(Tabla613[[#This Row],[Tiempo_lineal (ns)]]&gt;$O$508,Tabla613[[#This Row],[Tiempo_lineal (ns)]]&lt;$O$509)</f>
        <v>0</v>
      </c>
      <c r="AF363" s="7" t="b">
        <f>OR(Tabla613[[#This Row],[Tiempo_normal (ns)]]&gt;$P$508,Tabla613[[#This Row],[Tiempo_normal (ns)]]&lt;$P$509)</f>
        <v>0</v>
      </c>
    </row>
    <row r="364" spans="2:32" x14ac:dyDescent="0.3">
      <c r="B364">
        <v>361</v>
      </c>
      <c r="C364">
        <v>80</v>
      </c>
      <c r="D364">
        <v>66</v>
      </c>
      <c r="E364">
        <v>361</v>
      </c>
      <c r="F364">
        <v>95</v>
      </c>
      <c r="G364">
        <v>33</v>
      </c>
      <c r="H364">
        <v>361</v>
      </c>
      <c r="I364">
        <v>112</v>
      </c>
      <c r="J364">
        <v>115</v>
      </c>
      <c r="K364">
        <v>361</v>
      </c>
      <c r="L364">
        <v>628</v>
      </c>
      <c r="M364">
        <v>296</v>
      </c>
      <c r="N364">
        <v>361</v>
      </c>
      <c r="O364">
        <v>507</v>
      </c>
      <c r="P364">
        <v>651</v>
      </c>
      <c r="R364" s="6">
        <v>361</v>
      </c>
      <c r="S364" t="b">
        <f>OR(Tabla19[[#This Row],[Tiempo_lineal (ns)]]&gt;$C$508,Tabla19[[#This Row],[Tiempo_lineal (ns)]]&lt;$C$509)</f>
        <v>0</v>
      </c>
      <c r="T364" t="b">
        <f>OR(Tabla19[[#This Row],[Tiempo_normal (ns)]]&gt;$D$508,Tabla19[[#This Row],[Tiempo_normal (ns)]]&lt;$D$509)</f>
        <v>0</v>
      </c>
      <c r="U364" s="6">
        <v>361</v>
      </c>
      <c r="V364" t="b">
        <f>OR(Tabla310[[#This Row],[Tiempo_lineal (ns)]]&gt;$F$508,Tabla310[[#This Row],[Tiempo_lineal (ns)]]&lt;$F$509)</f>
        <v>0</v>
      </c>
      <c r="W364" t="b">
        <f>OR(Tabla310[[#This Row],[Tiempo_normal (ns)]]&gt;$G$508,Tabla310[[#This Row],[Tiempo_normal (ns)]]&lt;$G$509)</f>
        <v>0</v>
      </c>
      <c r="X364" s="6">
        <v>361</v>
      </c>
      <c r="Y364" t="b">
        <f>OR(Tabla411[[#This Row],[Tiempo_lineal (ns)]]&gt;$I$508,Tabla411[[#This Row],[Tiempo_lineal (ns)]]&lt;$I$509)</f>
        <v>0</v>
      </c>
      <c r="Z364" t="b">
        <f>OR(Tabla411[[#This Row],[Tiempo_normal (ns)]]&gt;$J$508,Tabla411[[#This Row],[Tiempo_normal (ns)]]&lt;$J$509)</f>
        <v>0</v>
      </c>
      <c r="AA364" s="6">
        <v>361</v>
      </c>
      <c r="AB364" t="b">
        <f>OR(Tabla512[[#This Row],[Tiempo_lineal (ns)]]&gt;$L$508,Tabla512[[#This Row],[Tiempo_lineal (ns)]]&lt;$L$509)</f>
        <v>0</v>
      </c>
      <c r="AC364" t="b">
        <f>OR(Tabla512[[#This Row],[Tiempo_normal (ns)]]&gt;$M$508,Tabla512[[#This Row],[Tiempo_normal (ns)]]&lt;$M$509)</f>
        <v>0</v>
      </c>
      <c r="AD364" s="6">
        <v>361</v>
      </c>
      <c r="AE364" t="b">
        <f>OR(Tabla613[[#This Row],[Tiempo_lineal (ns)]]&gt;$O$508,Tabla613[[#This Row],[Tiempo_lineal (ns)]]&lt;$O$509)</f>
        <v>0</v>
      </c>
      <c r="AF364" s="7" t="b">
        <f>OR(Tabla613[[#This Row],[Tiempo_normal (ns)]]&gt;$P$508,Tabla613[[#This Row],[Tiempo_normal (ns)]]&lt;$P$509)</f>
        <v>0</v>
      </c>
    </row>
    <row r="365" spans="2:32" x14ac:dyDescent="0.3">
      <c r="B365">
        <v>362</v>
      </c>
      <c r="C365">
        <v>62</v>
      </c>
      <c r="D365">
        <v>58</v>
      </c>
      <c r="E365">
        <v>362</v>
      </c>
      <c r="F365">
        <v>98</v>
      </c>
      <c r="G365">
        <v>34</v>
      </c>
      <c r="H365">
        <v>362</v>
      </c>
      <c r="I365">
        <v>135</v>
      </c>
      <c r="J365">
        <v>180</v>
      </c>
      <c r="K365">
        <v>362</v>
      </c>
      <c r="L365">
        <v>235</v>
      </c>
      <c r="M365">
        <v>111</v>
      </c>
      <c r="N365">
        <v>362</v>
      </c>
      <c r="O365">
        <v>645</v>
      </c>
      <c r="P365">
        <v>588</v>
      </c>
      <c r="R365" s="8">
        <v>362</v>
      </c>
      <c r="S365" t="b">
        <f>OR(Tabla19[[#This Row],[Tiempo_lineal (ns)]]&gt;$C$508,Tabla19[[#This Row],[Tiempo_lineal (ns)]]&lt;$C$509)</f>
        <v>0</v>
      </c>
      <c r="T365" t="b">
        <f>OR(Tabla19[[#This Row],[Tiempo_normal (ns)]]&gt;$D$508,Tabla19[[#This Row],[Tiempo_normal (ns)]]&lt;$D$509)</f>
        <v>0</v>
      </c>
      <c r="U365" s="8">
        <v>362</v>
      </c>
      <c r="V365" t="b">
        <f>OR(Tabla310[[#This Row],[Tiempo_lineal (ns)]]&gt;$F$508,Tabla310[[#This Row],[Tiempo_lineal (ns)]]&lt;$F$509)</f>
        <v>0</v>
      </c>
      <c r="W365" t="b">
        <f>OR(Tabla310[[#This Row],[Tiempo_normal (ns)]]&gt;$G$508,Tabla310[[#This Row],[Tiempo_normal (ns)]]&lt;$G$509)</f>
        <v>0</v>
      </c>
      <c r="X365" s="8">
        <v>362</v>
      </c>
      <c r="Y365" t="b">
        <f>OR(Tabla411[[#This Row],[Tiempo_lineal (ns)]]&gt;$I$508,Tabla411[[#This Row],[Tiempo_lineal (ns)]]&lt;$I$509)</f>
        <v>0</v>
      </c>
      <c r="Z365" t="b">
        <f>OR(Tabla411[[#This Row],[Tiempo_normal (ns)]]&gt;$J$508,Tabla411[[#This Row],[Tiempo_normal (ns)]]&lt;$J$509)</f>
        <v>0</v>
      </c>
      <c r="AA365" s="8">
        <v>362</v>
      </c>
      <c r="AB365" t="b">
        <f>OR(Tabla512[[#This Row],[Tiempo_lineal (ns)]]&gt;$L$508,Tabla512[[#This Row],[Tiempo_lineal (ns)]]&lt;$L$509)</f>
        <v>0</v>
      </c>
      <c r="AC365" t="b">
        <f>OR(Tabla512[[#This Row],[Tiempo_normal (ns)]]&gt;$M$508,Tabla512[[#This Row],[Tiempo_normal (ns)]]&lt;$M$509)</f>
        <v>0</v>
      </c>
      <c r="AD365" s="8">
        <v>362</v>
      </c>
      <c r="AE365" t="b">
        <f>OR(Tabla613[[#This Row],[Tiempo_lineal (ns)]]&gt;$O$508,Tabla613[[#This Row],[Tiempo_lineal (ns)]]&lt;$O$509)</f>
        <v>0</v>
      </c>
      <c r="AF365" s="7" t="b">
        <f>OR(Tabla613[[#This Row],[Tiempo_normal (ns)]]&gt;$P$508,Tabla613[[#This Row],[Tiempo_normal (ns)]]&lt;$P$509)</f>
        <v>0</v>
      </c>
    </row>
    <row r="366" spans="2:32" x14ac:dyDescent="0.3">
      <c r="B366">
        <v>363</v>
      </c>
      <c r="C366">
        <v>66</v>
      </c>
      <c r="D366">
        <v>67</v>
      </c>
      <c r="E366">
        <v>363</v>
      </c>
      <c r="F366">
        <v>81</v>
      </c>
      <c r="G366">
        <v>68</v>
      </c>
      <c r="H366">
        <v>363</v>
      </c>
      <c r="I366">
        <v>134</v>
      </c>
      <c r="J366">
        <v>103</v>
      </c>
      <c r="K366">
        <v>363</v>
      </c>
      <c r="L366">
        <v>285</v>
      </c>
      <c r="M366">
        <v>281</v>
      </c>
      <c r="N366">
        <v>363</v>
      </c>
      <c r="O366">
        <v>662</v>
      </c>
      <c r="P366">
        <v>574</v>
      </c>
      <c r="R366" s="6">
        <v>363</v>
      </c>
      <c r="S366" t="b">
        <f>OR(Tabla19[[#This Row],[Tiempo_lineal (ns)]]&gt;$C$508,Tabla19[[#This Row],[Tiempo_lineal (ns)]]&lt;$C$509)</f>
        <v>0</v>
      </c>
      <c r="T366" t="b">
        <f>OR(Tabla19[[#This Row],[Tiempo_normal (ns)]]&gt;$D$508,Tabla19[[#This Row],[Tiempo_normal (ns)]]&lt;$D$509)</f>
        <v>0</v>
      </c>
      <c r="U366" s="6">
        <v>363</v>
      </c>
      <c r="V366" t="b">
        <f>OR(Tabla310[[#This Row],[Tiempo_lineal (ns)]]&gt;$F$508,Tabla310[[#This Row],[Tiempo_lineal (ns)]]&lt;$F$509)</f>
        <v>0</v>
      </c>
      <c r="W366" t="b">
        <f>OR(Tabla310[[#This Row],[Tiempo_normal (ns)]]&gt;$G$508,Tabla310[[#This Row],[Tiempo_normal (ns)]]&lt;$G$509)</f>
        <v>0</v>
      </c>
      <c r="X366" s="6">
        <v>363</v>
      </c>
      <c r="Y366" t="b">
        <f>OR(Tabla411[[#This Row],[Tiempo_lineal (ns)]]&gt;$I$508,Tabla411[[#This Row],[Tiempo_lineal (ns)]]&lt;$I$509)</f>
        <v>0</v>
      </c>
      <c r="Z366" t="b">
        <f>OR(Tabla411[[#This Row],[Tiempo_normal (ns)]]&gt;$J$508,Tabla411[[#This Row],[Tiempo_normal (ns)]]&lt;$J$509)</f>
        <v>0</v>
      </c>
      <c r="AA366" s="6">
        <v>363</v>
      </c>
      <c r="AB366" t="b">
        <f>OR(Tabla512[[#This Row],[Tiempo_lineal (ns)]]&gt;$L$508,Tabla512[[#This Row],[Tiempo_lineal (ns)]]&lt;$L$509)</f>
        <v>0</v>
      </c>
      <c r="AC366" t="b">
        <f>OR(Tabla512[[#This Row],[Tiempo_normal (ns)]]&gt;$M$508,Tabla512[[#This Row],[Tiempo_normal (ns)]]&lt;$M$509)</f>
        <v>0</v>
      </c>
      <c r="AD366" s="6">
        <v>363</v>
      </c>
      <c r="AE366" t="b">
        <f>OR(Tabla613[[#This Row],[Tiempo_lineal (ns)]]&gt;$O$508,Tabla613[[#This Row],[Tiempo_lineal (ns)]]&lt;$O$509)</f>
        <v>0</v>
      </c>
      <c r="AF366" s="7" t="b">
        <f>OR(Tabla613[[#This Row],[Tiempo_normal (ns)]]&gt;$P$508,Tabla613[[#This Row],[Tiempo_normal (ns)]]&lt;$P$509)</f>
        <v>0</v>
      </c>
    </row>
    <row r="367" spans="2:32" x14ac:dyDescent="0.3">
      <c r="B367">
        <v>364</v>
      </c>
      <c r="C367">
        <v>72</v>
      </c>
      <c r="D367">
        <v>46</v>
      </c>
      <c r="E367">
        <v>364</v>
      </c>
      <c r="F367">
        <v>107</v>
      </c>
      <c r="G367">
        <v>77</v>
      </c>
      <c r="H367">
        <v>364</v>
      </c>
      <c r="I367">
        <v>516</v>
      </c>
      <c r="J367">
        <v>967</v>
      </c>
      <c r="K367">
        <v>364</v>
      </c>
      <c r="L367">
        <v>296</v>
      </c>
      <c r="M367">
        <v>290</v>
      </c>
      <c r="N367">
        <v>364</v>
      </c>
      <c r="O367">
        <v>462</v>
      </c>
      <c r="P367">
        <v>746</v>
      </c>
      <c r="R367" s="8">
        <v>364</v>
      </c>
      <c r="S367" t="b">
        <f>OR(Tabla19[[#This Row],[Tiempo_lineal (ns)]]&gt;$C$508,Tabla19[[#This Row],[Tiempo_lineal (ns)]]&lt;$C$509)</f>
        <v>0</v>
      </c>
      <c r="T367" t="b">
        <f>OR(Tabla19[[#This Row],[Tiempo_normal (ns)]]&gt;$D$508,Tabla19[[#This Row],[Tiempo_normal (ns)]]&lt;$D$509)</f>
        <v>0</v>
      </c>
      <c r="U367" s="8">
        <v>364</v>
      </c>
      <c r="V367" t="b">
        <f>OR(Tabla310[[#This Row],[Tiempo_lineal (ns)]]&gt;$F$508,Tabla310[[#This Row],[Tiempo_lineal (ns)]]&lt;$F$509)</f>
        <v>0</v>
      </c>
      <c r="W367" t="b">
        <f>OR(Tabla310[[#This Row],[Tiempo_normal (ns)]]&gt;$G$508,Tabla310[[#This Row],[Tiempo_normal (ns)]]&lt;$G$509)</f>
        <v>0</v>
      </c>
      <c r="X367" s="8">
        <v>364</v>
      </c>
      <c r="Y367" t="b">
        <f>OR(Tabla411[[#This Row],[Tiempo_lineal (ns)]]&gt;$I$508,Tabla411[[#This Row],[Tiempo_lineal (ns)]]&lt;$I$509)</f>
        <v>1</v>
      </c>
      <c r="Z367" t="b">
        <f>OR(Tabla411[[#This Row],[Tiempo_normal (ns)]]&gt;$J$508,Tabla411[[#This Row],[Tiempo_normal (ns)]]&lt;$J$509)</f>
        <v>1</v>
      </c>
      <c r="AA367" s="8">
        <v>364</v>
      </c>
      <c r="AB367" t="b">
        <f>OR(Tabla512[[#This Row],[Tiempo_lineal (ns)]]&gt;$L$508,Tabla512[[#This Row],[Tiempo_lineal (ns)]]&lt;$L$509)</f>
        <v>0</v>
      </c>
      <c r="AC367" t="b">
        <f>OR(Tabla512[[#This Row],[Tiempo_normal (ns)]]&gt;$M$508,Tabla512[[#This Row],[Tiempo_normal (ns)]]&lt;$M$509)</f>
        <v>0</v>
      </c>
      <c r="AD367" s="8">
        <v>364</v>
      </c>
      <c r="AE367" t="b">
        <f>OR(Tabla613[[#This Row],[Tiempo_lineal (ns)]]&gt;$O$508,Tabla613[[#This Row],[Tiempo_lineal (ns)]]&lt;$O$509)</f>
        <v>0</v>
      </c>
      <c r="AF367" s="7" t="b">
        <f>OR(Tabla613[[#This Row],[Tiempo_normal (ns)]]&gt;$P$508,Tabla613[[#This Row],[Tiempo_normal (ns)]]&lt;$P$509)</f>
        <v>0</v>
      </c>
    </row>
    <row r="368" spans="2:32" x14ac:dyDescent="0.3">
      <c r="B368">
        <v>365</v>
      </c>
      <c r="C368">
        <v>105</v>
      </c>
      <c r="D368">
        <v>80</v>
      </c>
      <c r="E368">
        <v>365</v>
      </c>
      <c r="F368">
        <v>109</v>
      </c>
      <c r="G368">
        <v>96</v>
      </c>
      <c r="H368">
        <v>365</v>
      </c>
      <c r="I368">
        <v>76</v>
      </c>
      <c r="J368">
        <v>877</v>
      </c>
      <c r="K368">
        <v>365</v>
      </c>
      <c r="L368">
        <v>356</v>
      </c>
      <c r="M368">
        <v>983</v>
      </c>
      <c r="N368">
        <v>365</v>
      </c>
      <c r="O368">
        <v>513</v>
      </c>
      <c r="P368">
        <v>479</v>
      </c>
      <c r="R368" s="6">
        <v>365</v>
      </c>
      <c r="S368" t="b">
        <f>OR(Tabla19[[#This Row],[Tiempo_lineal (ns)]]&gt;$C$508,Tabla19[[#This Row],[Tiempo_lineal (ns)]]&lt;$C$509)</f>
        <v>0</v>
      </c>
      <c r="T368" t="b">
        <f>OR(Tabla19[[#This Row],[Tiempo_normal (ns)]]&gt;$D$508,Tabla19[[#This Row],[Tiempo_normal (ns)]]&lt;$D$509)</f>
        <v>0</v>
      </c>
      <c r="U368" s="6">
        <v>365</v>
      </c>
      <c r="V368" t="b">
        <f>OR(Tabla310[[#This Row],[Tiempo_lineal (ns)]]&gt;$F$508,Tabla310[[#This Row],[Tiempo_lineal (ns)]]&lt;$F$509)</f>
        <v>0</v>
      </c>
      <c r="W368" t="b">
        <f>OR(Tabla310[[#This Row],[Tiempo_normal (ns)]]&gt;$G$508,Tabla310[[#This Row],[Tiempo_normal (ns)]]&lt;$G$509)</f>
        <v>0</v>
      </c>
      <c r="X368" s="6">
        <v>365</v>
      </c>
      <c r="Y368" t="b">
        <f>OR(Tabla411[[#This Row],[Tiempo_lineal (ns)]]&gt;$I$508,Tabla411[[#This Row],[Tiempo_lineal (ns)]]&lt;$I$509)</f>
        <v>0</v>
      </c>
      <c r="Z368" t="b">
        <f>OR(Tabla411[[#This Row],[Tiempo_normal (ns)]]&gt;$J$508,Tabla411[[#This Row],[Tiempo_normal (ns)]]&lt;$J$509)</f>
        <v>1</v>
      </c>
      <c r="AA368" s="6">
        <v>365</v>
      </c>
      <c r="AB368" t="b">
        <f>OR(Tabla512[[#This Row],[Tiempo_lineal (ns)]]&gt;$L$508,Tabla512[[#This Row],[Tiempo_lineal (ns)]]&lt;$L$509)</f>
        <v>0</v>
      </c>
      <c r="AC368" t="b">
        <f>OR(Tabla512[[#This Row],[Tiempo_normal (ns)]]&gt;$M$508,Tabla512[[#This Row],[Tiempo_normal (ns)]]&lt;$M$509)</f>
        <v>1</v>
      </c>
      <c r="AD368" s="6">
        <v>365</v>
      </c>
      <c r="AE368" t="b">
        <f>OR(Tabla613[[#This Row],[Tiempo_lineal (ns)]]&gt;$O$508,Tabla613[[#This Row],[Tiempo_lineal (ns)]]&lt;$O$509)</f>
        <v>0</v>
      </c>
      <c r="AF368" s="7" t="b">
        <f>OR(Tabla613[[#This Row],[Tiempo_normal (ns)]]&gt;$P$508,Tabla613[[#This Row],[Tiempo_normal (ns)]]&lt;$P$509)</f>
        <v>0</v>
      </c>
    </row>
    <row r="369" spans="2:32" x14ac:dyDescent="0.3">
      <c r="B369">
        <v>366</v>
      </c>
      <c r="C369">
        <v>92</v>
      </c>
      <c r="D369">
        <v>64</v>
      </c>
      <c r="E369">
        <v>366</v>
      </c>
      <c r="F369">
        <v>126</v>
      </c>
      <c r="G369">
        <v>70</v>
      </c>
      <c r="H369">
        <v>366</v>
      </c>
      <c r="I369">
        <v>423</v>
      </c>
      <c r="J369">
        <v>113</v>
      </c>
      <c r="K369">
        <v>366</v>
      </c>
      <c r="L369">
        <v>301</v>
      </c>
      <c r="M369">
        <v>288</v>
      </c>
      <c r="N369">
        <v>366</v>
      </c>
      <c r="O369">
        <v>923</v>
      </c>
      <c r="P369">
        <v>524</v>
      </c>
      <c r="R369" s="8">
        <v>366</v>
      </c>
      <c r="S369" t="b">
        <f>OR(Tabla19[[#This Row],[Tiempo_lineal (ns)]]&gt;$C$508,Tabla19[[#This Row],[Tiempo_lineal (ns)]]&lt;$C$509)</f>
        <v>0</v>
      </c>
      <c r="T369" t="b">
        <f>OR(Tabla19[[#This Row],[Tiempo_normal (ns)]]&gt;$D$508,Tabla19[[#This Row],[Tiempo_normal (ns)]]&lt;$D$509)</f>
        <v>0</v>
      </c>
      <c r="U369" s="8">
        <v>366</v>
      </c>
      <c r="V369" t="b">
        <f>OR(Tabla310[[#This Row],[Tiempo_lineal (ns)]]&gt;$F$508,Tabla310[[#This Row],[Tiempo_lineal (ns)]]&lt;$F$509)</f>
        <v>0</v>
      </c>
      <c r="W369" t="b">
        <f>OR(Tabla310[[#This Row],[Tiempo_normal (ns)]]&gt;$G$508,Tabla310[[#This Row],[Tiempo_normal (ns)]]&lt;$G$509)</f>
        <v>0</v>
      </c>
      <c r="X369" s="8">
        <v>366</v>
      </c>
      <c r="Y369" t="b">
        <f>OR(Tabla411[[#This Row],[Tiempo_lineal (ns)]]&gt;$I$508,Tabla411[[#This Row],[Tiempo_lineal (ns)]]&lt;$I$509)</f>
        <v>0</v>
      </c>
      <c r="Z369" t="b">
        <f>OR(Tabla411[[#This Row],[Tiempo_normal (ns)]]&gt;$J$508,Tabla411[[#This Row],[Tiempo_normal (ns)]]&lt;$J$509)</f>
        <v>0</v>
      </c>
      <c r="AA369" s="8">
        <v>366</v>
      </c>
      <c r="AB369" t="b">
        <f>OR(Tabla512[[#This Row],[Tiempo_lineal (ns)]]&gt;$L$508,Tabla512[[#This Row],[Tiempo_lineal (ns)]]&lt;$L$509)</f>
        <v>0</v>
      </c>
      <c r="AC369" t="b">
        <f>OR(Tabla512[[#This Row],[Tiempo_normal (ns)]]&gt;$M$508,Tabla512[[#This Row],[Tiempo_normal (ns)]]&lt;$M$509)</f>
        <v>0</v>
      </c>
      <c r="AD369" s="8">
        <v>366</v>
      </c>
      <c r="AE369" t="b">
        <f>OR(Tabla613[[#This Row],[Tiempo_lineal (ns)]]&gt;$O$508,Tabla613[[#This Row],[Tiempo_lineal (ns)]]&lt;$O$509)</f>
        <v>0</v>
      </c>
      <c r="AF369" s="7" t="b">
        <f>OR(Tabla613[[#This Row],[Tiempo_normal (ns)]]&gt;$P$508,Tabla613[[#This Row],[Tiempo_normal (ns)]]&lt;$P$509)</f>
        <v>0</v>
      </c>
    </row>
    <row r="370" spans="2:32" x14ac:dyDescent="0.3">
      <c r="B370">
        <v>367</v>
      </c>
      <c r="C370">
        <v>53</v>
      </c>
      <c r="D370">
        <v>67</v>
      </c>
      <c r="E370">
        <v>367</v>
      </c>
      <c r="F370">
        <v>81</v>
      </c>
      <c r="G370">
        <v>69</v>
      </c>
      <c r="H370">
        <v>367</v>
      </c>
      <c r="I370">
        <v>210</v>
      </c>
      <c r="J370">
        <v>466</v>
      </c>
      <c r="K370">
        <v>367</v>
      </c>
      <c r="L370">
        <v>530</v>
      </c>
      <c r="M370">
        <v>810</v>
      </c>
      <c r="N370">
        <v>367</v>
      </c>
      <c r="O370">
        <v>1421</v>
      </c>
      <c r="P370">
        <v>703</v>
      </c>
      <c r="R370" s="6">
        <v>367</v>
      </c>
      <c r="S370" t="b">
        <f>OR(Tabla19[[#This Row],[Tiempo_lineal (ns)]]&gt;$C$508,Tabla19[[#This Row],[Tiempo_lineal (ns)]]&lt;$C$509)</f>
        <v>0</v>
      </c>
      <c r="T370" t="b">
        <f>OR(Tabla19[[#This Row],[Tiempo_normal (ns)]]&gt;$D$508,Tabla19[[#This Row],[Tiempo_normal (ns)]]&lt;$D$509)</f>
        <v>0</v>
      </c>
      <c r="U370" s="6">
        <v>367</v>
      </c>
      <c r="V370" t="b">
        <f>OR(Tabla310[[#This Row],[Tiempo_lineal (ns)]]&gt;$F$508,Tabla310[[#This Row],[Tiempo_lineal (ns)]]&lt;$F$509)</f>
        <v>0</v>
      </c>
      <c r="W370" t="b">
        <f>OR(Tabla310[[#This Row],[Tiempo_normal (ns)]]&gt;$G$508,Tabla310[[#This Row],[Tiempo_normal (ns)]]&lt;$G$509)</f>
        <v>0</v>
      </c>
      <c r="X370" s="6">
        <v>367</v>
      </c>
      <c r="Y370" t="b">
        <f>OR(Tabla411[[#This Row],[Tiempo_lineal (ns)]]&gt;$I$508,Tabla411[[#This Row],[Tiempo_lineal (ns)]]&lt;$I$509)</f>
        <v>0</v>
      </c>
      <c r="Z370" t="b">
        <f>OR(Tabla411[[#This Row],[Tiempo_normal (ns)]]&gt;$J$508,Tabla411[[#This Row],[Tiempo_normal (ns)]]&lt;$J$509)</f>
        <v>0</v>
      </c>
      <c r="AA370" s="6">
        <v>367</v>
      </c>
      <c r="AB370" t="b">
        <f>OR(Tabla512[[#This Row],[Tiempo_lineal (ns)]]&gt;$L$508,Tabla512[[#This Row],[Tiempo_lineal (ns)]]&lt;$L$509)</f>
        <v>0</v>
      </c>
      <c r="AC370" t="b">
        <f>OR(Tabla512[[#This Row],[Tiempo_normal (ns)]]&gt;$M$508,Tabla512[[#This Row],[Tiempo_normal (ns)]]&lt;$M$509)</f>
        <v>1</v>
      </c>
      <c r="AD370" s="6">
        <v>367</v>
      </c>
      <c r="AE370" t="b">
        <f>OR(Tabla613[[#This Row],[Tiempo_lineal (ns)]]&gt;$O$508,Tabla613[[#This Row],[Tiempo_lineal (ns)]]&lt;$O$509)</f>
        <v>0</v>
      </c>
      <c r="AF370" s="7" t="b">
        <f>OR(Tabla613[[#This Row],[Tiempo_normal (ns)]]&gt;$P$508,Tabla613[[#This Row],[Tiempo_normal (ns)]]&lt;$P$509)</f>
        <v>0</v>
      </c>
    </row>
    <row r="371" spans="2:32" x14ac:dyDescent="0.3">
      <c r="B371">
        <v>368</v>
      </c>
      <c r="C371">
        <v>54</v>
      </c>
      <c r="D371">
        <v>57</v>
      </c>
      <c r="E371">
        <v>368</v>
      </c>
      <c r="F371">
        <v>76</v>
      </c>
      <c r="G371">
        <v>85</v>
      </c>
      <c r="H371">
        <v>368</v>
      </c>
      <c r="I371">
        <v>109</v>
      </c>
      <c r="J371">
        <v>74</v>
      </c>
      <c r="K371">
        <v>368</v>
      </c>
      <c r="L371">
        <v>343</v>
      </c>
      <c r="M371">
        <v>316</v>
      </c>
      <c r="N371">
        <v>368</v>
      </c>
      <c r="O371">
        <v>459</v>
      </c>
      <c r="P371">
        <v>620</v>
      </c>
      <c r="R371" s="8">
        <v>368</v>
      </c>
      <c r="S371" t="b">
        <f>OR(Tabla19[[#This Row],[Tiempo_lineal (ns)]]&gt;$C$508,Tabla19[[#This Row],[Tiempo_lineal (ns)]]&lt;$C$509)</f>
        <v>0</v>
      </c>
      <c r="T371" t="b">
        <f>OR(Tabla19[[#This Row],[Tiempo_normal (ns)]]&gt;$D$508,Tabla19[[#This Row],[Tiempo_normal (ns)]]&lt;$D$509)</f>
        <v>0</v>
      </c>
      <c r="U371" s="8">
        <v>368</v>
      </c>
      <c r="V371" t="b">
        <f>OR(Tabla310[[#This Row],[Tiempo_lineal (ns)]]&gt;$F$508,Tabla310[[#This Row],[Tiempo_lineal (ns)]]&lt;$F$509)</f>
        <v>0</v>
      </c>
      <c r="W371" t="b">
        <f>OR(Tabla310[[#This Row],[Tiempo_normal (ns)]]&gt;$G$508,Tabla310[[#This Row],[Tiempo_normal (ns)]]&lt;$G$509)</f>
        <v>0</v>
      </c>
      <c r="X371" s="8">
        <v>368</v>
      </c>
      <c r="Y371" t="b">
        <f>OR(Tabla411[[#This Row],[Tiempo_lineal (ns)]]&gt;$I$508,Tabla411[[#This Row],[Tiempo_lineal (ns)]]&lt;$I$509)</f>
        <v>0</v>
      </c>
      <c r="Z371" t="b">
        <f>OR(Tabla411[[#This Row],[Tiempo_normal (ns)]]&gt;$J$508,Tabla411[[#This Row],[Tiempo_normal (ns)]]&lt;$J$509)</f>
        <v>0</v>
      </c>
      <c r="AA371" s="8">
        <v>368</v>
      </c>
      <c r="AB371" t="b">
        <f>OR(Tabla512[[#This Row],[Tiempo_lineal (ns)]]&gt;$L$508,Tabla512[[#This Row],[Tiempo_lineal (ns)]]&lt;$L$509)</f>
        <v>0</v>
      </c>
      <c r="AC371" t="b">
        <f>OR(Tabla512[[#This Row],[Tiempo_normal (ns)]]&gt;$M$508,Tabla512[[#This Row],[Tiempo_normal (ns)]]&lt;$M$509)</f>
        <v>0</v>
      </c>
      <c r="AD371" s="8">
        <v>368</v>
      </c>
      <c r="AE371" t="b">
        <f>OR(Tabla613[[#This Row],[Tiempo_lineal (ns)]]&gt;$O$508,Tabla613[[#This Row],[Tiempo_lineal (ns)]]&lt;$O$509)</f>
        <v>0</v>
      </c>
      <c r="AF371" s="7" t="b">
        <f>OR(Tabla613[[#This Row],[Tiempo_normal (ns)]]&gt;$P$508,Tabla613[[#This Row],[Tiempo_normal (ns)]]&lt;$P$509)</f>
        <v>0</v>
      </c>
    </row>
    <row r="372" spans="2:32" x14ac:dyDescent="0.3">
      <c r="B372">
        <v>369</v>
      </c>
      <c r="C372">
        <v>84</v>
      </c>
      <c r="D372">
        <v>38</v>
      </c>
      <c r="E372">
        <v>369</v>
      </c>
      <c r="F372">
        <v>123</v>
      </c>
      <c r="G372">
        <v>63</v>
      </c>
      <c r="H372">
        <v>369</v>
      </c>
      <c r="I372">
        <v>132</v>
      </c>
      <c r="J372">
        <v>282</v>
      </c>
      <c r="K372">
        <v>369</v>
      </c>
      <c r="L372">
        <v>238</v>
      </c>
      <c r="M372">
        <v>366</v>
      </c>
      <c r="N372">
        <v>369</v>
      </c>
      <c r="O372">
        <v>530</v>
      </c>
      <c r="P372">
        <v>590</v>
      </c>
      <c r="R372" s="6">
        <v>369</v>
      </c>
      <c r="S372" t="b">
        <f>OR(Tabla19[[#This Row],[Tiempo_lineal (ns)]]&gt;$C$508,Tabla19[[#This Row],[Tiempo_lineal (ns)]]&lt;$C$509)</f>
        <v>0</v>
      </c>
      <c r="T372" t="b">
        <f>OR(Tabla19[[#This Row],[Tiempo_normal (ns)]]&gt;$D$508,Tabla19[[#This Row],[Tiempo_normal (ns)]]&lt;$D$509)</f>
        <v>0</v>
      </c>
      <c r="U372" s="6">
        <v>369</v>
      </c>
      <c r="V372" t="b">
        <f>OR(Tabla310[[#This Row],[Tiempo_lineal (ns)]]&gt;$F$508,Tabla310[[#This Row],[Tiempo_lineal (ns)]]&lt;$F$509)</f>
        <v>0</v>
      </c>
      <c r="W372" t="b">
        <f>OR(Tabla310[[#This Row],[Tiempo_normal (ns)]]&gt;$G$508,Tabla310[[#This Row],[Tiempo_normal (ns)]]&lt;$G$509)</f>
        <v>0</v>
      </c>
      <c r="X372" s="6">
        <v>369</v>
      </c>
      <c r="Y372" t="b">
        <f>OR(Tabla411[[#This Row],[Tiempo_lineal (ns)]]&gt;$I$508,Tabla411[[#This Row],[Tiempo_lineal (ns)]]&lt;$I$509)</f>
        <v>0</v>
      </c>
      <c r="Z372" t="b">
        <f>OR(Tabla411[[#This Row],[Tiempo_normal (ns)]]&gt;$J$508,Tabla411[[#This Row],[Tiempo_normal (ns)]]&lt;$J$509)</f>
        <v>0</v>
      </c>
      <c r="AA372" s="6">
        <v>369</v>
      </c>
      <c r="AB372" t="b">
        <f>OR(Tabla512[[#This Row],[Tiempo_lineal (ns)]]&gt;$L$508,Tabla512[[#This Row],[Tiempo_lineal (ns)]]&lt;$L$509)</f>
        <v>0</v>
      </c>
      <c r="AC372" t="b">
        <f>OR(Tabla512[[#This Row],[Tiempo_normal (ns)]]&gt;$M$508,Tabla512[[#This Row],[Tiempo_normal (ns)]]&lt;$M$509)</f>
        <v>0</v>
      </c>
      <c r="AD372" s="6">
        <v>369</v>
      </c>
      <c r="AE372" t="b">
        <f>OR(Tabla613[[#This Row],[Tiempo_lineal (ns)]]&gt;$O$508,Tabla613[[#This Row],[Tiempo_lineal (ns)]]&lt;$O$509)</f>
        <v>0</v>
      </c>
      <c r="AF372" s="7" t="b">
        <f>OR(Tabla613[[#This Row],[Tiempo_normal (ns)]]&gt;$P$508,Tabla613[[#This Row],[Tiempo_normal (ns)]]&lt;$P$509)</f>
        <v>0</v>
      </c>
    </row>
    <row r="373" spans="2:32" x14ac:dyDescent="0.3">
      <c r="B373">
        <v>370</v>
      </c>
      <c r="C373">
        <v>35</v>
      </c>
      <c r="D373">
        <v>74</v>
      </c>
      <c r="E373">
        <v>370</v>
      </c>
      <c r="F373">
        <v>97</v>
      </c>
      <c r="G373">
        <v>46</v>
      </c>
      <c r="H373">
        <v>370</v>
      </c>
      <c r="I373">
        <v>341</v>
      </c>
      <c r="J373">
        <v>926</v>
      </c>
      <c r="K373">
        <v>370</v>
      </c>
      <c r="L373">
        <v>305</v>
      </c>
      <c r="M373">
        <v>318</v>
      </c>
      <c r="N373">
        <v>370</v>
      </c>
      <c r="O373">
        <v>629</v>
      </c>
      <c r="P373">
        <v>526</v>
      </c>
      <c r="R373" s="8">
        <v>370</v>
      </c>
      <c r="S373" t="b">
        <f>OR(Tabla19[[#This Row],[Tiempo_lineal (ns)]]&gt;$C$508,Tabla19[[#This Row],[Tiempo_lineal (ns)]]&lt;$C$509)</f>
        <v>0</v>
      </c>
      <c r="T373" t="b">
        <f>OR(Tabla19[[#This Row],[Tiempo_normal (ns)]]&gt;$D$508,Tabla19[[#This Row],[Tiempo_normal (ns)]]&lt;$D$509)</f>
        <v>0</v>
      </c>
      <c r="U373" s="8">
        <v>370</v>
      </c>
      <c r="V373" t="b">
        <f>OR(Tabla310[[#This Row],[Tiempo_lineal (ns)]]&gt;$F$508,Tabla310[[#This Row],[Tiempo_lineal (ns)]]&lt;$F$509)</f>
        <v>0</v>
      </c>
      <c r="W373" t="b">
        <f>OR(Tabla310[[#This Row],[Tiempo_normal (ns)]]&gt;$G$508,Tabla310[[#This Row],[Tiempo_normal (ns)]]&lt;$G$509)</f>
        <v>0</v>
      </c>
      <c r="X373" s="8">
        <v>370</v>
      </c>
      <c r="Y373" t="b">
        <f>OR(Tabla411[[#This Row],[Tiempo_lineal (ns)]]&gt;$I$508,Tabla411[[#This Row],[Tiempo_lineal (ns)]]&lt;$I$509)</f>
        <v>0</v>
      </c>
      <c r="Z373" t="b">
        <f>OR(Tabla411[[#This Row],[Tiempo_normal (ns)]]&gt;$J$508,Tabla411[[#This Row],[Tiempo_normal (ns)]]&lt;$J$509)</f>
        <v>1</v>
      </c>
      <c r="AA373" s="8">
        <v>370</v>
      </c>
      <c r="AB373" t="b">
        <f>OR(Tabla512[[#This Row],[Tiempo_lineal (ns)]]&gt;$L$508,Tabla512[[#This Row],[Tiempo_lineal (ns)]]&lt;$L$509)</f>
        <v>0</v>
      </c>
      <c r="AC373" t="b">
        <f>OR(Tabla512[[#This Row],[Tiempo_normal (ns)]]&gt;$M$508,Tabla512[[#This Row],[Tiempo_normal (ns)]]&lt;$M$509)</f>
        <v>0</v>
      </c>
      <c r="AD373" s="8">
        <v>370</v>
      </c>
      <c r="AE373" t="b">
        <f>OR(Tabla613[[#This Row],[Tiempo_lineal (ns)]]&gt;$O$508,Tabla613[[#This Row],[Tiempo_lineal (ns)]]&lt;$O$509)</f>
        <v>0</v>
      </c>
      <c r="AF373" s="7" t="b">
        <f>OR(Tabla613[[#This Row],[Tiempo_normal (ns)]]&gt;$P$508,Tabla613[[#This Row],[Tiempo_normal (ns)]]&lt;$P$509)</f>
        <v>0</v>
      </c>
    </row>
    <row r="374" spans="2:32" x14ac:dyDescent="0.3">
      <c r="B374">
        <v>371</v>
      </c>
      <c r="C374">
        <v>70</v>
      </c>
      <c r="D374">
        <v>45</v>
      </c>
      <c r="E374">
        <v>371</v>
      </c>
      <c r="F374">
        <v>67</v>
      </c>
      <c r="G374">
        <v>69</v>
      </c>
      <c r="H374">
        <v>371</v>
      </c>
      <c r="I374">
        <v>305</v>
      </c>
      <c r="J374">
        <v>310</v>
      </c>
      <c r="K374">
        <v>371</v>
      </c>
      <c r="L374">
        <v>616</v>
      </c>
      <c r="M374">
        <v>268</v>
      </c>
      <c r="N374">
        <v>371</v>
      </c>
      <c r="O374">
        <v>303</v>
      </c>
      <c r="P374">
        <v>558</v>
      </c>
      <c r="R374" s="6">
        <v>371</v>
      </c>
      <c r="S374" t="b">
        <f>OR(Tabla19[[#This Row],[Tiempo_lineal (ns)]]&gt;$C$508,Tabla19[[#This Row],[Tiempo_lineal (ns)]]&lt;$C$509)</f>
        <v>0</v>
      </c>
      <c r="T374" t="b">
        <f>OR(Tabla19[[#This Row],[Tiempo_normal (ns)]]&gt;$D$508,Tabla19[[#This Row],[Tiempo_normal (ns)]]&lt;$D$509)</f>
        <v>0</v>
      </c>
      <c r="U374" s="6">
        <v>371</v>
      </c>
      <c r="V374" t="b">
        <f>OR(Tabla310[[#This Row],[Tiempo_lineal (ns)]]&gt;$F$508,Tabla310[[#This Row],[Tiempo_lineal (ns)]]&lt;$F$509)</f>
        <v>0</v>
      </c>
      <c r="W374" t="b">
        <f>OR(Tabla310[[#This Row],[Tiempo_normal (ns)]]&gt;$G$508,Tabla310[[#This Row],[Tiempo_normal (ns)]]&lt;$G$509)</f>
        <v>0</v>
      </c>
      <c r="X374" s="6">
        <v>371</v>
      </c>
      <c r="Y374" t="b">
        <f>OR(Tabla411[[#This Row],[Tiempo_lineal (ns)]]&gt;$I$508,Tabla411[[#This Row],[Tiempo_lineal (ns)]]&lt;$I$509)</f>
        <v>0</v>
      </c>
      <c r="Z374" t="b">
        <f>OR(Tabla411[[#This Row],[Tiempo_normal (ns)]]&gt;$J$508,Tabla411[[#This Row],[Tiempo_normal (ns)]]&lt;$J$509)</f>
        <v>0</v>
      </c>
      <c r="AA374" s="6">
        <v>371</v>
      </c>
      <c r="AB374" t="b">
        <f>OR(Tabla512[[#This Row],[Tiempo_lineal (ns)]]&gt;$L$508,Tabla512[[#This Row],[Tiempo_lineal (ns)]]&lt;$L$509)</f>
        <v>0</v>
      </c>
      <c r="AC374" t="b">
        <f>OR(Tabla512[[#This Row],[Tiempo_normal (ns)]]&gt;$M$508,Tabla512[[#This Row],[Tiempo_normal (ns)]]&lt;$M$509)</f>
        <v>0</v>
      </c>
      <c r="AD374" s="6">
        <v>371</v>
      </c>
      <c r="AE374" t="b">
        <f>OR(Tabla613[[#This Row],[Tiempo_lineal (ns)]]&gt;$O$508,Tabla613[[#This Row],[Tiempo_lineal (ns)]]&lt;$O$509)</f>
        <v>0</v>
      </c>
      <c r="AF374" s="7" t="b">
        <f>OR(Tabla613[[#This Row],[Tiempo_normal (ns)]]&gt;$P$508,Tabla613[[#This Row],[Tiempo_normal (ns)]]&lt;$P$509)</f>
        <v>0</v>
      </c>
    </row>
    <row r="375" spans="2:32" x14ac:dyDescent="0.3">
      <c r="B375">
        <v>372</v>
      </c>
      <c r="C375">
        <v>98</v>
      </c>
      <c r="D375">
        <v>38</v>
      </c>
      <c r="E375">
        <v>372</v>
      </c>
      <c r="F375">
        <v>108</v>
      </c>
      <c r="G375">
        <v>68</v>
      </c>
      <c r="H375">
        <v>372</v>
      </c>
      <c r="I375">
        <v>425</v>
      </c>
      <c r="J375">
        <v>188</v>
      </c>
      <c r="K375">
        <v>372</v>
      </c>
      <c r="L375">
        <v>376</v>
      </c>
      <c r="M375">
        <v>548</v>
      </c>
      <c r="N375">
        <v>372</v>
      </c>
      <c r="O375">
        <v>454</v>
      </c>
      <c r="P375">
        <v>403</v>
      </c>
      <c r="R375" s="8">
        <v>372</v>
      </c>
      <c r="S375" t="b">
        <f>OR(Tabla19[[#This Row],[Tiempo_lineal (ns)]]&gt;$C$508,Tabla19[[#This Row],[Tiempo_lineal (ns)]]&lt;$C$509)</f>
        <v>0</v>
      </c>
      <c r="T375" t="b">
        <f>OR(Tabla19[[#This Row],[Tiempo_normal (ns)]]&gt;$D$508,Tabla19[[#This Row],[Tiempo_normal (ns)]]&lt;$D$509)</f>
        <v>0</v>
      </c>
      <c r="U375" s="8">
        <v>372</v>
      </c>
      <c r="V375" t="b">
        <f>OR(Tabla310[[#This Row],[Tiempo_lineal (ns)]]&gt;$F$508,Tabla310[[#This Row],[Tiempo_lineal (ns)]]&lt;$F$509)</f>
        <v>0</v>
      </c>
      <c r="W375" t="b">
        <f>OR(Tabla310[[#This Row],[Tiempo_normal (ns)]]&gt;$G$508,Tabla310[[#This Row],[Tiempo_normal (ns)]]&lt;$G$509)</f>
        <v>0</v>
      </c>
      <c r="X375" s="8">
        <v>372</v>
      </c>
      <c r="Y375" t="b">
        <f>OR(Tabla411[[#This Row],[Tiempo_lineal (ns)]]&gt;$I$508,Tabla411[[#This Row],[Tiempo_lineal (ns)]]&lt;$I$509)</f>
        <v>0</v>
      </c>
      <c r="Z375" t="b">
        <f>OR(Tabla411[[#This Row],[Tiempo_normal (ns)]]&gt;$J$508,Tabla411[[#This Row],[Tiempo_normal (ns)]]&lt;$J$509)</f>
        <v>0</v>
      </c>
      <c r="AA375" s="8">
        <v>372</v>
      </c>
      <c r="AB375" t="b">
        <f>OR(Tabla512[[#This Row],[Tiempo_lineal (ns)]]&gt;$L$508,Tabla512[[#This Row],[Tiempo_lineal (ns)]]&lt;$L$509)</f>
        <v>0</v>
      </c>
      <c r="AC375" t="b">
        <f>OR(Tabla512[[#This Row],[Tiempo_normal (ns)]]&gt;$M$508,Tabla512[[#This Row],[Tiempo_normal (ns)]]&lt;$M$509)</f>
        <v>0</v>
      </c>
      <c r="AD375" s="8">
        <v>372</v>
      </c>
      <c r="AE375" t="b">
        <f>OR(Tabla613[[#This Row],[Tiempo_lineal (ns)]]&gt;$O$508,Tabla613[[#This Row],[Tiempo_lineal (ns)]]&lt;$O$509)</f>
        <v>0</v>
      </c>
      <c r="AF375" s="7" t="b">
        <f>OR(Tabla613[[#This Row],[Tiempo_normal (ns)]]&gt;$P$508,Tabla613[[#This Row],[Tiempo_normal (ns)]]&lt;$P$509)</f>
        <v>0</v>
      </c>
    </row>
    <row r="376" spans="2:32" x14ac:dyDescent="0.3">
      <c r="B376">
        <v>373</v>
      </c>
      <c r="C376">
        <v>85</v>
      </c>
      <c r="D376">
        <v>42</v>
      </c>
      <c r="E376">
        <v>373</v>
      </c>
      <c r="F376">
        <v>73</v>
      </c>
      <c r="G376">
        <v>108</v>
      </c>
      <c r="H376">
        <v>373</v>
      </c>
      <c r="I376">
        <v>145</v>
      </c>
      <c r="J376">
        <v>345</v>
      </c>
      <c r="K376">
        <v>373</v>
      </c>
      <c r="L376">
        <v>670</v>
      </c>
      <c r="M376">
        <v>118</v>
      </c>
      <c r="N376">
        <v>373</v>
      </c>
      <c r="O376">
        <v>408</v>
      </c>
      <c r="P376">
        <v>1635</v>
      </c>
      <c r="R376" s="6">
        <v>373</v>
      </c>
      <c r="S376" t="b">
        <f>OR(Tabla19[[#This Row],[Tiempo_lineal (ns)]]&gt;$C$508,Tabla19[[#This Row],[Tiempo_lineal (ns)]]&lt;$C$509)</f>
        <v>0</v>
      </c>
      <c r="T376" t="b">
        <f>OR(Tabla19[[#This Row],[Tiempo_normal (ns)]]&gt;$D$508,Tabla19[[#This Row],[Tiempo_normal (ns)]]&lt;$D$509)</f>
        <v>0</v>
      </c>
      <c r="U376" s="6">
        <v>373</v>
      </c>
      <c r="V376" t="b">
        <f>OR(Tabla310[[#This Row],[Tiempo_lineal (ns)]]&gt;$F$508,Tabla310[[#This Row],[Tiempo_lineal (ns)]]&lt;$F$509)</f>
        <v>0</v>
      </c>
      <c r="W376" t="b">
        <f>OR(Tabla310[[#This Row],[Tiempo_normal (ns)]]&gt;$G$508,Tabla310[[#This Row],[Tiempo_normal (ns)]]&lt;$G$509)</f>
        <v>0</v>
      </c>
      <c r="X376" s="6">
        <v>373</v>
      </c>
      <c r="Y376" t="b">
        <f>OR(Tabla411[[#This Row],[Tiempo_lineal (ns)]]&gt;$I$508,Tabla411[[#This Row],[Tiempo_lineal (ns)]]&lt;$I$509)</f>
        <v>0</v>
      </c>
      <c r="Z376" t="b">
        <f>OR(Tabla411[[#This Row],[Tiempo_normal (ns)]]&gt;$J$508,Tabla411[[#This Row],[Tiempo_normal (ns)]]&lt;$J$509)</f>
        <v>0</v>
      </c>
      <c r="AA376" s="6">
        <v>373</v>
      </c>
      <c r="AB376" t="b">
        <f>OR(Tabla512[[#This Row],[Tiempo_lineal (ns)]]&gt;$L$508,Tabla512[[#This Row],[Tiempo_lineal (ns)]]&lt;$L$509)</f>
        <v>0</v>
      </c>
      <c r="AC376" t="b">
        <f>OR(Tabla512[[#This Row],[Tiempo_normal (ns)]]&gt;$M$508,Tabla512[[#This Row],[Tiempo_normal (ns)]]&lt;$M$509)</f>
        <v>0</v>
      </c>
      <c r="AD376" s="6">
        <v>373</v>
      </c>
      <c r="AE376" t="b">
        <f>OR(Tabla613[[#This Row],[Tiempo_lineal (ns)]]&gt;$O$508,Tabla613[[#This Row],[Tiempo_lineal (ns)]]&lt;$O$509)</f>
        <v>0</v>
      </c>
      <c r="AF376" s="7" t="b">
        <f>OR(Tabla613[[#This Row],[Tiempo_normal (ns)]]&gt;$P$508,Tabla613[[#This Row],[Tiempo_normal (ns)]]&lt;$P$509)</f>
        <v>1</v>
      </c>
    </row>
    <row r="377" spans="2:32" x14ac:dyDescent="0.3">
      <c r="B377">
        <v>374</v>
      </c>
      <c r="C377">
        <v>72</v>
      </c>
      <c r="D377">
        <v>68</v>
      </c>
      <c r="E377">
        <v>374</v>
      </c>
      <c r="F377">
        <v>77</v>
      </c>
      <c r="G377">
        <v>92</v>
      </c>
      <c r="H377">
        <v>374</v>
      </c>
      <c r="I377">
        <v>117</v>
      </c>
      <c r="J377">
        <v>329</v>
      </c>
      <c r="K377">
        <v>374</v>
      </c>
      <c r="L377">
        <v>698</v>
      </c>
      <c r="M377">
        <v>779</v>
      </c>
      <c r="N377">
        <v>374</v>
      </c>
      <c r="O377">
        <v>713</v>
      </c>
      <c r="P377">
        <v>684</v>
      </c>
      <c r="R377" s="8">
        <v>374</v>
      </c>
      <c r="S377" t="b">
        <f>OR(Tabla19[[#This Row],[Tiempo_lineal (ns)]]&gt;$C$508,Tabla19[[#This Row],[Tiempo_lineal (ns)]]&lt;$C$509)</f>
        <v>0</v>
      </c>
      <c r="T377" t="b">
        <f>OR(Tabla19[[#This Row],[Tiempo_normal (ns)]]&gt;$D$508,Tabla19[[#This Row],[Tiempo_normal (ns)]]&lt;$D$509)</f>
        <v>0</v>
      </c>
      <c r="U377" s="8">
        <v>374</v>
      </c>
      <c r="V377" t="b">
        <f>OR(Tabla310[[#This Row],[Tiempo_lineal (ns)]]&gt;$F$508,Tabla310[[#This Row],[Tiempo_lineal (ns)]]&lt;$F$509)</f>
        <v>0</v>
      </c>
      <c r="W377" t="b">
        <f>OR(Tabla310[[#This Row],[Tiempo_normal (ns)]]&gt;$G$508,Tabla310[[#This Row],[Tiempo_normal (ns)]]&lt;$G$509)</f>
        <v>0</v>
      </c>
      <c r="X377" s="8">
        <v>374</v>
      </c>
      <c r="Y377" t="b">
        <f>OR(Tabla411[[#This Row],[Tiempo_lineal (ns)]]&gt;$I$508,Tabla411[[#This Row],[Tiempo_lineal (ns)]]&lt;$I$509)</f>
        <v>0</v>
      </c>
      <c r="Z377" t="b">
        <f>OR(Tabla411[[#This Row],[Tiempo_normal (ns)]]&gt;$J$508,Tabla411[[#This Row],[Tiempo_normal (ns)]]&lt;$J$509)</f>
        <v>0</v>
      </c>
      <c r="AA377" s="8">
        <v>374</v>
      </c>
      <c r="AB377" t="b">
        <f>OR(Tabla512[[#This Row],[Tiempo_lineal (ns)]]&gt;$L$508,Tabla512[[#This Row],[Tiempo_lineal (ns)]]&lt;$L$509)</f>
        <v>0</v>
      </c>
      <c r="AC377" t="b">
        <f>OR(Tabla512[[#This Row],[Tiempo_normal (ns)]]&gt;$M$508,Tabla512[[#This Row],[Tiempo_normal (ns)]]&lt;$M$509)</f>
        <v>1</v>
      </c>
      <c r="AD377" s="8">
        <v>374</v>
      </c>
      <c r="AE377" t="b">
        <f>OR(Tabla613[[#This Row],[Tiempo_lineal (ns)]]&gt;$O$508,Tabla613[[#This Row],[Tiempo_lineal (ns)]]&lt;$O$509)</f>
        <v>0</v>
      </c>
      <c r="AF377" s="7" t="b">
        <f>OR(Tabla613[[#This Row],[Tiempo_normal (ns)]]&gt;$P$508,Tabla613[[#This Row],[Tiempo_normal (ns)]]&lt;$P$509)</f>
        <v>0</v>
      </c>
    </row>
    <row r="378" spans="2:32" x14ac:dyDescent="0.3">
      <c r="B378">
        <v>375</v>
      </c>
      <c r="C378">
        <v>64</v>
      </c>
      <c r="D378">
        <v>66</v>
      </c>
      <c r="E378">
        <v>375</v>
      </c>
      <c r="F378">
        <v>68</v>
      </c>
      <c r="G378">
        <v>73</v>
      </c>
      <c r="H378">
        <v>375</v>
      </c>
      <c r="I378">
        <v>139</v>
      </c>
      <c r="J378">
        <v>394</v>
      </c>
      <c r="K378">
        <v>375</v>
      </c>
      <c r="L378">
        <v>374</v>
      </c>
      <c r="M378">
        <v>838</v>
      </c>
      <c r="N378">
        <v>375</v>
      </c>
      <c r="O378">
        <v>366</v>
      </c>
      <c r="P378">
        <v>676</v>
      </c>
      <c r="R378" s="6">
        <v>375</v>
      </c>
      <c r="S378" t="b">
        <f>OR(Tabla19[[#This Row],[Tiempo_lineal (ns)]]&gt;$C$508,Tabla19[[#This Row],[Tiempo_lineal (ns)]]&lt;$C$509)</f>
        <v>0</v>
      </c>
      <c r="T378" t="b">
        <f>OR(Tabla19[[#This Row],[Tiempo_normal (ns)]]&gt;$D$508,Tabla19[[#This Row],[Tiempo_normal (ns)]]&lt;$D$509)</f>
        <v>0</v>
      </c>
      <c r="U378" s="6">
        <v>375</v>
      </c>
      <c r="V378" t="b">
        <f>OR(Tabla310[[#This Row],[Tiempo_lineal (ns)]]&gt;$F$508,Tabla310[[#This Row],[Tiempo_lineal (ns)]]&lt;$F$509)</f>
        <v>0</v>
      </c>
      <c r="W378" t="b">
        <f>OR(Tabla310[[#This Row],[Tiempo_normal (ns)]]&gt;$G$508,Tabla310[[#This Row],[Tiempo_normal (ns)]]&lt;$G$509)</f>
        <v>0</v>
      </c>
      <c r="X378" s="6">
        <v>375</v>
      </c>
      <c r="Y378" t="b">
        <f>OR(Tabla411[[#This Row],[Tiempo_lineal (ns)]]&gt;$I$508,Tabla411[[#This Row],[Tiempo_lineal (ns)]]&lt;$I$509)</f>
        <v>0</v>
      </c>
      <c r="Z378" t="b">
        <f>OR(Tabla411[[#This Row],[Tiempo_normal (ns)]]&gt;$J$508,Tabla411[[#This Row],[Tiempo_normal (ns)]]&lt;$J$509)</f>
        <v>0</v>
      </c>
      <c r="AA378" s="6">
        <v>375</v>
      </c>
      <c r="AB378" t="b">
        <f>OR(Tabla512[[#This Row],[Tiempo_lineal (ns)]]&gt;$L$508,Tabla512[[#This Row],[Tiempo_lineal (ns)]]&lt;$L$509)</f>
        <v>0</v>
      </c>
      <c r="AC378" t="b">
        <f>OR(Tabla512[[#This Row],[Tiempo_normal (ns)]]&gt;$M$508,Tabla512[[#This Row],[Tiempo_normal (ns)]]&lt;$M$509)</f>
        <v>1</v>
      </c>
      <c r="AD378" s="6">
        <v>375</v>
      </c>
      <c r="AE378" t="b">
        <f>OR(Tabla613[[#This Row],[Tiempo_lineal (ns)]]&gt;$O$508,Tabla613[[#This Row],[Tiempo_lineal (ns)]]&lt;$O$509)</f>
        <v>0</v>
      </c>
      <c r="AF378" s="7" t="b">
        <f>OR(Tabla613[[#This Row],[Tiempo_normal (ns)]]&gt;$P$508,Tabla613[[#This Row],[Tiempo_normal (ns)]]&lt;$P$509)</f>
        <v>0</v>
      </c>
    </row>
    <row r="379" spans="2:32" x14ac:dyDescent="0.3">
      <c r="B379">
        <v>376</v>
      </c>
      <c r="C379">
        <v>71</v>
      </c>
      <c r="D379">
        <v>41</v>
      </c>
      <c r="E379">
        <v>376</v>
      </c>
      <c r="F379">
        <v>73</v>
      </c>
      <c r="G379">
        <v>59</v>
      </c>
      <c r="H379">
        <v>376</v>
      </c>
      <c r="I379">
        <v>174</v>
      </c>
      <c r="J379">
        <v>170</v>
      </c>
      <c r="K379">
        <v>376</v>
      </c>
      <c r="L379">
        <v>374</v>
      </c>
      <c r="M379">
        <v>753</v>
      </c>
      <c r="N379">
        <v>376</v>
      </c>
      <c r="O379">
        <v>456</v>
      </c>
      <c r="P379">
        <v>656</v>
      </c>
      <c r="R379" s="8">
        <v>376</v>
      </c>
      <c r="S379" t="b">
        <f>OR(Tabla19[[#This Row],[Tiempo_lineal (ns)]]&gt;$C$508,Tabla19[[#This Row],[Tiempo_lineal (ns)]]&lt;$C$509)</f>
        <v>0</v>
      </c>
      <c r="T379" t="b">
        <f>OR(Tabla19[[#This Row],[Tiempo_normal (ns)]]&gt;$D$508,Tabla19[[#This Row],[Tiempo_normal (ns)]]&lt;$D$509)</f>
        <v>0</v>
      </c>
      <c r="U379" s="8">
        <v>376</v>
      </c>
      <c r="V379" t="b">
        <f>OR(Tabla310[[#This Row],[Tiempo_lineal (ns)]]&gt;$F$508,Tabla310[[#This Row],[Tiempo_lineal (ns)]]&lt;$F$509)</f>
        <v>0</v>
      </c>
      <c r="W379" t="b">
        <f>OR(Tabla310[[#This Row],[Tiempo_normal (ns)]]&gt;$G$508,Tabla310[[#This Row],[Tiempo_normal (ns)]]&lt;$G$509)</f>
        <v>0</v>
      </c>
      <c r="X379" s="8">
        <v>376</v>
      </c>
      <c r="Y379" t="b">
        <f>OR(Tabla411[[#This Row],[Tiempo_lineal (ns)]]&gt;$I$508,Tabla411[[#This Row],[Tiempo_lineal (ns)]]&lt;$I$509)</f>
        <v>0</v>
      </c>
      <c r="Z379" t="b">
        <f>OR(Tabla411[[#This Row],[Tiempo_normal (ns)]]&gt;$J$508,Tabla411[[#This Row],[Tiempo_normal (ns)]]&lt;$J$509)</f>
        <v>0</v>
      </c>
      <c r="AA379" s="8">
        <v>376</v>
      </c>
      <c r="AB379" t="b">
        <f>OR(Tabla512[[#This Row],[Tiempo_lineal (ns)]]&gt;$L$508,Tabla512[[#This Row],[Tiempo_lineal (ns)]]&lt;$L$509)</f>
        <v>0</v>
      </c>
      <c r="AC379" t="b">
        <f>OR(Tabla512[[#This Row],[Tiempo_normal (ns)]]&gt;$M$508,Tabla512[[#This Row],[Tiempo_normal (ns)]]&lt;$M$509)</f>
        <v>1</v>
      </c>
      <c r="AD379" s="8">
        <v>376</v>
      </c>
      <c r="AE379" t="b">
        <f>OR(Tabla613[[#This Row],[Tiempo_lineal (ns)]]&gt;$O$508,Tabla613[[#This Row],[Tiempo_lineal (ns)]]&lt;$O$509)</f>
        <v>0</v>
      </c>
      <c r="AF379" s="7" t="b">
        <f>OR(Tabla613[[#This Row],[Tiempo_normal (ns)]]&gt;$P$508,Tabla613[[#This Row],[Tiempo_normal (ns)]]&lt;$P$509)</f>
        <v>0</v>
      </c>
    </row>
    <row r="380" spans="2:32" x14ac:dyDescent="0.3">
      <c r="B380">
        <v>377</v>
      </c>
      <c r="C380">
        <v>86</v>
      </c>
      <c r="D380">
        <v>40</v>
      </c>
      <c r="E380">
        <v>377</v>
      </c>
      <c r="F380">
        <v>104</v>
      </c>
      <c r="G380">
        <v>53</v>
      </c>
      <c r="H380">
        <v>377</v>
      </c>
      <c r="I380">
        <v>770</v>
      </c>
      <c r="J380">
        <v>407</v>
      </c>
      <c r="K380">
        <v>377</v>
      </c>
      <c r="L380">
        <v>347</v>
      </c>
      <c r="M380">
        <v>346</v>
      </c>
      <c r="N380">
        <v>377</v>
      </c>
      <c r="O380">
        <v>1075</v>
      </c>
      <c r="P380">
        <v>259</v>
      </c>
      <c r="R380" s="6">
        <v>377</v>
      </c>
      <c r="S380" t="b">
        <f>OR(Tabla19[[#This Row],[Tiempo_lineal (ns)]]&gt;$C$508,Tabla19[[#This Row],[Tiempo_lineal (ns)]]&lt;$C$509)</f>
        <v>0</v>
      </c>
      <c r="T380" t="b">
        <f>OR(Tabla19[[#This Row],[Tiempo_normal (ns)]]&gt;$D$508,Tabla19[[#This Row],[Tiempo_normal (ns)]]&lt;$D$509)</f>
        <v>0</v>
      </c>
      <c r="U380" s="6">
        <v>377</v>
      </c>
      <c r="V380" t="b">
        <f>OR(Tabla310[[#This Row],[Tiempo_lineal (ns)]]&gt;$F$508,Tabla310[[#This Row],[Tiempo_lineal (ns)]]&lt;$F$509)</f>
        <v>0</v>
      </c>
      <c r="W380" t="b">
        <f>OR(Tabla310[[#This Row],[Tiempo_normal (ns)]]&gt;$G$508,Tabla310[[#This Row],[Tiempo_normal (ns)]]&lt;$G$509)</f>
        <v>0</v>
      </c>
      <c r="X380" s="6">
        <v>377</v>
      </c>
      <c r="Y380" t="b">
        <f>OR(Tabla411[[#This Row],[Tiempo_lineal (ns)]]&gt;$I$508,Tabla411[[#This Row],[Tiempo_lineal (ns)]]&lt;$I$509)</f>
        <v>1</v>
      </c>
      <c r="Z380" t="b">
        <f>OR(Tabla411[[#This Row],[Tiempo_normal (ns)]]&gt;$J$508,Tabla411[[#This Row],[Tiempo_normal (ns)]]&lt;$J$509)</f>
        <v>0</v>
      </c>
      <c r="AA380" s="6">
        <v>377</v>
      </c>
      <c r="AB380" t="b">
        <f>OR(Tabla512[[#This Row],[Tiempo_lineal (ns)]]&gt;$L$508,Tabla512[[#This Row],[Tiempo_lineal (ns)]]&lt;$L$509)</f>
        <v>0</v>
      </c>
      <c r="AC380" t="b">
        <f>OR(Tabla512[[#This Row],[Tiempo_normal (ns)]]&gt;$M$508,Tabla512[[#This Row],[Tiempo_normal (ns)]]&lt;$M$509)</f>
        <v>0</v>
      </c>
      <c r="AD380" s="6">
        <v>377</v>
      </c>
      <c r="AE380" t="b">
        <f>OR(Tabla613[[#This Row],[Tiempo_lineal (ns)]]&gt;$O$508,Tabla613[[#This Row],[Tiempo_lineal (ns)]]&lt;$O$509)</f>
        <v>0</v>
      </c>
      <c r="AF380" s="7" t="b">
        <f>OR(Tabla613[[#This Row],[Tiempo_normal (ns)]]&gt;$P$508,Tabla613[[#This Row],[Tiempo_normal (ns)]]&lt;$P$509)</f>
        <v>0</v>
      </c>
    </row>
    <row r="381" spans="2:32" x14ac:dyDescent="0.3">
      <c r="B381">
        <v>378</v>
      </c>
      <c r="C381">
        <v>35</v>
      </c>
      <c r="D381">
        <v>41</v>
      </c>
      <c r="E381">
        <v>378</v>
      </c>
      <c r="F381">
        <v>106</v>
      </c>
      <c r="G381">
        <v>69</v>
      </c>
      <c r="H381">
        <v>378</v>
      </c>
      <c r="I381">
        <v>271</v>
      </c>
      <c r="J381">
        <v>84</v>
      </c>
      <c r="K381">
        <v>378</v>
      </c>
      <c r="L381">
        <v>523</v>
      </c>
      <c r="M381">
        <v>49</v>
      </c>
      <c r="N381">
        <v>378</v>
      </c>
      <c r="O381">
        <v>638</v>
      </c>
      <c r="P381">
        <v>643</v>
      </c>
      <c r="R381" s="8">
        <v>378</v>
      </c>
      <c r="S381" t="b">
        <f>OR(Tabla19[[#This Row],[Tiempo_lineal (ns)]]&gt;$C$508,Tabla19[[#This Row],[Tiempo_lineal (ns)]]&lt;$C$509)</f>
        <v>0</v>
      </c>
      <c r="T381" t="b">
        <f>OR(Tabla19[[#This Row],[Tiempo_normal (ns)]]&gt;$D$508,Tabla19[[#This Row],[Tiempo_normal (ns)]]&lt;$D$509)</f>
        <v>0</v>
      </c>
      <c r="U381" s="8">
        <v>378</v>
      </c>
      <c r="V381" t="b">
        <f>OR(Tabla310[[#This Row],[Tiempo_lineal (ns)]]&gt;$F$508,Tabla310[[#This Row],[Tiempo_lineal (ns)]]&lt;$F$509)</f>
        <v>0</v>
      </c>
      <c r="W381" t="b">
        <f>OR(Tabla310[[#This Row],[Tiempo_normal (ns)]]&gt;$G$508,Tabla310[[#This Row],[Tiempo_normal (ns)]]&lt;$G$509)</f>
        <v>0</v>
      </c>
      <c r="X381" s="8">
        <v>378</v>
      </c>
      <c r="Y381" t="b">
        <f>OR(Tabla411[[#This Row],[Tiempo_lineal (ns)]]&gt;$I$508,Tabla411[[#This Row],[Tiempo_lineal (ns)]]&lt;$I$509)</f>
        <v>0</v>
      </c>
      <c r="Z381" t="b">
        <f>OR(Tabla411[[#This Row],[Tiempo_normal (ns)]]&gt;$J$508,Tabla411[[#This Row],[Tiempo_normal (ns)]]&lt;$J$509)</f>
        <v>0</v>
      </c>
      <c r="AA381" s="8">
        <v>378</v>
      </c>
      <c r="AB381" t="b">
        <f>OR(Tabla512[[#This Row],[Tiempo_lineal (ns)]]&gt;$L$508,Tabla512[[#This Row],[Tiempo_lineal (ns)]]&lt;$L$509)</f>
        <v>0</v>
      </c>
      <c r="AC381" t="b">
        <f>OR(Tabla512[[#This Row],[Tiempo_normal (ns)]]&gt;$M$508,Tabla512[[#This Row],[Tiempo_normal (ns)]]&lt;$M$509)</f>
        <v>1</v>
      </c>
      <c r="AD381" s="8">
        <v>378</v>
      </c>
      <c r="AE381" t="b">
        <f>OR(Tabla613[[#This Row],[Tiempo_lineal (ns)]]&gt;$O$508,Tabla613[[#This Row],[Tiempo_lineal (ns)]]&lt;$O$509)</f>
        <v>0</v>
      </c>
      <c r="AF381" s="7" t="b">
        <f>OR(Tabla613[[#This Row],[Tiempo_normal (ns)]]&gt;$P$508,Tabla613[[#This Row],[Tiempo_normal (ns)]]&lt;$P$509)</f>
        <v>0</v>
      </c>
    </row>
    <row r="382" spans="2:32" x14ac:dyDescent="0.3">
      <c r="B382">
        <v>379</v>
      </c>
      <c r="C382">
        <v>81</v>
      </c>
      <c r="D382">
        <v>37</v>
      </c>
      <c r="E382">
        <v>379</v>
      </c>
      <c r="F382">
        <v>104</v>
      </c>
      <c r="G382">
        <v>77</v>
      </c>
      <c r="H382">
        <v>379</v>
      </c>
      <c r="I382">
        <v>111</v>
      </c>
      <c r="J382">
        <v>363</v>
      </c>
      <c r="K382">
        <v>379</v>
      </c>
      <c r="L382">
        <v>316</v>
      </c>
      <c r="M382">
        <v>261</v>
      </c>
      <c r="N382">
        <v>379</v>
      </c>
      <c r="O382">
        <v>803</v>
      </c>
      <c r="P382">
        <v>969</v>
      </c>
      <c r="R382" s="6">
        <v>379</v>
      </c>
      <c r="S382" t="b">
        <f>OR(Tabla19[[#This Row],[Tiempo_lineal (ns)]]&gt;$C$508,Tabla19[[#This Row],[Tiempo_lineal (ns)]]&lt;$C$509)</f>
        <v>0</v>
      </c>
      <c r="T382" t="b">
        <f>OR(Tabla19[[#This Row],[Tiempo_normal (ns)]]&gt;$D$508,Tabla19[[#This Row],[Tiempo_normal (ns)]]&lt;$D$509)</f>
        <v>0</v>
      </c>
      <c r="U382" s="6">
        <v>379</v>
      </c>
      <c r="V382" t="b">
        <f>OR(Tabla310[[#This Row],[Tiempo_lineal (ns)]]&gt;$F$508,Tabla310[[#This Row],[Tiempo_lineal (ns)]]&lt;$F$509)</f>
        <v>0</v>
      </c>
      <c r="W382" t="b">
        <f>OR(Tabla310[[#This Row],[Tiempo_normal (ns)]]&gt;$G$508,Tabla310[[#This Row],[Tiempo_normal (ns)]]&lt;$G$509)</f>
        <v>0</v>
      </c>
      <c r="X382" s="6">
        <v>379</v>
      </c>
      <c r="Y382" t="b">
        <f>OR(Tabla411[[#This Row],[Tiempo_lineal (ns)]]&gt;$I$508,Tabla411[[#This Row],[Tiempo_lineal (ns)]]&lt;$I$509)</f>
        <v>0</v>
      </c>
      <c r="Z382" t="b">
        <f>OR(Tabla411[[#This Row],[Tiempo_normal (ns)]]&gt;$J$508,Tabla411[[#This Row],[Tiempo_normal (ns)]]&lt;$J$509)</f>
        <v>0</v>
      </c>
      <c r="AA382" s="6">
        <v>379</v>
      </c>
      <c r="AB382" t="b">
        <f>OR(Tabla512[[#This Row],[Tiempo_lineal (ns)]]&gt;$L$508,Tabla512[[#This Row],[Tiempo_lineal (ns)]]&lt;$L$509)</f>
        <v>0</v>
      </c>
      <c r="AC382" t="b">
        <f>OR(Tabla512[[#This Row],[Tiempo_normal (ns)]]&gt;$M$508,Tabla512[[#This Row],[Tiempo_normal (ns)]]&lt;$M$509)</f>
        <v>0</v>
      </c>
      <c r="AD382" s="6">
        <v>379</v>
      </c>
      <c r="AE382" t="b">
        <f>OR(Tabla613[[#This Row],[Tiempo_lineal (ns)]]&gt;$O$508,Tabla613[[#This Row],[Tiempo_lineal (ns)]]&lt;$O$509)</f>
        <v>0</v>
      </c>
      <c r="AF382" s="7" t="b">
        <f>OR(Tabla613[[#This Row],[Tiempo_normal (ns)]]&gt;$P$508,Tabla613[[#This Row],[Tiempo_normal (ns)]]&lt;$P$509)</f>
        <v>0</v>
      </c>
    </row>
    <row r="383" spans="2:32" x14ac:dyDescent="0.3">
      <c r="B383">
        <v>380</v>
      </c>
      <c r="C383">
        <v>72</v>
      </c>
      <c r="D383">
        <v>67</v>
      </c>
      <c r="E383">
        <v>380</v>
      </c>
      <c r="F383">
        <v>67</v>
      </c>
      <c r="G383">
        <v>46</v>
      </c>
      <c r="H383">
        <v>380</v>
      </c>
      <c r="I383">
        <v>366</v>
      </c>
      <c r="J383">
        <v>86</v>
      </c>
      <c r="K383">
        <v>380</v>
      </c>
      <c r="L383">
        <v>261</v>
      </c>
      <c r="M383">
        <v>446</v>
      </c>
      <c r="N383">
        <v>380</v>
      </c>
      <c r="O383">
        <v>1201</v>
      </c>
      <c r="P383">
        <v>411</v>
      </c>
      <c r="R383" s="8">
        <v>380</v>
      </c>
      <c r="S383" t="b">
        <f>OR(Tabla19[[#This Row],[Tiempo_lineal (ns)]]&gt;$C$508,Tabla19[[#This Row],[Tiempo_lineal (ns)]]&lt;$C$509)</f>
        <v>0</v>
      </c>
      <c r="T383" t="b">
        <f>OR(Tabla19[[#This Row],[Tiempo_normal (ns)]]&gt;$D$508,Tabla19[[#This Row],[Tiempo_normal (ns)]]&lt;$D$509)</f>
        <v>0</v>
      </c>
      <c r="U383" s="8">
        <v>380</v>
      </c>
      <c r="V383" t="b">
        <f>OR(Tabla310[[#This Row],[Tiempo_lineal (ns)]]&gt;$F$508,Tabla310[[#This Row],[Tiempo_lineal (ns)]]&lt;$F$509)</f>
        <v>0</v>
      </c>
      <c r="W383" t="b">
        <f>OR(Tabla310[[#This Row],[Tiempo_normal (ns)]]&gt;$G$508,Tabla310[[#This Row],[Tiempo_normal (ns)]]&lt;$G$509)</f>
        <v>0</v>
      </c>
      <c r="X383" s="8">
        <v>380</v>
      </c>
      <c r="Y383" t="b">
        <f>OR(Tabla411[[#This Row],[Tiempo_lineal (ns)]]&gt;$I$508,Tabla411[[#This Row],[Tiempo_lineal (ns)]]&lt;$I$509)</f>
        <v>0</v>
      </c>
      <c r="Z383" t="b">
        <f>OR(Tabla411[[#This Row],[Tiempo_normal (ns)]]&gt;$J$508,Tabla411[[#This Row],[Tiempo_normal (ns)]]&lt;$J$509)</f>
        <v>0</v>
      </c>
      <c r="AA383" s="8">
        <v>380</v>
      </c>
      <c r="AB383" t="b">
        <f>OR(Tabla512[[#This Row],[Tiempo_lineal (ns)]]&gt;$L$508,Tabla512[[#This Row],[Tiempo_lineal (ns)]]&lt;$L$509)</f>
        <v>0</v>
      </c>
      <c r="AC383" t="b">
        <f>OR(Tabla512[[#This Row],[Tiempo_normal (ns)]]&gt;$M$508,Tabla512[[#This Row],[Tiempo_normal (ns)]]&lt;$M$509)</f>
        <v>0</v>
      </c>
      <c r="AD383" s="8">
        <v>380</v>
      </c>
      <c r="AE383" t="b">
        <f>OR(Tabla613[[#This Row],[Tiempo_lineal (ns)]]&gt;$O$508,Tabla613[[#This Row],[Tiempo_lineal (ns)]]&lt;$O$509)</f>
        <v>0</v>
      </c>
      <c r="AF383" s="7" t="b">
        <f>OR(Tabla613[[#This Row],[Tiempo_normal (ns)]]&gt;$P$508,Tabla613[[#This Row],[Tiempo_normal (ns)]]&lt;$P$509)</f>
        <v>0</v>
      </c>
    </row>
    <row r="384" spans="2:32" x14ac:dyDescent="0.3">
      <c r="B384">
        <v>381</v>
      </c>
      <c r="C384">
        <v>79</v>
      </c>
      <c r="D384">
        <v>52</v>
      </c>
      <c r="E384">
        <v>381</v>
      </c>
      <c r="F384">
        <v>145</v>
      </c>
      <c r="G384">
        <v>98</v>
      </c>
      <c r="H384">
        <v>381</v>
      </c>
      <c r="I384">
        <v>106</v>
      </c>
      <c r="J384">
        <v>224</v>
      </c>
      <c r="K384">
        <v>381</v>
      </c>
      <c r="L384">
        <v>352</v>
      </c>
      <c r="M384">
        <v>249</v>
      </c>
      <c r="N384">
        <v>381</v>
      </c>
      <c r="O384">
        <v>1231</v>
      </c>
      <c r="P384">
        <v>654</v>
      </c>
      <c r="R384" s="6">
        <v>381</v>
      </c>
      <c r="S384" t="b">
        <f>OR(Tabla19[[#This Row],[Tiempo_lineal (ns)]]&gt;$C$508,Tabla19[[#This Row],[Tiempo_lineal (ns)]]&lt;$C$509)</f>
        <v>0</v>
      </c>
      <c r="T384" t="b">
        <f>OR(Tabla19[[#This Row],[Tiempo_normal (ns)]]&gt;$D$508,Tabla19[[#This Row],[Tiempo_normal (ns)]]&lt;$D$509)</f>
        <v>0</v>
      </c>
      <c r="U384" s="6">
        <v>381</v>
      </c>
      <c r="V384" t="b">
        <f>OR(Tabla310[[#This Row],[Tiempo_lineal (ns)]]&gt;$F$508,Tabla310[[#This Row],[Tiempo_lineal (ns)]]&lt;$F$509)</f>
        <v>0</v>
      </c>
      <c r="W384" t="b">
        <f>OR(Tabla310[[#This Row],[Tiempo_normal (ns)]]&gt;$G$508,Tabla310[[#This Row],[Tiempo_normal (ns)]]&lt;$G$509)</f>
        <v>0</v>
      </c>
      <c r="X384" s="6">
        <v>381</v>
      </c>
      <c r="Y384" t="b">
        <f>OR(Tabla411[[#This Row],[Tiempo_lineal (ns)]]&gt;$I$508,Tabla411[[#This Row],[Tiempo_lineal (ns)]]&lt;$I$509)</f>
        <v>0</v>
      </c>
      <c r="Z384" t="b">
        <f>OR(Tabla411[[#This Row],[Tiempo_normal (ns)]]&gt;$J$508,Tabla411[[#This Row],[Tiempo_normal (ns)]]&lt;$J$509)</f>
        <v>0</v>
      </c>
      <c r="AA384" s="6">
        <v>381</v>
      </c>
      <c r="AB384" t="b">
        <f>OR(Tabla512[[#This Row],[Tiempo_lineal (ns)]]&gt;$L$508,Tabla512[[#This Row],[Tiempo_lineal (ns)]]&lt;$L$509)</f>
        <v>0</v>
      </c>
      <c r="AC384" t="b">
        <f>OR(Tabla512[[#This Row],[Tiempo_normal (ns)]]&gt;$M$508,Tabla512[[#This Row],[Tiempo_normal (ns)]]&lt;$M$509)</f>
        <v>0</v>
      </c>
      <c r="AD384" s="6">
        <v>381</v>
      </c>
      <c r="AE384" t="b">
        <f>OR(Tabla613[[#This Row],[Tiempo_lineal (ns)]]&gt;$O$508,Tabla613[[#This Row],[Tiempo_lineal (ns)]]&lt;$O$509)</f>
        <v>0</v>
      </c>
      <c r="AF384" s="7" t="b">
        <f>OR(Tabla613[[#This Row],[Tiempo_normal (ns)]]&gt;$P$508,Tabla613[[#This Row],[Tiempo_normal (ns)]]&lt;$P$509)</f>
        <v>0</v>
      </c>
    </row>
    <row r="385" spans="2:32" x14ac:dyDescent="0.3">
      <c r="B385">
        <v>382</v>
      </c>
      <c r="C385">
        <v>42</v>
      </c>
      <c r="D385">
        <v>67</v>
      </c>
      <c r="E385">
        <v>382</v>
      </c>
      <c r="F385">
        <v>76</v>
      </c>
      <c r="G385">
        <v>78</v>
      </c>
      <c r="H385">
        <v>382</v>
      </c>
      <c r="I385">
        <v>143</v>
      </c>
      <c r="J385">
        <v>106</v>
      </c>
      <c r="K385">
        <v>382</v>
      </c>
      <c r="L385">
        <v>563</v>
      </c>
      <c r="M385">
        <v>157</v>
      </c>
      <c r="N385">
        <v>382</v>
      </c>
      <c r="O385">
        <v>1307</v>
      </c>
      <c r="P385">
        <v>656</v>
      </c>
      <c r="R385" s="8">
        <v>382</v>
      </c>
      <c r="S385" t="b">
        <f>OR(Tabla19[[#This Row],[Tiempo_lineal (ns)]]&gt;$C$508,Tabla19[[#This Row],[Tiempo_lineal (ns)]]&lt;$C$509)</f>
        <v>0</v>
      </c>
      <c r="T385" t="b">
        <f>OR(Tabla19[[#This Row],[Tiempo_normal (ns)]]&gt;$D$508,Tabla19[[#This Row],[Tiempo_normal (ns)]]&lt;$D$509)</f>
        <v>0</v>
      </c>
      <c r="U385" s="8">
        <v>382</v>
      </c>
      <c r="V385" t="b">
        <f>OR(Tabla310[[#This Row],[Tiempo_lineal (ns)]]&gt;$F$508,Tabla310[[#This Row],[Tiempo_lineal (ns)]]&lt;$F$509)</f>
        <v>0</v>
      </c>
      <c r="W385" t="b">
        <f>OR(Tabla310[[#This Row],[Tiempo_normal (ns)]]&gt;$G$508,Tabla310[[#This Row],[Tiempo_normal (ns)]]&lt;$G$509)</f>
        <v>0</v>
      </c>
      <c r="X385" s="8">
        <v>382</v>
      </c>
      <c r="Y385" t="b">
        <f>OR(Tabla411[[#This Row],[Tiempo_lineal (ns)]]&gt;$I$508,Tabla411[[#This Row],[Tiempo_lineal (ns)]]&lt;$I$509)</f>
        <v>0</v>
      </c>
      <c r="Z385" t="b">
        <f>OR(Tabla411[[#This Row],[Tiempo_normal (ns)]]&gt;$J$508,Tabla411[[#This Row],[Tiempo_normal (ns)]]&lt;$J$509)</f>
        <v>0</v>
      </c>
      <c r="AA385" s="8">
        <v>382</v>
      </c>
      <c r="AB385" t="b">
        <f>OR(Tabla512[[#This Row],[Tiempo_lineal (ns)]]&gt;$L$508,Tabla512[[#This Row],[Tiempo_lineal (ns)]]&lt;$L$509)</f>
        <v>0</v>
      </c>
      <c r="AC385" t="b">
        <f>OR(Tabla512[[#This Row],[Tiempo_normal (ns)]]&gt;$M$508,Tabla512[[#This Row],[Tiempo_normal (ns)]]&lt;$M$509)</f>
        <v>0</v>
      </c>
      <c r="AD385" s="8">
        <v>382</v>
      </c>
      <c r="AE385" t="b">
        <f>OR(Tabla613[[#This Row],[Tiempo_lineal (ns)]]&gt;$O$508,Tabla613[[#This Row],[Tiempo_lineal (ns)]]&lt;$O$509)</f>
        <v>0</v>
      </c>
      <c r="AF385" s="7" t="b">
        <f>OR(Tabla613[[#This Row],[Tiempo_normal (ns)]]&gt;$P$508,Tabla613[[#This Row],[Tiempo_normal (ns)]]&lt;$P$509)</f>
        <v>0</v>
      </c>
    </row>
    <row r="386" spans="2:32" x14ac:dyDescent="0.3">
      <c r="B386">
        <v>383</v>
      </c>
      <c r="C386">
        <v>84</v>
      </c>
      <c r="D386">
        <v>67</v>
      </c>
      <c r="E386">
        <v>383</v>
      </c>
      <c r="F386">
        <v>133</v>
      </c>
      <c r="G386">
        <v>839</v>
      </c>
      <c r="H386">
        <v>383</v>
      </c>
      <c r="I386">
        <v>112</v>
      </c>
      <c r="J386">
        <v>196</v>
      </c>
      <c r="K386">
        <v>383</v>
      </c>
      <c r="L386">
        <v>732</v>
      </c>
      <c r="M386">
        <v>231</v>
      </c>
      <c r="N386">
        <v>383</v>
      </c>
      <c r="O386">
        <v>583</v>
      </c>
      <c r="P386">
        <v>513</v>
      </c>
      <c r="R386" s="6">
        <v>383</v>
      </c>
      <c r="S386" t="b">
        <f>OR(Tabla19[[#This Row],[Tiempo_lineal (ns)]]&gt;$C$508,Tabla19[[#This Row],[Tiempo_lineal (ns)]]&lt;$C$509)</f>
        <v>0</v>
      </c>
      <c r="T386" t="b">
        <f>OR(Tabla19[[#This Row],[Tiempo_normal (ns)]]&gt;$D$508,Tabla19[[#This Row],[Tiempo_normal (ns)]]&lt;$D$509)</f>
        <v>0</v>
      </c>
      <c r="U386" s="6">
        <v>383</v>
      </c>
      <c r="V386" t="b">
        <f>OR(Tabla310[[#This Row],[Tiempo_lineal (ns)]]&gt;$F$508,Tabla310[[#This Row],[Tiempo_lineal (ns)]]&lt;$F$509)</f>
        <v>0</v>
      </c>
      <c r="W386" t="b">
        <f>OR(Tabla310[[#This Row],[Tiempo_normal (ns)]]&gt;$G$508,Tabla310[[#This Row],[Tiempo_normal (ns)]]&lt;$G$509)</f>
        <v>1</v>
      </c>
      <c r="X386" s="6">
        <v>383</v>
      </c>
      <c r="Y386" t="b">
        <f>OR(Tabla411[[#This Row],[Tiempo_lineal (ns)]]&gt;$I$508,Tabla411[[#This Row],[Tiempo_lineal (ns)]]&lt;$I$509)</f>
        <v>0</v>
      </c>
      <c r="Z386" t="b">
        <f>OR(Tabla411[[#This Row],[Tiempo_normal (ns)]]&gt;$J$508,Tabla411[[#This Row],[Tiempo_normal (ns)]]&lt;$J$509)</f>
        <v>0</v>
      </c>
      <c r="AA386" s="6">
        <v>383</v>
      </c>
      <c r="AB386" t="b">
        <f>OR(Tabla512[[#This Row],[Tiempo_lineal (ns)]]&gt;$L$508,Tabla512[[#This Row],[Tiempo_lineal (ns)]]&lt;$L$509)</f>
        <v>1</v>
      </c>
      <c r="AC386" t="b">
        <f>OR(Tabla512[[#This Row],[Tiempo_normal (ns)]]&gt;$M$508,Tabla512[[#This Row],[Tiempo_normal (ns)]]&lt;$M$509)</f>
        <v>0</v>
      </c>
      <c r="AD386" s="6">
        <v>383</v>
      </c>
      <c r="AE386" t="b">
        <f>OR(Tabla613[[#This Row],[Tiempo_lineal (ns)]]&gt;$O$508,Tabla613[[#This Row],[Tiempo_lineal (ns)]]&lt;$O$509)</f>
        <v>0</v>
      </c>
      <c r="AF386" s="7" t="b">
        <f>OR(Tabla613[[#This Row],[Tiempo_normal (ns)]]&gt;$P$508,Tabla613[[#This Row],[Tiempo_normal (ns)]]&lt;$P$509)</f>
        <v>0</v>
      </c>
    </row>
    <row r="387" spans="2:32" x14ac:dyDescent="0.3">
      <c r="B387">
        <v>384</v>
      </c>
      <c r="C387">
        <v>93</v>
      </c>
      <c r="D387">
        <v>54</v>
      </c>
      <c r="E387">
        <v>384</v>
      </c>
      <c r="F387">
        <v>102</v>
      </c>
      <c r="G387">
        <v>95</v>
      </c>
      <c r="H387">
        <v>384</v>
      </c>
      <c r="I387">
        <v>93</v>
      </c>
      <c r="J387">
        <v>208</v>
      </c>
      <c r="K387">
        <v>384</v>
      </c>
      <c r="L387">
        <v>306</v>
      </c>
      <c r="M387">
        <v>389</v>
      </c>
      <c r="N387">
        <v>384</v>
      </c>
      <c r="O387">
        <v>495</v>
      </c>
      <c r="P387">
        <v>382</v>
      </c>
      <c r="R387" s="8">
        <v>384</v>
      </c>
      <c r="S387" t="b">
        <f>OR(Tabla19[[#This Row],[Tiempo_lineal (ns)]]&gt;$C$508,Tabla19[[#This Row],[Tiempo_lineal (ns)]]&lt;$C$509)</f>
        <v>0</v>
      </c>
      <c r="T387" t="b">
        <f>OR(Tabla19[[#This Row],[Tiempo_normal (ns)]]&gt;$D$508,Tabla19[[#This Row],[Tiempo_normal (ns)]]&lt;$D$509)</f>
        <v>0</v>
      </c>
      <c r="U387" s="8">
        <v>384</v>
      </c>
      <c r="V387" t="b">
        <f>OR(Tabla310[[#This Row],[Tiempo_lineal (ns)]]&gt;$F$508,Tabla310[[#This Row],[Tiempo_lineal (ns)]]&lt;$F$509)</f>
        <v>0</v>
      </c>
      <c r="W387" t="b">
        <f>OR(Tabla310[[#This Row],[Tiempo_normal (ns)]]&gt;$G$508,Tabla310[[#This Row],[Tiempo_normal (ns)]]&lt;$G$509)</f>
        <v>0</v>
      </c>
      <c r="X387" s="8">
        <v>384</v>
      </c>
      <c r="Y387" t="b">
        <f>OR(Tabla411[[#This Row],[Tiempo_lineal (ns)]]&gt;$I$508,Tabla411[[#This Row],[Tiempo_lineal (ns)]]&lt;$I$509)</f>
        <v>0</v>
      </c>
      <c r="Z387" t="b">
        <f>OR(Tabla411[[#This Row],[Tiempo_normal (ns)]]&gt;$J$508,Tabla411[[#This Row],[Tiempo_normal (ns)]]&lt;$J$509)</f>
        <v>0</v>
      </c>
      <c r="AA387" s="8">
        <v>384</v>
      </c>
      <c r="AB387" t="b">
        <f>OR(Tabla512[[#This Row],[Tiempo_lineal (ns)]]&gt;$L$508,Tabla512[[#This Row],[Tiempo_lineal (ns)]]&lt;$L$509)</f>
        <v>0</v>
      </c>
      <c r="AC387" t="b">
        <f>OR(Tabla512[[#This Row],[Tiempo_normal (ns)]]&gt;$M$508,Tabla512[[#This Row],[Tiempo_normal (ns)]]&lt;$M$509)</f>
        <v>0</v>
      </c>
      <c r="AD387" s="8">
        <v>384</v>
      </c>
      <c r="AE387" t="b">
        <f>OR(Tabla613[[#This Row],[Tiempo_lineal (ns)]]&gt;$O$508,Tabla613[[#This Row],[Tiempo_lineal (ns)]]&lt;$O$509)</f>
        <v>0</v>
      </c>
      <c r="AF387" s="7" t="b">
        <f>OR(Tabla613[[#This Row],[Tiempo_normal (ns)]]&gt;$P$508,Tabla613[[#This Row],[Tiempo_normal (ns)]]&lt;$P$509)</f>
        <v>0</v>
      </c>
    </row>
    <row r="388" spans="2:32" x14ac:dyDescent="0.3">
      <c r="B388">
        <v>385</v>
      </c>
      <c r="C388">
        <v>84</v>
      </c>
      <c r="D388">
        <v>75</v>
      </c>
      <c r="E388">
        <v>385</v>
      </c>
      <c r="F388">
        <v>79</v>
      </c>
      <c r="G388">
        <v>40</v>
      </c>
      <c r="H388">
        <v>385</v>
      </c>
      <c r="I388">
        <v>248</v>
      </c>
      <c r="J388">
        <v>120</v>
      </c>
      <c r="K388">
        <v>385</v>
      </c>
      <c r="L388">
        <v>378</v>
      </c>
      <c r="M388">
        <v>260</v>
      </c>
      <c r="N388">
        <v>385</v>
      </c>
      <c r="O388">
        <v>507</v>
      </c>
      <c r="P388">
        <v>509</v>
      </c>
      <c r="R388" s="6">
        <v>385</v>
      </c>
      <c r="S388" t="b">
        <f>OR(Tabla19[[#This Row],[Tiempo_lineal (ns)]]&gt;$C$508,Tabla19[[#This Row],[Tiempo_lineal (ns)]]&lt;$C$509)</f>
        <v>0</v>
      </c>
      <c r="T388" t="b">
        <f>OR(Tabla19[[#This Row],[Tiempo_normal (ns)]]&gt;$D$508,Tabla19[[#This Row],[Tiempo_normal (ns)]]&lt;$D$509)</f>
        <v>0</v>
      </c>
      <c r="U388" s="6">
        <v>385</v>
      </c>
      <c r="V388" t="b">
        <f>OR(Tabla310[[#This Row],[Tiempo_lineal (ns)]]&gt;$F$508,Tabla310[[#This Row],[Tiempo_lineal (ns)]]&lt;$F$509)</f>
        <v>0</v>
      </c>
      <c r="W388" t="b">
        <f>OR(Tabla310[[#This Row],[Tiempo_normal (ns)]]&gt;$G$508,Tabla310[[#This Row],[Tiempo_normal (ns)]]&lt;$G$509)</f>
        <v>0</v>
      </c>
      <c r="X388" s="6">
        <v>385</v>
      </c>
      <c r="Y388" t="b">
        <f>OR(Tabla411[[#This Row],[Tiempo_lineal (ns)]]&gt;$I$508,Tabla411[[#This Row],[Tiempo_lineal (ns)]]&lt;$I$509)</f>
        <v>0</v>
      </c>
      <c r="Z388" t="b">
        <f>OR(Tabla411[[#This Row],[Tiempo_normal (ns)]]&gt;$J$508,Tabla411[[#This Row],[Tiempo_normal (ns)]]&lt;$J$509)</f>
        <v>0</v>
      </c>
      <c r="AA388" s="6">
        <v>385</v>
      </c>
      <c r="AB388" t="b">
        <f>OR(Tabla512[[#This Row],[Tiempo_lineal (ns)]]&gt;$L$508,Tabla512[[#This Row],[Tiempo_lineal (ns)]]&lt;$L$509)</f>
        <v>0</v>
      </c>
      <c r="AC388" t="b">
        <f>OR(Tabla512[[#This Row],[Tiempo_normal (ns)]]&gt;$M$508,Tabla512[[#This Row],[Tiempo_normal (ns)]]&lt;$M$509)</f>
        <v>0</v>
      </c>
      <c r="AD388" s="6">
        <v>385</v>
      </c>
      <c r="AE388" t="b">
        <f>OR(Tabla613[[#This Row],[Tiempo_lineal (ns)]]&gt;$O$508,Tabla613[[#This Row],[Tiempo_lineal (ns)]]&lt;$O$509)</f>
        <v>0</v>
      </c>
      <c r="AF388" s="7" t="b">
        <f>OR(Tabla613[[#This Row],[Tiempo_normal (ns)]]&gt;$P$508,Tabla613[[#This Row],[Tiempo_normal (ns)]]&lt;$P$509)</f>
        <v>0</v>
      </c>
    </row>
    <row r="389" spans="2:32" x14ac:dyDescent="0.3">
      <c r="B389">
        <v>386</v>
      </c>
      <c r="C389">
        <v>89</v>
      </c>
      <c r="D389">
        <v>53</v>
      </c>
      <c r="E389">
        <v>386</v>
      </c>
      <c r="F389">
        <v>88</v>
      </c>
      <c r="G389">
        <v>81</v>
      </c>
      <c r="H389">
        <v>386</v>
      </c>
      <c r="I389">
        <v>130</v>
      </c>
      <c r="J389">
        <v>109</v>
      </c>
      <c r="K389">
        <v>386</v>
      </c>
      <c r="L389">
        <v>335</v>
      </c>
      <c r="M389">
        <v>318</v>
      </c>
      <c r="N389">
        <v>386</v>
      </c>
      <c r="O389">
        <v>1115</v>
      </c>
      <c r="P389">
        <v>490</v>
      </c>
      <c r="R389" s="8">
        <v>386</v>
      </c>
      <c r="S389" t="b">
        <f>OR(Tabla19[[#This Row],[Tiempo_lineal (ns)]]&gt;$C$508,Tabla19[[#This Row],[Tiempo_lineal (ns)]]&lt;$C$509)</f>
        <v>0</v>
      </c>
      <c r="T389" t="b">
        <f>OR(Tabla19[[#This Row],[Tiempo_normal (ns)]]&gt;$D$508,Tabla19[[#This Row],[Tiempo_normal (ns)]]&lt;$D$509)</f>
        <v>0</v>
      </c>
      <c r="U389" s="8">
        <v>386</v>
      </c>
      <c r="V389" t="b">
        <f>OR(Tabla310[[#This Row],[Tiempo_lineal (ns)]]&gt;$F$508,Tabla310[[#This Row],[Tiempo_lineal (ns)]]&lt;$F$509)</f>
        <v>0</v>
      </c>
      <c r="W389" t="b">
        <f>OR(Tabla310[[#This Row],[Tiempo_normal (ns)]]&gt;$G$508,Tabla310[[#This Row],[Tiempo_normal (ns)]]&lt;$G$509)</f>
        <v>0</v>
      </c>
      <c r="X389" s="8">
        <v>386</v>
      </c>
      <c r="Y389" t="b">
        <f>OR(Tabla411[[#This Row],[Tiempo_lineal (ns)]]&gt;$I$508,Tabla411[[#This Row],[Tiempo_lineal (ns)]]&lt;$I$509)</f>
        <v>0</v>
      </c>
      <c r="Z389" t="b">
        <f>OR(Tabla411[[#This Row],[Tiempo_normal (ns)]]&gt;$J$508,Tabla411[[#This Row],[Tiempo_normal (ns)]]&lt;$J$509)</f>
        <v>0</v>
      </c>
      <c r="AA389" s="8">
        <v>386</v>
      </c>
      <c r="AB389" t="b">
        <f>OR(Tabla512[[#This Row],[Tiempo_lineal (ns)]]&gt;$L$508,Tabla512[[#This Row],[Tiempo_lineal (ns)]]&lt;$L$509)</f>
        <v>0</v>
      </c>
      <c r="AC389" t="b">
        <f>OR(Tabla512[[#This Row],[Tiempo_normal (ns)]]&gt;$M$508,Tabla512[[#This Row],[Tiempo_normal (ns)]]&lt;$M$509)</f>
        <v>0</v>
      </c>
      <c r="AD389" s="8">
        <v>386</v>
      </c>
      <c r="AE389" t="b">
        <f>OR(Tabla613[[#This Row],[Tiempo_lineal (ns)]]&gt;$O$508,Tabla613[[#This Row],[Tiempo_lineal (ns)]]&lt;$O$509)</f>
        <v>0</v>
      </c>
      <c r="AF389" s="7" t="b">
        <f>OR(Tabla613[[#This Row],[Tiempo_normal (ns)]]&gt;$P$508,Tabla613[[#This Row],[Tiempo_normal (ns)]]&lt;$P$509)</f>
        <v>0</v>
      </c>
    </row>
    <row r="390" spans="2:32" x14ac:dyDescent="0.3">
      <c r="B390">
        <v>387</v>
      </c>
      <c r="C390">
        <v>81</v>
      </c>
      <c r="D390">
        <v>37</v>
      </c>
      <c r="E390">
        <v>387</v>
      </c>
      <c r="F390">
        <v>89</v>
      </c>
      <c r="G390">
        <v>75</v>
      </c>
      <c r="H390">
        <v>387</v>
      </c>
      <c r="I390">
        <v>130</v>
      </c>
      <c r="J390">
        <v>235</v>
      </c>
      <c r="K390">
        <v>387</v>
      </c>
      <c r="L390">
        <v>278</v>
      </c>
      <c r="M390">
        <v>408</v>
      </c>
      <c r="N390">
        <v>387</v>
      </c>
      <c r="O390">
        <v>831</v>
      </c>
      <c r="P390">
        <v>427</v>
      </c>
      <c r="R390" s="6">
        <v>387</v>
      </c>
      <c r="S390" t="b">
        <f>OR(Tabla19[[#This Row],[Tiempo_lineal (ns)]]&gt;$C$508,Tabla19[[#This Row],[Tiempo_lineal (ns)]]&lt;$C$509)</f>
        <v>0</v>
      </c>
      <c r="T390" t="b">
        <f>OR(Tabla19[[#This Row],[Tiempo_normal (ns)]]&gt;$D$508,Tabla19[[#This Row],[Tiempo_normal (ns)]]&lt;$D$509)</f>
        <v>0</v>
      </c>
      <c r="U390" s="6">
        <v>387</v>
      </c>
      <c r="V390" t="b">
        <f>OR(Tabla310[[#This Row],[Tiempo_lineal (ns)]]&gt;$F$508,Tabla310[[#This Row],[Tiempo_lineal (ns)]]&lt;$F$509)</f>
        <v>0</v>
      </c>
      <c r="W390" t="b">
        <f>OR(Tabla310[[#This Row],[Tiempo_normal (ns)]]&gt;$G$508,Tabla310[[#This Row],[Tiempo_normal (ns)]]&lt;$G$509)</f>
        <v>0</v>
      </c>
      <c r="X390" s="6">
        <v>387</v>
      </c>
      <c r="Y390" t="b">
        <f>OR(Tabla411[[#This Row],[Tiempo_lineal (ns)]]&gt;$I$508,Tabla411[[#This Row],[Tiempo_lineal (ns)]]&lt;$I$509)</f>
        <v>0</v>
      </c>
      <c r="Z390" t="b">
        <f>OR(Tabla411[[#This Row],[Tiempo_normal (ns)]]&gt;$J$508,Tabla411[[#This Row],[Tiempo_normal (ns)]]&lt;$J$509)</f>
        <v>0</v>
      </c>
      <c r="AA390" s="6">
        <v>387</v>
      </c>
      <c r="AB390" t="b">
        <f>OR(Tabla512[[#This Row],[Tiempo_lineal (ns)]]&gt;$L$508,Tabla512[[#This Row],[Tiempo_lineal (ns)]]&lt;$L$509)</f>
        <v>0</v>
      </c>
      <c r="AC390" t="b">
        <f>OR(Tabla512[[#This Row],[Tiempo_normal (ns)]]&gt;$M$508,Tabla512[[#This Row],[Tiempo_normal (ns)]]&lt;$M$509)</f>
        <v>0</v>
      </c>
      <c r="AD390" s="6">
        <v>387</v>
      </c>
      <c r="AE390" t="b">
        <f>OR(Tabla613[[#This Row],[Tiempo_lineal (ns)]]&gt;$O$508,Tabla613[[#This Row],[Tiempo_lineal (ns)]]&lt;$O$509)</f>
        <v>0</v>
      </c>
      <c r="AF390" s="7" t="b">
        <f>OR(Tabla613[[#This Row],[Tiempo_normal (ns)]]&gt;$P$508,Tabla613[[#This Row],[Tiempo_normal (ns)]]&lt;$P$509)</f>
        <v>0</v>
      </c>
    </row>
    <row r="391" spans="2:32" x14ac:dyDescent="0.3">
      <c r="B391">
        <v>388</v>
      </c>
      <c r="C391">
        <v>87</v>
      </c>
      <c r="D391">
        <v>78</v>
      </c>
      <c r="E391">
        <v>388</v>
      </c>
      <c r="F391">
        <v>63</v>
      </c>
      <c r="G391">
        <v>93</v>
      </c>
      <c r="H391">
        <v>388</v>
      </c>
      <c r="I391">
        <v>117</v>
      </c>
      <c r="J391">
        <v>162</v>
      </c>
      <c r="K391">
        <v>388</v>
      </c>
      <c r="L391">
        <v>239</v>
      </c>
      <c r="M391">
        <v>328</v>
      </c>
      <c r="N391">
        <v>388</v>
      </c>
      <c r="O391">
        <v>893</v>
      </c>
      <c r="P391">
        <v>312</v>
      </c>
      <c r="R391" s="8">
        <v>388</v>
      </c>
      <c r="S391" t="b">
        <f>OR(Tabla19[[#This Row],[Tiempo_lineal (ns)]]&gt;$C$508,Tabla19[[#This Row],[Tiempo_lineal (ns)]]&lt;$C$509)</f>
        <v>0</v>
      </c>
      <c r="T391" t="b">
        <f>OR(Tabla19[[#This Row],[Tiempo_normal (ns)]]&gt;$D$508,Tabla19[[#This Row],[Tiempo_normal (ns)]]&lt;$D$509)</f>
        <v>0</v>
      </c>
      <c r="U391" s="8">
        <v>388</v>
      </c>
      <c r="V391" t="b">
        <f>OR(Tabla310[[#This Row],[Tiempo_lineal (ns)]]&gt;$F$508,Tabla310[[#This Row],[Tiempo_lineal (ns)]]&lt;$F$509)</f>
        <v>0</v>
      </c>
      <c r="W391" t="b">
        <f>OR(Tabla310[[#This Row],[Tiempo_normal (ns)]]&gt;$G$508,Tabla310[[#This Row],[Tiempo_normal (ns)]]&lt;$G$509)</f>
        <v>0</v>
      </c>
      <c r="X391" s="8">
        <v>388</v>
      </c>
      <c r="Y391" t="b">
        <f>OR(Tabla411[[#This Row],[Tiempo_lineal (ns)]]&gt;$I$508,Tabla411[[#This Row],[Tiempo_lineal (ns)]]&lt;$I$509)</f>
        <v>0</v>
      </c>
      <c r="Z391" t="b">
        <f>OR(Tabla411[[#This Row],[Tiempo_normal (ns)]]&gt;$J$508,Tabla411[[#This Row],[Tiempo_normal (ns)]]&lt;$J$509)</f>
        <v>0</v>
      </c>
      <c r="AA391" s="8">
        <v>388</v>
      </c>
      <c r="AB391" t="b">
        <f>OR(Tabla512[[#This Row],[Tiempo_lineal (ns)]]&gt;$L$508,Tabla512[[#This Row],[Tiempo_lineal (ns)]]&lt;$L$509)</f>
        <v>0</v>
      </c>
      <c r="AC391" t="b">
        <f>OR(Tabla512[[#This Row],[Tiempo_normal (ns)]]&gt;$M$508,Tabla512[[#This Row],[Tiempo_normal (ns)]]&lt;$M$509)</f>
        <v>0</v>
      </c>
      <c r="AD391" s="8">
        <v>388</v>
      </c>
      <c r="AE391" t="b">
        <f>OR(Tabla613[[#This Row],[Tiempo_lineal (ns)]]&gt;$O$508,Tabla613[[#This Row],[Tiempo_lineal (ns)]]&lt;$O$509)</f>
        <v>0</v>
      </c>
      <c r="AF391" s="7" t="b">
        <f>OR(Tabla613[[#This Row],[Tiempo_normal (ns)]]&gt;$P$508,Tabla613[[#This Row],[Tiempo_normal (ns)]]&lt;$P$509)</f>
        <v>0</v>
      </c>
    </row>
    <row r="392" spans="2:32" x14ac:dyDescent="0.3">
      <c r="B392">
        <v>389</v>
      </c>
      <c r="C392">
        <v>95</v>
      </c>
      <c r="D392">
        <v>36</v>
      </c>
      <c r="E392">
        <v>389</v>
      </c>
      <c r="F392">
        <v>139</v>
      </c>
      <c r="G392">
        <v>61</v>
      </c>
      <c r="H392">
        <v>389</v>
      </c>
      <c r="I392">
        <v>314</v>
      </c>
      <c r="J392">
        <v>45</v>
      </c>
      <c r="K392">
        <v>389</v>
      </c>
      <c r="L392">
        <v>342</v>
      </c>
      <c r="M392">
        <v>695</v>
      </c>
      <c r="N392">
        <v>389</v>
      </c>
      <c r="O392">
        <v>331</v>
      </c>
      <c r="P392">
        <v>404</v>
      </c>
      <c r="R392" s="6">
        <v>389</v>
      </c>
      <c r="S392" t="b">
        <f>OR(Tabla19[[#This Row],[Tiempo_lineal (ns)]]&gt;$C$508,Tabla19[[#This Row],[Tiempo_lineal (ns)]]&lt;$C$509)</f>
        <v>0</v>
      </c>
      <c r="T392" t="b">
        <f>OR(Tabla19[[#This Row],[Tiempo_normal (ns)]]&gt;$D$508,Tabla19[[#This Row],[Tiempo_normal (ns)]]&lt;$D$509)</f>
        <v>0</v>
      </c>
      <c r="U392" s="6">
        <v>389</v>
      </c>
      <c r="V392" t="b">
        <f>OR(Tabla310[[#This Row],[Tiempo_lineal (ns)]]&gt;$F$508,Tabla310[[#This Row],[Tiempo_lineal (ns)]]&lt;$F$509)</f>
        <v>0</v>
      </c>
      <c r="W392" t="b">
        <f>OR(Tabla310[[#This Row],[Tiempo_normal (ns)]]&gt;$G$508,Tabla310[[#This Row],[Tiempo_normal (ns)]]&lt;$G$509)</f>
        <v>0</v>
      </c>
      <c r="X392" s="6">
        <v>389</v>
      </c>
      <c r="Y392" t="b">
        <f>OR(Tabla411[[#This Row],[Tiempo_lineal (ns)]]&gt;$I$508,Tabla411[[#This Row],[Tiempo_lineal (ns)]]&lt;$I$509)</f>
        <v>0</v>
      </c>
      <c r="Z392" t="b">
        <f>OR(Tabla411[[#This Row],[Tiempo_normal (ns)]]&gt;$J$508,Tabla411[[#This Row],[Tiempo_normal (ns)]]&lt;$J$509)</f>
        <v>0</v>
      </c>
      <c r="AA392" s="6">
        <v>389</v>
      </c>
      <c r="AB392" t="b">
        <f>OR(Tabla512[[#This Row],[Tiempo_lineal (ns)]]&gt;$L$508,Tabla512[[#This Row],[Tiempo_lineal (ns)]]&lt;$L$509)</f>
        <v>0</v>
      </c>
      <c r="AC392" t="b">
        <f>OR(Tabla512[[#This Row],[Tiempo_normal (ns)]]&gt;$M$508,Tabla512[[#This Row],[Tiempo_normal (ns)]]&lt;$M$509)</f>
        <v>1</v>
      </c>
      <c r="AD392" s="6">
        <v>389</v>
      </c>
      <c r="AE392" t="b">
        <f>OR(Tabla613[[#This Row],[Tiempo_lineal (ns)]]&gt;$O$508,Tabla613[[#This Row],[Tiempo_lineal (ns)]]&lt;$O$509)</f>
        <v>0</v>
      </c>
      <c r="AF392" s="7" t="b">
        <f>OR(Tabla613[[#This Row],[Tiempo_normal (ns)]]&gt;$P$508,Tabla613[[#This Row],[Tiempo_normal (ns)]]&lt;$P$509)</f>
        <v>0</v>
      </c>
    </row>
    <row r="393" spans="2:32" x14ac:dyDescent="0.3">
      <c r="B393">
        <v>390</v>
      </c>
      <c r="C393">
        <v>62</v>
      </c>
      <c r="D393">
        <v>56</v>
      </c>
      <c r="E393">
        <v>390</v>
      </c>
      <c r="F393">
        <v>140</v>
      </c>
      <c r="G393">
        <v>91</v>
      </c>
      <c r="H393">
        <v>390</v>
      </c>
      <c r="I393">
        <v>173</v>
      </c>
      <c r="J393">
        <v>142</v>
      </c>
      <c r="K393">
        <v>390</v>
      </c>
      <c r="L393">
        <v>385</v>
      </c>
      <c r="M393">
        <v>371</v>
      </c>
      <c r="N393">
        <v>390</v>
      </c>
      <c r="O393">
        <v>1615</v>
      </c>
      <c r="P393">
        <v>1493</v>
      </c>
      <c r="R393" s="8">
        <v>390</v>
      </c>
      <c r="S393" t="b">
        <f>OR(Tabla19[[#This Row],[Tiempo_lineal (ns)]]&gt;$C$508,Tabla19[[#This Row],[Tiempo_lineal (ns)]]&lt;$C$509)</f>
        <v>0</v>
      </c>
      <c r="T393" t="b">
        <f>OR(Tabla19[[#This Row],[Tiempo_normal (ns)]]&gt;$D$508,Tabla19[[#This Row],[Tiempo_normal (ns)]]&lt;$D$509)</f>
        <v>0</v>
      </c>
      <c r="U393" s="8">
        <v>390</v>
      </c>
      <c r="V393" t="b">
        <f>OR(Tabla310[[#This Row],[Tiempo_lineal (ns)]]&gt;$F$508,Tabla310[[#This Row],[Tiempo_lineal (ns)]]&lt;$F$509)</f>
        <v>0</v>
      </c>
      <c r="W393" t="b">
        <f>OR(Tabla310[[#This Row],[Tiempo_normal (ns)]]&gt;$G$508,Tabla310[[#This Row],[Tiempo_normal (ns)]]&lt;$G$509)</f>
        <v>0</v>
      </c>
      <c r="X393" s="8">
        <v>390</v>
      </c>
      <c r="Y393" t="b">
        <f>OR(Tabla411[[#This Row],[Tiempo_lineal (ns)]]&gt;$I$508,Tabla411[[#This Row],[Tiempo_lineal (ns)]]&lt;$I$509)</f>
        <v>0</v>
      </c>
      <c r="Z393" t="b">
        <f>OR(Tabla411[[#This Row],[Tiempo_normal (ns)]]&gt;$J$508,Tabla411[[#This Row],[Tiempo_normal (ns)]]&lt;$J$509)</f>
        <v>0</v>
      </c>
      <c r="AA393" s="8">
        <v>390</v>
      </c>
      <c r="AB393" t="b">
        <f>OR(Tabla512[[#This Row],[Tiempo_lineal (ns)]]&gt;$L$508,Tabla512[[#This Row],[Tiempo_lineal (ns)]]&lt;$L$509)</f>
        <v>0</v>
      </c>
      <c r="AC393" t="b">
        <f>OR(Tabla512[[#This Row],[Tiempo_normal (ns)]]&gt;$M$508,Tabla512[[#This Row],[Tiempo_normal (ns)]]&lt;$M$509)</f>
        <v>0</v>
      </c>
      <c r="AD393" s="8">
        <v>390</v>
      </c>
      <c r="AE393" t="b">
        <f>OR(Tabla613[[#This Row],[Tiempo_lineal (ns)]]&gt;$O$508,Tabla613[[#This Row],[Tiempo_lineal (ns)]]&lt;$O$509)</f>
        <v>1</v>
      </c>
      <c r="AF393" s="7" t="b">
        <f>OR(Tabla613[[#This Row],[Tiempo_normal (ns)]]&gt;$P$508,Tabla613[[#This Row],[Tiempo_normal (ns)]]&lt;$P$509)</f>
        <v>1</v>
      </c>
    </row>
    <row r="394" spans="2:32" x14ac:dyDescent="0.3">
      <c r="B394">
        <v>391</v>
      </c>
      <c r="C394">
        <v>63</v>
      </c>
      <c r="D394">
        <v>38</v>
      </c>
      <c r="E394">
        <v>391</v>
      </c>
      <c r="F394">
        <v>91</v>
      </c>
      <c r="G394">
        <v>50</v>
      </c>
      <c r="H394">
        <v>391</v>
      </c>
      <c r="I394">
        <v>238</v>
      </c>
      <c r="J394">
        <v>178</v>
      </c>
      <c r="K394">
        <v>391</v>
      </c>
      <c r="L394">
        <v>308</v>
      </c>
      <c r="M394">
        <v>329</v>
      </c>
      <c r="N394">
        <v>391</v>
      </c>
      <c r="O394">
        <v>343</v>
      </c>
      <c r="P394">
        <v>943</v>
      </c>
      <c r="R394" s="6">
        <v>391</v>
      </c>
      <c r="S394" t="b">
        <f>OR(Tabla19[[#This Row],[Tiempo_lineal (ns)]]&gt;$C$508,Tabla19[[#This Row],[Tiempo_lineal (ns)]]&lt;$C$509)</f>
        <v>0</v>
      </c>
      <c r="T394" t="b">
        <f>OR(Tabla19[[#This Row],[Tiempo_normal (ns)]]&gt;$D$508,Tabla19[[#This Row],[Tiempo_normal (ns)]]&lt;$D$509)</f>
        <v>0</v>
      </c>
      <c r="U394" s="6">
        <v>391</v>
      </c>
      <c r="V394" t="b">
        <f>OR(Tabla310[[#This Row],[Tiempo_lineal (ns)]]&gt;$F$508,Tabla310[[#This Row],[Tiempo_lineal (ns)]]&lt;$F$509)</f>
        <v>0</v>
      </c>
      <c r="W394" t="b">
        <f>OR(Tabla310[[#This Row],[Tiempo_normal (ns)]]&gt;$G$508,Tabla310[[#This Row],[Tiempo_normal (ns)]]&lt;$G$509)</f>
        <v>0</v>
      </c>
      <c r="X394" s="6">
        <v>391</v>
      </c>
      <c r="Y394" t="b">
        <f>OR(Tabla411[[#This Row],[Tiempo_lineal (ns)]]&gt;$I$508,Tabla411[[#This Row],[Tiempo_lineal (ns)]]&lt;$I$509)</f>
        <v>0</v>
      </c>
      <c r="Z394" t="b">
        <f>OR(Tabla411[[#This Row],[Tiempo_normal (ns)]]&gt;$J$508,Tabla411[[#This Row],[Tiempo_normal (ns)]]&lt;$J$509)</f>
        <v>0</v>
      </c>
      <c r="AA394" s="6">
        <v>391</v>
      </c>
      <c r="AB394" t="b">
        <f>OR(Tabla512[[#This Row],[Tiempo_lineal (ns)]]&gt;$L$508,Tabla512[[#This Row],[Tiempo_lineal (ns)]]&lt;$L$509)</f>
        <v>0</v>
      </c>
      <c r="AC394" t="b">
        <f>OR(Tabla512[[#This Row],[Tiempo_normal (ns)]]&gt;$M$508,Tabla512[[#This Row],[Tiempo_normal (ns)]]&lt;$M$509)</f>
        <v>0</v>
      </c>
      <c r="AD394" s="6">
        <v>391</v>
      </c>
      <c r="AE394" t="b">
        <f>OR(Tabla613[[#This Row],[Tiempo_lineal (ns)]]&gt;$O$508,Tabla613[[#This Row],[Tiempo_lineal (ns)]]&lt;$O$509)</f>
        <v>0</v>
      </c>
      <c r="AF394" s="7" t="b">
        <f>OR(Tabla613[[#This Row],[Tiempo_normal (ns)]]&gt;$P$508,Tabla613[[#This Row],[Tiempo_normal (ns)]]&lt;$P$509)</f>
        <v>0</v>
      </c>
    </row>
    <row r="395" spans="2:32" x14ac:dyDescent="0.3">
      <c r="B395">
        <v>392</v>
      </c>
      <c r="C395">
        <v>74</v>
      </c>
      <c r="D395">
        <v>62</v>
      </c>
      <c r="E395">
        <v>392</v>
      </c>
      <c r="F395">
        <v>84</v>
      </c>
      <c r="G395">
        <v>101</v>
      </c>
      <c r="H395">
        <v>392</v>
      </c>
      <c r="I395">
        <v>143</v>
      </c>
      <c r="J395">
        <v>85</v>
      </c>
      <c r="K395">
        <v>392</v>
      </c>
      <c r="L395">
        <v>347</v>
      </c>
      <c r="M395">
        <v>337</v>
      </c>
      <c r="N395">
        <v>392</v>
      </c>
      <c r="O395">
        <v>831</v>
      </c>
      <c r="P395">
        <v>785</v>
      </c>
      <c r="R395" s="8">
        <v>392</v>
      </c>
      <c r="S395" t="b">
        <f>OR(Tabla19[[#This Row],[Tiempo_lineal (ns)]]&gt;$C$508,Tabla19[[#This Row],[Tiempo_lineal (ns)]]&lt;$C$509)</f>
        <v>0</v>
      </c>
      <c r="T395" t="b">
        <f>OR(Tabla19[[#This Row],[Tiempo_normal (ns)]]&gt;$D$508,Tabla19[[#This Row],[Tiempo_normal (ns)]]&lt;$D$509)</f>
        <v>0</v>
      </c>
      <c r="U395" s="8">
        <v>392</v>
      </c>
      <c r="V395" t="b">
        <f>OR(Tabla310[[#This Row],[Tiempo_lineal (ns)]]&gt;$F$508,Tabla310[[#This Row],[Tiempo_lineal (ns)]]&lt;$F$509)</f>
        <v>0</v>
      </c>
      <c r="W395" t="b">
        <f>OR(Tabla310[[#This Row],[Tiempo_normal (ns)]]&gt;$G$508,Tabla310[[#This Row],[Tiempo_normal (ns)]]&lt;$G$509)</f>
        <v>0</v>
      </c>
      <c r="X395" s="8">
        <v>392</v>
      </c>
      <c r="Y395" t="b">
        <f>OR(Tabla411[[#This Row],[Tiempo_lineal (ns)]]&gt;$I$508,Tabla411[[#This Row],[Tiempo_lineal (ns)]]&lt;$I$509)</f>
        <v>0</v>
      </c>
      <c r="Z395" t="b">
        <f>OR(Tabla411[[#This Row],[Tiempo_normal (ns)]]&gt;$J$508,Tabla411[[#This Row],[Tiempo_normal (ns)]]&lt;$J$509)</f>
        <v>0</v>
      </c>
      <c r="AA395" s="8">
        <v>392</v>
      </c>
      <c r="AB395" t="b">
        <f>OR(Tabla512[[#This Row],[Tiempo_lineal (ns)]]&gt;$L$508,Tabla512[[#This Row],[Tiempo_lineal (ns)]]&lt;$L$509)</f>
        <v>0</v>
      </c>
      <c r="AC395" t="b">
        <f>OR(Tabla512[[#This Row],[Tiempo_normal (ns)]]&gt;$M$508,Tabla512[[#This Row],[Tiempo_normal (ns)]]&lt;$M$509)</f>
        <v>0</v>
      </c>
      <c r="AD395" s="8">
        <v>392</v>
      </c>
      <c r="AE395" t="b">
        <f>OR(Tabla613[[#This Row],[Tiempo_lineal (ns)]]&gt;$O$508,Tabla613[[#This Row],[Tiempo_lineal (ns)]]&lt;$O$509)</f>
        <v>0</v>
      </c>
      <c r="AF395" s="7" t="b">
        <f>OR(Tabla613[[#This Row],[Tiempo_normal (ns)]]&gt;$P$508,Tabla613[[#This Row],[Tiempo_normal (ns)]]&lt;$P$509)</f>
        <v>0</v>
      </c>
    </row>
    <row r="396" spans="2:32" x14ac:dyDescent="0.3">
      <c r="B396">
        <v>393</v>
      </c>
      <c r="C396">
        <v>65</v>
      </c>
      <c r="D396">
        <v>56</v>
      </c>
      <c r="E396">
        <v>393</v>
      </c>
      <c r="F396">
        <v>97</v>
      </c>
      <c r="G396">
        <v>109</v>
      </c>
      <c r="H396">
        <v>393</v>
      </c>
      <c r="I396">
        <v>126</v>
      </c>
      <c r="J396">
        <v>669</v>
      </c>
      <c r="K396">
        <v>393</v>
      </c>
      <c r="L396">
        <v>393</v>
      </c>
      <c r="M396">
        <v>165</v>
      </c>
      <c r="N396">
        <v>393</v>
      </c>
      <c r="O396">
        <v>540</v>
      </c>
      <c r="P396">
        <v>603</v>
      </c>
      <c r="R396" s="6">
        <v>393</v>
      </c>
      <c r="S396" t="b">
        <f>OR(Tabla19[[#This Row],[Tiempo_lineal (ns)]]&gt;$C$508,Tabla19[[#This Row],[Tiempo_lineal (ns)]]&lt;$C$509)</f>
        <v>0</v>
      </c>
      <c r="T396" t="b">
        <f>OR(Tabla19[[#This Row],[Tiempo_normal (ns)]]&gt;$D$508,Tabla19[[#This Row],[Tiempo_normal (ns)]]&lt;$D$509)</f>
        <v>0</v>
      </c>
      <c r="U396" s="6">
        <v>393</v>
      </c>
      <c r="V396" t="b">
        <f>OR(Tabla310[[#This Row],[Tiempo_lineal (ns)]]&gt;$F$508,Tabla310[[#This Row],[Tiempo_lineal (ns)]]&lt;$F$509)</f>
        <v>0</v>
      </c>
      <c r="W396" t="b">
        <f>OR(Tabla310[[#This Row],[Tiempo_normal (ns)]]&gt;$G$508,Tabla310[[#This Row],[Tiempo_normal (ns)]]&lt;$G$509)</f>
        <v>0</v>
      </c>
      <c r="X396" s="6">
        <v>393</v>
      </c>
      <c r="Y396" t="b">
        <f>OR(Tabla411[[#This Row],[Tiempo_lineal (ns)]]&gt;$I$508,Tabla411[[#This Row],[Tiempo_lineal (ns)]]&lt;$I$509)</f>
        <v>0</v>
      </c>
      <c r="Z396" t="b">
        <f>OR(Tabla411[[#This Row],[Tiempo_normal (ns)]]&gt;$J$508,Tabla411[[#This Row],[Tiempo_normal (ns)]]&lt;$J$509)</f>
        <v>0</v>
      </c>
      <c r="AA396" s="6">
        <v>393</v>
      </c>
      <c r="AB396" t="b">
        <f>OR(Tabla512[[#This Row],[Tiempo_lineal (ns)]]&gt;$L$508,Tabla512[[#This Row],[Tiempo_lineal (ns)]]&lt;$L$509)</f>
        <v>0</v>
      </c>
      <c r="AC396" t="b">
        <f>OR(Tabla512[[#This Row],[Tiempo_normal (ns)]]&gt;$M$508,Tabla512[[#This Row],[Tiempo_normal (ns)]]&lt;$M$509)</f>
        <v>0</v>
      </c>
      <c r="AD396" s="6">
        <v>393</v>
      </c>
      <c r="AE396" t="b">
        <f>OR(Tabla613[[#This Row],[Tiempo_lineal (ns)]]&gt;$O$508,Tabla613[[#This Row],[Tiempo_lineal (ns)]]&lt;$O$509)</f>
        <v>0</v>
      </c>
      <c r="AF396" s="7" t="b">
        <f>OR(Tabla613[[#This Row],[Tiempo_normal (ns)]]&gt;$P$508,Tabla613[[#This Row],[Tiempo_normal (ns)]]&lt;$P$509)</f>
        <v>0</v>
      </c>
    </row>
    <row r="397" spans="2:32" x14ac:dyDescent="0.3">
      <c r="B397">
        <v>394</v>
      </c>
      <c r="C397">
        <v>74</v>
      </c>
      <c r="D397">
        <v>74</v>
      </c>
      <c r="E397">
        <v>394</v>
      </c>
      <c r="F397">
        <v>96</v>
      </c>
      <c r="G397">
        <v>52</v>
      </c>
      <c r="H397">
        <v>394</v>
      </c>
      <c r="I397">
        <v>207</v>
      </c>
      <c r="J397">
        <v>133</v>
      </c>
      <c r="K397">
        <v>394</v>
      </c>
      <c r="L397">
        <v>318</v>
      </c>
      <c r="M397">
        <v>322</v>
      </c>
      <c r="N397">
        <v>394</v>
      </c>
      <c r="O397">
        <v>1095</v>
      </c>
      <c r="P397">
        <v>377</v>
      </c>
      <c r="R397" s="8">
        <v>394</v>
      </c>
      <c r="S397" t="b">
        <f>OR(Tabla19[[#This Row],[Tiempo_lineal (ns)]]&gt;$C$508,Tabla19[[#This Row],[Tiempo_lineal (ns)]]&lt;$C$509)</f>
        <v>0</v>
      </c>
      <c r="T397" t="b">
        <f>OR(Tabla19[[#This Row],[Tiempo_normal (ns)]]&gt;$D$508,Tabla19[[#This Row],[Tiempo_normal (ns)]]&lt;$D$509)</f>
        <v>0</v>
      </c>
      <c r="U397" s="8">
        <v>394</v>
      </c>
      <c r="V397" t="b">
        <f>OR(Tabla310[[#This Row],[Tiempo_lineal (ns)]]&gt;$F$508,Tabla310[[#This Row],[Tiempo_lineal (ns)]]&lt;$F$509)</f>
        <v>0</v>
      </c>
      <c r="W397" t="b">
        <f>OR(Tabla310[[#This Row],[Tiempo_normal (ns)]]&gt;$G$508,Tabla310[[#This Row],[Tiempo_normal (ns)]]&lt;$G$509)</f>
        <v>0</v>
      </c>
      <c r="X397" s="8">
        <v>394</v>
      </c>
      <c r="Y397" t="b">
        <f>OR(Tabla411[[#This Row],[Tiempo_lineal (ns)]]&gt;$I$508,Tabla411[[#This Row],[Tiempo_lineal (ns)]]&lt;$I$509)</f>
        <v>0</v>
      </c>
      <c r="Z397" t="b">
        <f>OR(Tabla411[[#This Row],[Tiempo_normal (ns)]]&gt;$J$508,Tabla411[[#This Row],[Tiempo_normal (ns)]]&lt;$J$509)</f>
        <v>0</v>
      </c>
      <c r="AA397" s="8">
        <v>394</v>
      </c>
      <c r="AB397" t="b">
        <f>OR(Tabla512[[#This Row],[Tiempo_lineal (ns)]]&gt;$L$508,Tabla512[[#This Row],[Tiempo_lineal (ns)]]&lt;$L$509)</f>
        <v>0</v>
      </c>
      <c r="AC397" t="b">
        <f>OR(Tabla512[[#This Row],[Tiempo_normal (ns)]]&gt;$M$508,Tabla512[[#This Row],[Tiempo_normal (ns)]]&lt;$M$509)</f>
        <v>0</v>
      </c>
      <c r="AD397" s="8">
        <v>394</v>
      </c>
      <c r="AE397" t="b">
        <f>OR(Tabla613[[#This Row],[Tiempo_lineal (ns)]]&gt;$O$508,Tabla613[[#This Row],[Tiempo_lineal (ns)]]&lt;$O$509)</f>
        <v>0</v>
      </c>
      <c r="AF397" s="7" t="b">
        <f>OR(Tabla613[[#This Row],[Tiempo_normal (ns)]]&gt;$P$508,Tabla613[[#This Row],[Tiempo_normal (ns)]]&lt;$P$509)</f>
        <v>0</v>
      </c>
    </row>
    <row r="398" spans="2:32" x14ac:dyDescent="0.3">
      <c r="B398">
        <v>395</v>
      </c>
      <c r="C398">
        <v>74</v>
      </c>
      <c r="D398">
        <v>57</v>
      </c>
      <c r="E398">
        <v>395</v>
      </c>
      <c r="F398">
        <v>82</v>
      </c>
      <c r="G398">
        <v>36</v>
      </c>
      <c r="H398">
        <v>395</v>
      </c>
      <c r="I398">
        <v>101</v>
      </c>
      <c r="J398">
        <v>405</v>
      </c>
      <c r="K398">
        <v>395</v>
      </c>
      <c r="L398">
        <v>170</v>
      </c>
      <c r="M398">
        <v>345</v>
      </c>
      <c r="N398">
        <v>395</v>
      </c>
      <c r="O398">
        <v>805</v>
      </c>
      <c r="P398">
        <v>447</v>
      </c>
      <c r="R398" s="6">
        <v>395</v>
      </c>
      <c r="S398" t="b">
        <f>OR(Tabla19[[#This Row],[Tiempo_lineal (ns)]]&gt;$C$508,Tabla19[[#This Row],[Tiempo_lineal (ns)]]&lt;$C$509)</f>
        <v>0</v>
      </c>
      <c r="T398" t="b">
        <f>OR(Tabla19[[#This Row],[Tiempo_normal (ns)]]&gt;$D$508,Tabla19[[#This Row],[Tiempo_normal (ns)]]&lt;$D$509)</f>
        <v>0</v>
      </c>
      <c r="U398" s="6">
        <v>395</v>
      </c>
      <c r="V398" t="b">
        <f>OR(Tabla310[[#This Row],[Tiempo_lineal (ns)]]&gt;$F$508,Tabla310[[#This Row],[Tiempo_lineal (ns)]]&lt;$F$509)</f>
        <v>0</v>
      </c>
      <c r="W398" t="b">
        <f>OR(Tabla310[[#This Row],[Tiempo_normal (ns)]]&gt;$G$508,Tabla310[[#This Row],[Tiempo_normal (ns)]]&lt;$G$509)</f>
        <v>0</v>
      </c>
      <c r="X398" s="6">
        <v>395</v>
      </c>
      <c r="Y398" t="b">
        <f>OR(Tabla411[[#This Row],[Tiempo_lineal (ns)]]&gt;$I$508,Tabla411[[#This Row],[Tiempo_lineal (ns)]]&lt;$I$509)</f>
        <v>0</v>
      </c>
      <c r="Z398" t="b">
        <f>OR(Tabla411[[#This Row],[Tiempo_normal (ns)]]&gt;$J$508,Tabla411[[#This Row],[Tiempo_normal (ns)]]&lt;$J$509)</f>
        <v>0</v>
      </c>
      <c r="AA398" s="6">
        <v>395</v>
      </c>
      <c r="AB398" t="b">
        <f>OR(Tabla512[[#This Row],[Tiempo_lineal (ns)]]&gt;$L$508,Tabla512[[#This Row],[Tiempo_lineal (ns)]]&lt;$L$509)</f>
        <v>0</v>
      </c>
      <c r="AC398" t="b">
        <f>OR(Tabla512[[#This Row],[Tiempo_normal (ns)]]&gt;$M$508,Tabla512[[#This Row],[Tiempo_normal (ns)]]&lt;$M$509)</f>
        <v>0</v>
      </c>
      <c r="AD398" s="6">
        <v>395</v>
      </c>
      <c r="AE398" t="b">
        <f>OR(Tabla613[[#This Row],[Tiempo_lineal (ns)]]&gt;$O$508,Tabla613[[#This Row],[Tiempo_lineal (ns)]]&lt;$O$509)</f>
        <v>0</v>
      </c>
      <c r="AF398" s="7" t="b">
        <f>OR(Tabla613[[#This Row],[Tiempo_normal (ns)]]&gt;$P$508,Tabla613[[#This Row],[Tiempo_normal (ns)]]&lt;$P$509)</f>
        <v>0</v>
      </c>
    </row>
    <row r="399" spans="2:32" x14ac:dyDescent="0.3">
      <c r="B399">
        <v>396</v>
      </c>
      <c r="C399">
        <v>90</v>
      </c>
      <c r="D399">
        <v>62</v>
      </c>
      <c r="E399">
        <v>396</v>
      </c>
      <c r="F399">
        <v>87</v>
      </c>
      <c r="G399">
        <v>102</v>
      </c>
      <c r="H399">
        <v>396</v>
      </c>
      <c r="I399">
        <v>147</v>
      </c>
      <c r="J399">
        <v>108</v>
      </c>
      <c r="K399">
        <v>396</v>
      </c>
      <c r="L399">
        <v>157</v>
      </c>
      <c r="M399">
        <v>398</v>
      </c>
      <c r="N399">
        <v>396</v>
      </c>
      <c r="O399">
        <v>910</v>
      </c>
      <c r="P399">
        <v>407</v>
      </c>
      <c r="R399" s="8">
        <v>396</v>
      </c>
      <c r="S399" t="b">
        <f>OR(Tabla19[[#This Row],[Tiempo_lineal (ns)]]&gt;$C$508,Tabla19[[#This Row],[Tiempo_lineal (ns)]]&lt;$C$509)</f>
        <v>0</v>
      </c>
      <c r="T399" t="b">
        <f>OR(Tabla19[[#This Row],[Tiempo_normal (ns)]]&gt;$D$508,Tabla19[[#This Row],[Tiempo_normal (ns)]]&lt;$D$509)</f>
        <v>0</v>
      </c>
      <c r="U399" s="8">
        <v>396</v>
      </c>
      <c r="V399" t="b">
        <f>OR(Tabla310[[#This Row],[Tiempo_lineal (ns)]]&gt;$F$508,Tabla310[[#This Row],[Tiempo_lineal (ns)]]&lt;$F$509)</f>
        <v>0</v>
      </c>
      <c r="W399" t="b">
        <f>OR(Tabla310[[#This Row],[Tiempo_normal (ns)]]&gt;$G$508,Tabla310[[#This Row],[Tiempo_normal (ns)]]&lt;$G$509)</f>
        <v>0</v>
      </c>
      <c r="X399" s="8">
        <v>396</v>
      </c>
      <c r="Y399" t="b">
        <f>OR(Tabla411[[#This Row],[Tiempo_lineal (ns)]]&gt;$I$508,Tabla411[[#This Row],[Tiempo_lineal (ns)]]&lt;$I$509)</f>
        <v>0</v>
      </c>
      <c r="Z399" t="b">
        <f>OR(Tabla411[[#This Row],[Tiempo_normal (ns)]]&gt;$J$508,Tabla411[[#This Row],[Tiempo_normal (ns)]]&lt;$J$509)</f>
        <v>0</v>
      </c>
      <c r="AA399" s="8">
        <v>396</v>
      </c>
      <c r="AB399" t="b">
        <f>OR(Tabla512[[#This Row],[Tiempo_lineal (ns)]]&gt;$L$508,Tabla512[[#This Row],[Tiempo_lineal (ns)]]&lt;$L$509)</f>
        <v>0</v>
      </c>
      <c r="AC399" t="b">
        <f>OR(Tabla512[[#This Row],[Tiempo_normal (ns)]]&gt;$M$508,Tabla512[[#This Row],[Tiempo_normal (ns)]]&lt;$M$509)</f>
        <v>0</v>
      </c>
      <c r="AD399" s="8">
        <v>396</v>
      </c>
      <c r="AE399" t="b">
        <f>OR(Tabla613[[#This Row],[Tiempo_lineal (ns)]]&gt;$O$508,Tabla613[[#This Row],[Tiempo_lineal (ns)]]&lt;$O$509)</f>
        <v>0</v>
      </c>
      <c r="AF399" s="7" t="b">
        <f>OR(Tabla613[[#This Row],[Tiempo_normal (ns)]]&gt;$P$508,Tabla613[[#This Row],[Tiempo_normal (ns)]]&lt;$P$509)</f>
        <v>0</v>
      </c>
    </row>
    <row r="400" spans="2:32" x14ac:dyDescent="0.3">
      <c r="B400">
        <v>397</v>
      </c>
      <c r="C400">
        <v>92</v>
      </c>
      <c r="D400">
        <v>38</v>
      </c>
      <c r="E400">
        <v>397</v>
      </c>
      <c r="F400">
        <v>136</v>
      </c>
      <c r="G400">
        <v>99</v>
      </c>
      <c r="H400">
        <v>397</v>
      </c>
      <c r="I400">
        <v>125</v>
      </c>
      <c r="J400">
        <v>566</v>
      </c>
      <c r="K400">
        <v>397</v>
      </c>
      <c r="L400">
        <v>293</v>
      </c>
      <c r="M400">
        <v>329</v>
      </c>
      <c r="N400">
        <v>397</v>
      </c>
      <c r="O400">
        <v>4508</v>
      </c>
      <c r="P400">
        <v>523</v>
      </c>
      <c r="R400" s="6">
        <v>397</v>
      </c>
      <c r="S400" t="b">
        <f>OR(Tabla19[[#This Row],[Tiempo_lineal (ns)]]&gt;$C$508,Tabla19[[#This Row],[Tiempo_lineal (ns)]]&lt;$C$509)</f>
        <v>0</v>
      </c>
      <c r="T400" t="b">
        <f>OR(Tabla19[[#This Row],[Tiempo_normal (ns)]]&gt;$D$508,Tabla19[[#This Row],[Tiempo_normal (ns)]]&lt;$D$509)</f>
        <v>0</v>
      </c>
      <c r="U400" s="6">
        <v>397</v>
      </c>
      <c r="V400" t="b">
        <f>OR(Tabla310[[#This Row],[Tiempo_lineal (ns)]]&gt;$F$508,Tabla310[[#This Row],[Tiempo_lineal (ns)]]&lt;$F$509)</f>
        <v>0</v>
      </c>
      <c r="W400" t="b">
        <f>OR(Tabla310[[#This Row],[Tiempo_normal (ns)]]&gt;$G$508,Tabla310[[#This Row],[Tiempo_normal (ns)]]&lt;$G$509)</f>
        <v>0</v>
      </c>
      <c r="X400" s="6">
        <v>397</v>
      </c>
      <c r="Y400" t="b">
        <f>OR(Tabla411[[#This Row],[Tiempo_lineal (ns)]]&gt;$I$508,Tabla411[[#This Row],[Tiempo_lineal (ns)]]&lt;$I$509)</f>
        <v>0</v>
      </c>
      <c r="Z400" t="b">
        <f>OR(Tabla411[[#This Row],[Tiempo_normal (ns)]]&gt;$J$508,Tabla411[[#This Row],[Tiempo_normal (ns)]]&lt;$J$509)</f>
        <v>0</v>
      </c>
      <c r="AA400" s="6">
        <v>397</v>
      </c>
      <c r="AB400" t="b">
        <f>OR(Tabla512[[#This Row],[Tiempo_lineal (ns)]]&gt;$L$508,Tabla512[[#This Row],[Tiempo_lineal (ns)]]&lt;$L$509)</f>
        <v>0</v>
      </c>
      <c r="AC400" t="b">
        <f>OR(Tabla512[[#This Row],[Tiempo_normal (ns)]]&gt;$M$508,Tabla512[[#This Row],[Tiempo_normal (ns)]]&lt;$M$509)</f>
        <v>0</v>
      </c>
      <c r="AD400" s="6">
        <v>397</v>
      </c>
      <c r="AE400" t="b">
        <f>OR(Tabla613[[#This Row],[Tiempo_lineal (ns)]]&gt;$O$508,Tabla613[[#This Row],[Tiempo_lineal (ns)]]&lt;$O$509)</f>
        <v>1</v>
      </c>
      <c r="AF400" s="7" t="b">
        <f>OR(Tabla613[[#This Row],[Tiempo_normal (ns)]]&gt;$P$508,Tabla613[[#This Row],[Tiempo_normal (ns)]]&lt;$P$509)</f>
        <v>0</v>
      </c>
    </row>
    <row r="401" spans="2:32" x14ac:dyDescent="0.3">
      <c r="B401">
        <v>398</v>
      </c>
      <c r="C401">
        <v>34</v>
      </c>
      <c r="D401">
        <v>36</v>
      </c>
      <c r="E401">
        <v>398</v>
      </c>
      <c r="F401">
        <v>43</v>
      </c>
      <c r="G401">
        <v>61</v>
      </c>
      <c r="H401">
        <v>398</v>
      </c>
      <c r="I401">
        <v>144</v>
      </c>
      <c r="J401">
        <v>98</v>
      </c>
      <c r="K401">
        <v>398</v>
      </c>
      <c r="L401">
        <v>385</v>
      </c>
      <c r="M401">
        <v>286</v>
      </c>
      <c r="N401">
        <v>398</v>
      </c>
      <c r="O401">
        <v>1447</v>
      </c>
      <c r="P401">
        <v>280</v>
      </c>
      <c r="R401" s="8">
        <v>398</v>
      </c>
      <c r="S401" t="b">
        <f>OR(Tabla19[[#This Row],[Tiempo_lineal (ns)]]&gt;$C$508,Tabla19[[#This Row],[Tiempo_lineal (ns)]]&lt;$C$509)</f>
        <v>0</v>
      </c>
      <c r="T401" t="b">
        <f>OR(Tabla19[[#This Row],[Tiempo_normal (ns)]]&gt;$D$508,Tabla19[[#This Row],[Tiempo_normal (ns)]]&lt;$D$509)</f>
        <v>0</v>
      </c>
      <c r="U401" s="8">
        <v>398</v>
      </c>
      <c r="V401" t="b">
        <f>OR(Tabla310[[#This Row],[Tiempo_lineal (ns)]]&gt;$F$508,Tabla310[[#This Row],[Tiempo_lineal (ns)]]&lt;$F$509)</f>
        <v>0</v>
      </c>
      <c r="W401" t="b">
        <f>OR(Tabla310[[#This Row],[Tiempo_normal (ns)]]&gt;$G$508,Tabla310[[#This Row],[Tiempo_normal (ns)]]&lt;$G$509)</f>
        <v>0</v>
      </c>
      <c r="X401" s="8">
        <v>398</v>
      </c>
      <c r="Y401" t="b">
        <f>OR(Tabla411[[#This Row],[Tiempo_lineal (ns)]]&gt;$I$508,Tabla411[[#This Row],[Tiempo_lineal (ns)]]&lt;$I$509)</f>
        <v>0</v>
      </c>
      <c r="Z401" t="b">
        <f>OR(Tabla411[[#This Row],[Tiempo_normal (ns)]]&gt;$J$508,Tabla411[[#This Row],[Tiempo_normal (ns)]]&lt;$J$509)</f>
        <v>0</v>
      </c>
      <c r="AA401" s="8">
        <v>398</v>
      </c>
      <c r="AB401" t="b">
        <f>OR(Tabla512[[#This Row],[Tiempo_lineal (ns)]]&gt;$L$508,Tabla512[[#This Row],[Tiempo_lineal (ns)]]&lt;$L$509)</f>
        <v>0</v>
      </c>
      <c r="AC401" t="b">
        <f>OR(Tabla512[[#This Row],[Tiempo_normal (ns)]]&gt;$M$508,Tabla512[[#This Row],[Tiempo_normal (ns)]]&lt;$M$509)</f>
        <v>0</v>
      </c>
      <c r="AD401" s="8">
        <v>398</v>
      </c>
      <c r="AE401" t="b">
        <f>OR(Tabla613[[#This Row],[Tiempo_lineal (ns)]]&gt;$O$508,Tabla613[[#This Row],[Tiempo_lineal (ns)]]&lt;$O$509)</f>
        <v>0</v>
      </c>
      <c r="AF401" s="7" t="b">
        <f>OR(Tabla613[[#This Row],[Tiempo_normal (ns)]]&gt;$P$508,Tabla613[[#This Row],[Tiempo_normal (ns)]]&lt;$P$509)</f>
        <v>0</v>
      </c>
    </row>
    <row r="402" spans="2:32" x14ac:dyDescent="0.3">
      <c r="B402">
        <v>399</v>
      </c>
      <c r="C402">
        <v>93</v>
      </c>
      <c r="D402">
        <v>54</v>
      </c>
      <c r="E402">
        <v>399</v>
      </c>
      <c r="F402">
        <v>94</v>
      </c>
      <c r="G402">
        <v>40</v>
      </c>
      <c r="H402">
        <v>399</v>
      </c>
      <c r="I402">
        <v>99</v>
      </c>
      <c r="J402">
        <v>418</v>
      </c>
      <c r="K402">
        <v>399</v>
      </c>
      <c r="L402">
        <v>392</v>
      </c>
      <c r="M402">
        <v>146</v>
      </c>
      <c r="N402">
        <v>399</v>
      </c>
      <c r="O402">
        <v>499</v>
      </c>
      <c r="P402">
        <v>399</v>
      </c>
      <c r="R402" s="6">
        <v>399</v>
      </c>
      <c r="S402" t="b">
        <f>OR(Tabla19[[#This Row],[Tiempo_lineal (ns)]]&gt;$C$508,Tabla19[[#This Row],[Tiempo_lineal (ns)]]&lt;$C$509)</f>
        <v>0</v>
      </c>
      <c r="T402" t="b">
        <f>OR(Tabla19[[#This Row],[Tiempo_normal (ns)]]&gt;$D$508,Tabla19[[#This Row],[Tiempo_normal (ns)]]&lt;$D$509)</f>
        <v>0</v>
      </c>
      <c r="U402" s="6">
        <v>399</v>
      </c>
      <c r="V402" t="b">
        <f>OR(Tabla310[[#This Row],[Tiempo_lineal (ns)]]&gt;$F$508,Tabla310[[#This Row],[Tiempo_lineal (ns)]]&lt;$F$509)</f>
        <v>0</v>
      </c>
      <c r="W402" t="b">
        <f>OR(Tabla310[[#This Row],[Tiempo_normal (ns)]]&gt;$G$508,Tabla310[[#This Row],[Tiempo_normal (ns)]]&lt;$G$509)</f>
        <v>0</v>
      </c>
      <c r="X402" s="6">
        <v>399</v>
      </c>
      <c r="Y402" t="b">
        <f>OR(Tabla411[[#This Row],[Tiempo_lineal (ns)]]&gt;$I$508,Tabla411[[#This Row],[Tiempo_lineal (ns)]]&lt;$I$509)</f>
        <v>0</v>
      </c>
      <c r="Z402" t="b">
        <f>OR(Tabla411[[#This Row],[Tiempo_normal (ns)]]&gt;$J$508,Tabla411[[#This Row],[Tiempo_normal (ns)]]&lt;$J$509)</f>
        <v>0</v>
      </c>
      <c r="AA402" s="6">
        <v>399</v>
      </c>
      <c r="AB402" t="b">
        <f>OR(Tabla512[[#This Row],[Tiempo_lineal (ns)]]&gt;$L$508,Tabla512[[#This Row],[Tiempo_lineal (ns)]]&lt;$L$509)</f>
        <v>0</v>
      </c>
      <c r="AC402" t="b">
        <f>OR(Tabla512[[#This Row],[Tiempo_normal (ns)]]&gt;$M$508,Tabla512[[#This Row],[Tiempo_normal (ns)]]&lt;$M$509)</f>
        <v>0</v>
      </c>
      <c r="AD402" s="6">
        <v>399</v>
      </c>
      <c r="AE402" t="b">
        <f>OR(Tabla613[[#This Row],[Tiempo_lineal (ns)]]&gt;$O$508,Tabla613[[#This Row],[Tiempo_lineal (ns)]]&lt;$O$509)</f>
        <v>0</v>
      </c>
      <c r="AF402" s="7" t="b">
        <f>OR(Tabla613[[#This Row],[Tiempo_normal (ns)]]&gt;$P$508,Tabla613[[#This Row],[Tiempo_normal (ns)]]&lt;$P$509)</f>
        <v>0</v>
      </c>
    </row>
    <row r="403" spans="2:32" x14ac:dyDescent="0.3">
      <c r="B403">
        <v>400</v>
      </c>
      <c r="C403">
        <v>96</v>
      </c>
      <c r="D403">
        <v>70</v>
      </c>
      <c r="E403">
        <v>400</v>
      </c>
      <c r="F403">
        <v>87</v>
      </c>
      <c r="G403">
        <v>62</v>
      </c>
      <c r="H403">
        <v>400</v>
      </c>
      <c r="I403">
        <v>194</v>
      </c>
      <c r="J403">
        <v>338</v>
      </c>
      <c r="K403">
        <v>400</v>
      </c>
      <c r="L403">
        <v>463</v>
      </c>
      <c r="M403">
        <v>278</v>
      </c>
      <c r="N403">
        <v>400</v>
      </c>
      <c r="O403">
        <v>579</v>
      </c>
      <c r="P403">
        <v>582</v>
      </c>
      <c r="R403" s="8">
        <v>400</v>
      </c>
      <c r="S403" t="b">
        <f>OR(Tabla19[[#This Row],[Tiempo_lineal (ns)]]&gt;$C$508,Tabla19[[#This Row],[Tiempo_lineal (ns)]]&lt;$C$509)</f>
        <v>0</v>
      </c>
      <c r="T403" t="b">
        <f>OR(Tabla19[[#This Row],[Tiempo_normal (ns)]]&gt;$D$508,Tabla19[[#This Row],[Tiempo_normal (ns)]]&lt;$D$509)</f>
        <v>0</v>
      </c>
      <c r="U403" s="8">
        <v>400</v>
      </c>
      <c r="V403" t="b">
        <f>OR(Tabla310[[#This Row],[Tiempo_lineal (ns)]]&gt;$F$508,Tabla310[[#This Row],[Tiempo_lineal (ns)]]&lt;$F$509)</f>
        <v>0</v>
      </c>
      <c r="W403" t="b">
        <f>OR(Tabla310[[#This Row],[Tiempo_normal (ns)]]&gt;$G$508,Tabla310[[#This Row],[Tiempo_normal (ns)]]&lt;$G$509)</f>
        <v>0</v>
      </c>
      <c r="X403" s="8">
        <v>400</v>
      </c>
      <c r="Y403" t="b">
        <f>OR(Tabla411[[#This Row],[Tiempo_lineal (ns)]]&gt;$I$508,Tabla411[[#This Row],[Tiempo_lineal (ns)]]&lt;$I$509)</f>
        <v>0</v>
      </c>
      <c r="Z403" t="b">
        <f>OR(Tabla411[[#This Row],[Tiempo_normal (ns)]]&gt;$J$508,Tabla411[[#This Row],[Tiempo_normal (ns)]]&lt;$J$509)</f>
        <v>0</v>
      </c>
      <c r="AA403" s="8">
        <v>400</v>
      </c>
      <c r="AB403" t="b">
        <f>OR(Tabla512[[#This Row],[Tiempo_lineal (ns)]]&gt;$L$508,Tabla512[[#This Row],[Tiempo_lineal (ns)]]&lt;$L$509)</f>
        <v>0</v>
      </c>
      <c r="AC403" t="b">
        <f>OR(Tabla512[[#This Row],[Tiempo_normal (ns)]]&gt;$M$508,Tabla512[[#This Row],[Tiempo_normal (ns)]]&lt;$M$509)</f>
        <v>0</v>
      </c>
      <c r="AD403" s="8">
        <v>400</v>
      </c>
      <c r="AE403" t="b">
        <f>OR(Tabla613[[#This Row],[Tiempo_lineal (ns)]]&gt;$O$508,Tabla613[[#This Row],[Tiempo_lineal (ns)]]&lt;$O$509)</f>
        <v>0</v>
      </c>
      <c r="AF403" s="7" t="b">
        <f>OR(Tabla613[[#This Row],[Tiempo_normal (ns)]]&gt;$P$508,Tabla613[[#This Row],[Tiempo_normal (ns)]]&lt;$P$509)</f>
        <v>0</v>
      </c>
    </row>
    <row r="404" spans="2:32" x14ac:dyDescent="0.3">
      <c r="B404">
        <v>401</v>
      </c>
      <c r="C404">
        <v>54</v>
      </c>
      <c r="D404">
        <v>44</v>
      </c>
      <c r="E404">
        <v>401</v>
      </c>
      <c r="F404">
        <v>90</v>
      </c>
      <c r="G404">
        <v>54</v>
      </c>
      <c r="H404">
        <v>401</v>
      </c>
      <c r="I404">
        <v>251</v>
      </c>
      <c r="J404">
        <v>360</v>
      </c>
      <c r="K404">
        <v>401</v>
      </c>
      <c r="L404">
        <v>367</v>
      </c>
      <c r="M404">
        <v>177</v>
      </c>
      <c r="N404">
        <v>401</v>
      </c>
      <c r="O404">
        <v>577</v>
      </c>
      <c r="P404">
        <v>409</v>
      </c>
      <c r="R404" s="6">
        <v>401</v>
      </c>
      <c r="S404" t="b">
        <f>OR(Tabla19[[#This Row],[Tiempo_lineal (ns)]]&gt;$C$508,Tabla19[[#This Row],[Tiempo_lineal (ns)]]&lt;$C$509)</f>
        <v>0</v>
      </c>
      <c r="T404" t="b">
        <f>OR(Tabla19[[#This Row],[Tiempo_normal (ns)]]&gt;$D$508,Tabla19[[#This Row],[Tiempo_normal (ns)]]&lt;$D$509)</f>
        <v>0</v>
      </c>
      <c r="U404" s="6">
        <v>401</v>
      </c>
      <c r="V404" t="b">
        <f>OR(Tabla310[[#This Row],[Tiempo_lineal (ns)]]&gt;$F$508,Tabla310[[#This Row],[Tiempo_lineal (ns)]]&lt;$F$509)</f>
        <v>0</v>
      </c>
      <c r="W404" t="b">
        <f>OR(Tabla310[[#This Row],[Tiempo_normal (ns)]]&gt;$G$508,Tabla310[[#This Row],[Tiempo_normal (ns)]]&lt;$G$509)</f>
        <v>0</v>
      </c>
      <c r="X404" s="6">
        <v>401</v>
      </c>
      <c r="Y404" t="b">
        <f>OR(Tabla411[[#This Row],[Tiempo_lineal (ns)]]&gt;$I$508,Tabla411[[#This Row],[Tiempo_lineal (ns)]]&lt;$I$509)</f>
        <v>0</v>
      </c>
      <c r="Z404" t="b">
        <f>OR(Tabla411[[#This Row],[Tiempo_normal (ns)]]&gt;$J$508,Tabla411[[#This Row],[Tiempo_normal (ns)]]&lt;$J$509)</f>
        <v>0</v>
      </c>
      <c r="AA404" s="6">
        <v>401</v>
      </c>
      <c r="AB404" t="b">
        <f>OR(Tabla512[[#This Row],[Tiempo_lineal (ns)]]&gt;$L$508,Tabla512[[#This Row],[Tiempo_lineal (ns)]]&lt;$L$509)</f>
        <v>0</v>
      </c>
      <c r="AC404" t="b">
        <f>OR(Tabla512[[#This Row],[Tiempo_normal (ns)]]&gt;$M$508,Tabla512[[#This Row],[Tiempo_normal (ns)]]&lt;$M$509)</f>
        <v>0</v>
      </c>
      <c r="AD404" s="6">
        <v>401</v>
      </c>
      <c r="AE404" t="b">
        <f>OR(Tabla613[[#This Row],[Tiempo_lineal (ns)]]&gt;$O$508,Tabla613[[#This Row],[Tiempo_lineal (ns)]]&lt;$O$509)</f>
        <v>0</v>
      </c>
      <c r="AF404" s="7" t="b">
        <f>OR(Tabla613[[#This Row],[Tiempo_normal (ns)]]&gt;$P$508,Tabla613[[#This Row],[Tiempo_normal (ns)]]&lt;$P$509)</f>
        <v>0</v>
      </c>
    </row>
    <row r="405" spans="2:32" x14ac:dyDescent="0.3">
      <c r="B405">
        <v>402</v>
      </c>
      <c r="C405">
        <v>59</v>
      </c>
      <c r="D405">
        <v>53</v>
      </c>
      <c r="E405">
        <v>402</v>
      </c>
      <c r="F405">
        <v>112</v>
      </c>
      <c r="G405">
        <v>50</v>
      </c>
      <c r="H405">
        <v>402</v>
      </c>
      <c r="I405">
        <v>209</v>
      </c>
      <c r="J405">
        <v>413</v>
      </c>
      <c r="K405">
        <v>402</v>
      </c>
      <c r="L405">
        <v>260</v>
      </c>
      <c r="M405">
        <v>333</v>
      </c>
      <c r="N405">
        <v>402</v>
      </c>
      <c r="O405">
        <v>544</v>
      </c>
      <c r="P405">
        <v>459</v>
      </c>
      <c r="R405" s="8">
        <v>402</v>
      </c>
      <c r="S405" t="b">
        <f>OR(Tabla19[[#This Row],[Tiempo_lineal (ns)]]&gt;$C$508,Tabla19[[#This Row],[Tiempo_lineal (ns)]]&lt;$C$509)</f>
        <v>0</v>
      </c>
      <c r="T405" t="b">
        <f>OR(Tabla19[[#This Row],[Tiempo_normal (ns)]]&gt;$D$508,Tabla19[[#This Row],[Tiempo_normal (ns)]]&lt;$D$509)</f>
        <v>0</v>
      </c>
      <c r="U405" s="8">
        <v>402</v>
      </c>
      <c r="V405" t="b">
        <f>OR(Tabla310[[#This Row],[Tiempo_lineal (ns)]]&gt;$F$508,Tabla310[[#This Row],[Tiempo_lineal (ns)]]&lt;$F$509)</f>
        <v>0</v>
      </c>
      <c r="W405" t="b">
        <f>OR(Tabla310[[#This Row],[Tiempo_normal (ns)]]&gt;$G$508,Tabla310[[#This Row],[Tiempo_normal (ns)]]&lt;$G$509)</f>
        <v>0</v>
      </c>
      <c r="X405" s="8">
        <v>402</v>
      </c>
      <c r="Y405" t="b">
        <f>OR(Tabla411[[#This Row],[Tiempo_lineal (ns)]]&gt;$I$508,Tabla411[[#This Row],[Tiempo_lineal (ns)]]&lt;$I$509)</f>
        <v>0</v>
      </c>
      <c r="Z405" t="b">
        <f>OR(Tabla411[[#This Row],[Tiempo_normal (ns)]]&gt;$J$508,Tabla411[[#This Row],[Tiempo_normal (ns)]]&lt;$J$509)</f>
        <v>0</v>
      </c>
      <c r="AA405" s="8">
        <v>402</v>
      </c>
      <c r="AB405" t="b">
        <f>OR(Tabla512[[#This Row],[Tiempo_lineal (ns)]]&gt;$L$508,Tabla512[[#This Row],[Tiempo_lineal (ns)]]&lt;$L$509)</f>
        <v>0</v>
      </c>
      <c r="AC405" t="b">
        <f>OR(Tabla512[[#This Row],[Tiempo_normal (ns)]]&gt;$M$508,Tabla512[[#This Row],[Tiempo_normal (ns)]]&lt;$M$509)</f>
        <v>0</v>
      </c>
      <c r="AD405" s="8">
        <v>402</v>
      </c>
      <c r="AE405" t="b">
        <f>OR(Tabla613[[#This Row],[Tiempo_lineal (ns)]]&gt;$O$508,Tabla613[[#This Row],[Tiempo_lineal (ns)]]&lt;$O$509)</f>
        <v>0</v>
      </c>
      <c r="AF405" s="7" t="b">
        <f>OR(Tabla613[[#This Row],[Tiempo_normal (ns)]]&gt;$P$508,Tabla613[[#This Row],[Tiempo_normal (ns)]]&lt;$P$509)</f>
        <v>0</v>
      </c>
    </row>
    <row r="406" spans="2:32" x14ac:dyDescent="0.3">
      <c r="B406">
        <v>403</v>
      </c>
      <c r="C406">
        <v>93</v>
      </c>
      <c r="D406">
        <v>76</v>
      </c>
      <c r="E406">
        <v>403</v>
      </c>
      <c r="F406">
        <v>84</v>
      </c>
      <c r="G406">
        <v>99</v>
      </c>
      <c r="H406">
        <v>403</v>
      </c>
      <c r="I406">
        <v>195</v>
      </c>
      <c r="J406">
        <v>114</v>
      </c>
      <c r="K406">
        <v>403</v>
      </c>
      <c r="L406">
        <v>883</v>
      </c>
      <c r="M406">
        <v>340</v>
      </c>
      <c r="N406">
        <v>403</v>
      </c>
      <c r="O406">
        <v>841</v>
      </c>
      <c r="P406">
        <v>576</v>
      </c>
      <c r="R406" s="6">
        <v>403</v>
      </c>
      <c r="S406" t="b">
        <f>OR(Tabla19[[#This Row],[Tiempo_lineal (ns)]]&gt;$C$508,Tabla19[[#This Row],[Tiempo_lineal (ns)]]&lt;$C$509)</f>
        <v>0</v>
      </c>
      <c r="T406" t="b">
        <f>OR(Tabla19[[#This Row],[Tiempo_normal (ns)]]&gt;$D$508,Tabla19[[#This Row],[Tiempo_normal (ns)]]&lt;$D$509)</f>
        <v>0</v>
      </c>
      <c r="U406" s="6">
        <v>403</v>
      </c>
      <c r="V406" t="b">
        <f>OR(Tabla310[[#This Row],[Tiempo_lineal (ns)]]&gt;$F$508,Tabla310[[#This Row],[Tiempo_lineal (ns)]]&lt;$F$509)</f>
        <v>0</v>
      </c>
      <c r="W406" t="b">
        <f>OR(Tabla310[[#This Row],[Tiempo_normal (ns)]]&gt;$G$508,Tabla310[[#This Row],[Tiempo_normal (ns)]]&lt;$G$509)</f>
        <v>0</v>
      </c>
      <c r="X406" s="6">
        <v>403</v>
      </c>
      <c r="Y406" t="b">
        <f>OR(Tabla411[[#This Row],[Tiempo_lineal (ns)]]&gt;$I$508,Tabla411[[#This Row],[Tiempo_lineal (ns)]]&lt;$I$509)</f>
        <v>0</v>
      </c>
      <c r="Z406" t="b">
        <f>OR(Tabla411[[#This Row],[Tiempo_normal (ns)]]&gt;$J$508,Tabla411[[#This Row],[Tiempo_normal (ns)]]&lt;$J$509)</f>
        <v>0</v>
      </c>
      <c r="AA406" s="6">
        <v>403</v>
      </c>
      <c r="AB406" t="b">
        <f>OR(Tabla512[[#This Row],[Tiempo_lineal (ns)]]&gt;$L$508,Tabla512[[#This Row],[Tiempo_lineal (ns)]]&lt;$L$509)</f>
        <v>1</v>
      </c>
      <c r="AC406" t="b">
        <f>OR(Tabla512[[#This Row],[Tiempo_normal (ns)]]&gt;$M$508,Tabla512[[#This Row],[Tiempo_normal (ns)]]&lt;$M$509)</f>
        <v>0</v>
      </c>
      <c r="AD406" s="6">
        <v>403</v>
      </c>
      <c r="AE406" t="b">
        <f>OR(Tabla613[[#This Row],[Tiempo_lineal (ns)]]&gt;$O$508,Tabla613[[#This Row],[Tiempo_lineal (ns)]]&lt;$O$509)</f>
        <v>0</v>
      </c>
      <c r="AF406" s="7" t="b">
        <f>OR(Tabla613[[#This Row],[Tiempo_normal (ns)]]&gt;$P$508,Tabla613[[#This Row],[Tiempo_normal (ns)]]&lt;$P$509)</f>
        <v>0</v>
      </c>
    </row>
    <row r="407" spans="2:32" x14ac:dyDescent="0.3">
      <c r="B407">
        <v>404</v>
      </c>
      <c r="C407">
        <v>104</v>
      </c>
      <c r="D407">
        <v>59</v>
      </c>
      <c r="E407">
        <v>404</v>
      </c>
      <c r="F407">
        <v>94</v>
      </c>
      <c r="G407">
        <v>71</v>
      </c>
      <c r="H407">
        <v>404</v>
      </c>
      <c r="I407">
        <v>324</v>
      </c>
      <c r="J407">
        <v>539</v>
      </c>
      <c r="K407">
        <v>404</v>
      </c>
      <c r="L407">
        <v>372</v>
      </c>
      <c r="M407">
        <v>203</v>
      </c>
      <c r="N407">
        <v>404</v>
      </c>
      <c r="O407">
        <v>404</v>
      </c>
      <c r="P407">
        <v>411</v>
      </c>
      <c r="R407" s="8">
        <v>404</v>
      </c>
      <c r="S407" t="b">
        <f>OR(Tabla19[[#This Row],[Tiempo_lineal (ns)]]&gt;$C$508,Tabla19[[#This Row],[Tiempo_lineal (ns)]]&lt;$C$509)</f>
        <v>0</v>
      </c>
      <c r="T407" t="b">
        <f>OR(Tabla19[[#This Row],[Tiempo_normal (ns)]]&gt;$D$508,Tabla19[[#This Row],[Tiempo_normal (ns)]]&lt;$D$509)</f>
        <v>0</v>
      </c>
      <c r="U407" s="8">
        <v>404</v>
      </c>
      <c r="V407" t="b">
        <f>OR(Tabla310[[#This Row],[Tiempo_lineal (ns)]]&gt;$F$508,Tabla310[[#This Row],[Tiempo_lineal (ns)]]&lt;$F$509)</f>
        <v>0</v>
      </c>
      <c r="W407" t="b">
        <f>OR(Tabla310[[#This Row],[Tiempo_normal (ns)]]&gt;$G$508,Tabla310[[#This Row],[Tiempo_normal (ns)]]&lt;$G$509)</f>
        <v>0</v>
      </c>
      <c r="X407" s="8">
        <v>404</v>
      </c>
      <c r="Y407" t="b">
        <f>OR(Tabla411[[#This Row],[Tiempo_lineal (ns)]]&gt;$I$508,Tabla411[[#This Row],[Tiempo_lineal (ns)]]&lt;$I$509)</f>
        <v>0</v>
      </c>
      <c r="Z407" t="b">
        <f>OR(Tabla411[[#This Row],[Tiempo_normal (ns)]]&gt;$J$508,Tabla411[[#This Row],[Tiempo_normal (ns)]]&lt;$J$509)</f>
        <v>0</v>
      </c>
      <c r="AA407" s="8">
        <v>404</v>
      </c>
      <c r="AB407" t="b">
        <f>OR(Tabla512[[#This Row],[Tiempo_lineal (ns)]]&gt;$L$508,Tabla512[[#This Row],[Tiempo_lineal (ns)]]&lt;$L$509)</f>
        <v>0</v>
      </c>
      <c r="AC407" t="b">
        <f>OR(Tabla512[[#This Row],[Tiempo_normal (ns)]]&gt;$M$508,Tabla512[[#This Row],[Tiempo_normal (ns)]]&lt;$M$509)</f>
        <v>0</v>
      </c>
      <c r="AD407" s="8">
        <v>404</v>
      </c>
      <c r="AE407" t="b">
        <f>OR(Tabla613[[#This Row],[Tiempo_lineal (ns)]]&gt;$O$508,Tabla613[[#This Row],[Tiempo_lineal (ns)]]&lt;$O$509)</f>
        <v>0</v>
      </c>
      <c r="AF407" s="7" t="b">
        <f>OR(Tabla613[[#This Row],[Tiempo_normal (ns)]]&gt;$P$508,Tabla613[[#This Row],[Tiempo_normal (ns)]]&lt;$P$509)</f>
        <v>0</v>
      </c>
    </row>
    <row r="408" spans="2:32" x14ac:dyDescent="0.3">
      <c r="B408">
        <v>405</v>
      </c>
      <c r="C408">
        <v>101</v>
      </c>
      <c r="D408">
        <v>89</v>
      </c>
      <c r="E408">
        <v>405</v>
      </c>
      <c r="F408">
        <v>125</v>
      </c>
      <c r="G408">
        <v>86</v>
      </c>
      <c r="H408">
        <v>405</v>
      </c>
      <c r="I408">
        <v>276</v>
      </c>
      <c r="J408">
        <v>381</v>
      </c>
      <c r="K408">
        <v>405</v>
      </c>
      <c r="L408">
        <v>662</v>
      </c>
      <c r="M408">
        <v>614</v>
      </c>
      <c r="N408">
        <v>405</v>
      </c>
      <c r="O408">
        <v>1137</v>
      </c>
      <c r="P408">
        <v>279</v>
      </c>
      <c r="R408" s="6">
        <v>405</v>
      </c>
      <c r="S408" t="b">
        <f>OR(Tabla19[[#This Row],[Tiempo_lineal (ns)]]&gt;$C$508,Tabla19[[#This Row],[Tiempo_lineal (ns)]]&lt;$C$509)</f>
        <v>0</v>
      </c>
      <c r="T408" t="b">
        <f>OR(Tabla19[[#This Row],[Tiempo_normal (ns)]]&gt;$D$508,Tabla19[[#This Row],[Tiempo_normal (ns)]]&lt;$D$509)</f>
        <v>0</v>
      </c>
      <c r="U408" s="6">
        <v>405</v>
      </c>
      <c r="V408" t="b">
        <f>OR(Tabla310[[#This Row],[Tiempo_lineal (ns)]]&gt;$F$508,Tabla310[[#This Row],[Tiempo_lineal (ns)]]&lt;$F$509)</f>
        <v>0</v>
      </c>
      <c r="W408" t="b">
        <f>OR(Tabla310[[#This Row],[Tiempo_normal (ns)]]&gt;$G$508,Tabla310[[#This Row],[Tiempo_normal (ns)]]&lt;$G$509)</f>
        <v>0</v>
      </c>
      <c r="X408" s="6">
        <v>405</v>
      </c>
      <c r="Y408" t="b">
        <f>OR(Tabla411[[#This Row],[Tiempo_lineal (ns)]]&gt;$I$508,Tabla411[[#This Row],[Tiempo_lineal (ns)]]&lt;$I$509)</f>
        <v>0</v>
      </c>
      <c r="Z408" t="b">
        <f>OR(Tabla411[[#This Row],[Tiempo_normal (ns)]]&gt;$J$508,Tabla411[[#This Row],[Tiempo_normal (ns)]]&lt;$J$509)</f>
        <v>0</v>
      </c>
      <c r="AA408" s="6">
        <v>405</v>
      </c>
      <c r="AB408" t="b">
        <f>OR(Tabla512[[#This Row],[Tiempo_lineal (ns)]]&gt;$L$508,Tabla512[[#This Row],[Tiempo_lineal (ns)]]&lt;$L$509)</f>
        <v>0</v>
      </c>
      <c r="AC408" t="b">
        <f>OR(Tabla512[[#This Row],[Tiempo_normal (ns)]]&gt;$M$508,Tabla512[[#This Row],[Tiempo_normal (ns)]]&lt;$M$509)</f>
        <v>1</v>
      </c>
      <c r="AD408" s="6">
        <v>405</v>
      </c>
      <c r="AE408" t="b">
        <f>OR(Tabla613[[#This Row],[Tiempo_lineal (ns)]]&gt;$O$508,Tabla613[[#This Row],[Tiempo_lineal (ns)]]&lt;$O$509)</f>
        <v>0</v>
      </c>
      <c r="AF408" s="7" t="b">
        <f>OR(Tabla613[[#This Row],[Tiempo_normal (ns)]]&gt;$P$508,Tabla613[[#This Row],[Tiempo_normal (ns)]]&lt;$P$509)</f>
        <v>0</v>
      </c>
    </row>
    <row r="409" spans="2:32" x14ac:dyDescent="0.3">
      <c r="B409">
        <v>406</v>
      </c>
      <c r="C409">
        <v>97</v>
      </c>
      <c r="D409">
        <v>41</v>
      </c>
      <c r="E409">
        <v>406</v>
      </c>
      <c r="F409">
        <v>101</v>
      </c>
      <c r="G409">
        <v>88</v>
      </c>
      <c r="H409">
        <v>406</v>
      </c>
      <c r="I409">
        <v>250</v>
      </c>
      <c r="J409">
        <v>73</v>
      </c>
      <c r="K409">
        <v>406</v>
      </c>
      <c r="L409">
        <v>334</v>
      </c>
      <c r="M409">
        <v>376</v>
      </c>
      <c r="N409">
        <v>406</v>
      </c>
      <c r="O409">
        <v>642</v>
      </c>
      <c r="P409">
        <v>244</v>
      </c>
      <c r="R409" s="8">
        <v>406</v>
      </c>
      <c r="S409" t="b">
        <f>OR(Tabla19[[#This Row],[Tiempo_lineal (ns)]]&gt;$C$508,Tabla19[[#This Row],[Tiempo_lineal (ns)]]&lt;$C$509)</f>
        <v>0</v>
      </c>
      <c r="T409" t="b">
        <f>OR(Tabla19[[#This Row],[Tiempo_normal (ns)]]&gt;$D$508,Tabla19[[#This Row],[Tiempo_normal (ns)]]&lt;$D$509)</f>
        <v>0</v>
      </c>
      <c r="U409" s="8">
        <v>406</v>
      </c>
      <c r="V409" t="b">
        <f>OR(Tabla310[[#This Row],[Tiempo_lineal (ns)]]&gt;$F$508,Tabla310[[#This Row],[Tiempo_lineal (ns)]]&lt;$F$509)</f>
        <v>0</v>
      </c>
      <c r="W409" t="b">
        <f>OR(Tabla310[[#This Row],[Tiempo_normal (ns)]]&gt;$G$508,Tabla310[[#This Row],[Tiempo_normal (ns)]]&lt;$G$509)</f>
        <v>0</v>
      </c>
      <c r="X409" s="8">
        <v>406</v>
      </c>
      <c r="Y409" t="b">
        <f>OR(Tabla411[[#This Row],[Tiempo_lineal (ns)]]&gt;$I$508,Tabla411[[#This Row],[Tiempo_lineal (ns)]]&lt;$I$509)</f>
        <v>0</v>
      </c>
      <c r="Z409" t="b">
        <f>OR(Tabla411[[#This Row],[Tiempo_normal (ns)]]&gt;$J$508,Tabla411[[#This Row],[Tiempo_normal (ns)]]&lt;$J$509)</f>
        <v>0</v>
      </c>
      <c r="AA409" s="8">
        <v>406</v>
      </c>
      <c r="AB409" t="b">
        <f>OR(Tabla512[[#This Row],[Tiempo_lineal (ns)]]&gt;$L$508,Tabla512[[#This Row],[Tiempo_lineal (ns)]]&lt;$L$509)</f>
        <v>0</v>
      </c>
      <c r="AC409" t="b">
        <f>OR(Tabla512[[#This Row],[Tiempo_normal (ns)]]&gt;$M$508,Tabla512[[#This Row],[Tiempo_normal (ns)]]&lt;$M$509)</f>
        <v>0</v>
      </c>
      <c r="AD409" s="8">
        <v>406</v>
      </c>
      <c r="AE409" t="b">
        <f>OR(Tabla613[[#This Row],[Tiempo_lineal (ns)]]&gt;$O$508,Tabla613[[#This Row],[Tiempo_lineal (ns)]]&lt;$O$509)</f>
        <v>0</v>
      </c>
      <c r="AF409" s="7" t="b">
        <f>OR(Tabla613[[#This Row],[Tiempo_normal (ns)]]&gt;$P$508,Tabla613[[#This Row],[Tiempo_normal (ns)]]&lt;$P$509)</f>
        <v>0</v>
      </c>
    </row>
    <row r="410" spans="2:32" x14ac:dyDescent="0.3">
      <c r="B410">
        <v>407</v>
      </c>
      <c r="C410">
        <v>95</v>
      </c>
      <c r="D410">
        <v>77</v>
      </c>
      <c r="E410">
        <v>407</v>
      </c>
      <c r="F410">
        <v>88</v>
      </c>
      <c r="G410">
        <v>87</v>
      </c>
      <c r="H410">
        <v>407</v>
      </c>
      <c r="I410">
        <v>147</v>
      </c>
      <c r="J410">
        <v>320</v>
      </c>
      <c r="K410">
        <v>407</v>
      </c>
      <c r="L410">
        <v>917</v>
      </c>
      <c r="M410">
        <v>285</v>
      </c>
      <c r="N410">
        <v>407</v>
      </c>
      <c r="O410">
        <v>924</v>
      </c>
      <c r="P410">
        <v>1017</v>
      </c>
      <c r="R410" s="6">
        <v>407</v>
      </c>
      <c r="S410" t="b">
        <f>OR(Tabla19[[#This Row],[Tiempo_lineal (ns)]]&gt;$C$508,Tabla19[[#This Row],[Tiempo_lineal (ns)]]&lt;$C$509)</f>
        <v>0</v>
      </c>
      <c r="T410" t="b">
        <f>OR(Tabla19[[#This Row],[Tiempo_normal (ns)]]&gt;$D$508,Tabla19[[#This Row],[Tiempo_normal (ns)]]&lt;$D$509)</f>
        <v>0</v>
      </c>
      <c r="U410" s="6">
        <v>407</v>
      </c>
      <c r="V410" t="b">
        <f>OR(Tabla310[[#This Row],[Tiempo_lineal (ns)]]&gt;$F$508,Tabla310[[#This Row],[Tiempo_lineal (ns)]]&lt;$F$509)</f>
        <v>0</v>
      </c>
      <c r="W410" t="b">
        <f>OR(Tabla310[[#This Row],[Tiempo_normal (ns)]]&gt;$G$508,Tabla310[[#This Row],[Tiempo_normal (ns)]]&lt;$G$509)</f>
        <v>0</v>
      </c>
      <c r="X410" s="6">
        <v>407</v>
      </c>
      <c r="Y410" t="b">
        <f>OR(Tabla411[[#This Row],[Tiempo_lineal (ns)]]&gt;$I$508,Tabla411[[#This Row],[Tiempo_lineal (ns)]]&lt;$I$509)</f>
        <v>0</v>
      </c>
      <c r="Z410" t="b">
        <f>OR(Tabla411[[#This Row],[Tiempo_normal (ns)]]&gt;$J$508,Tabla411[[#This Row],[Tiempo_normal (ns)]]&lt;$J$509)</f>
        <v>0</v>
      </c>
      <c r="AA410" s="6">
        <v>407</v>
      </c>
      <c r="AB410" t="b">
        <f>OR(Tabla512[[#This Row],[Tiempo_lineal (ns)]]&gt;$L$508,Tabla512[[#This Row],[Tiempo_lineal (ns)]]&lt;$L$509)</f>
        <v>1</v>
      </c>
      <c r="AC410" t="b">
        <f>OR(Tabla512[[#This Row],[Tiempo_normal (ns)]]&gt;$M$508,Tabla512[[#This Row],[Tiempo_normal (ns)]]&lt;$M$509)</f>
        <v>0</v>
      </c>
      <c r="AD410" s="6">
        <v>407</v>
      </c>
      <c r="AE410" t="b">
        <f>OR(Tabla613[[#This Row],[Tiempo_lineal (ns)]]&gt;$O$508,Tabla613[[#This Row],[Tiempo_lineal (ns)]]&lt;$O$509)</f>
        <v>0</v>
      </c>
      <c r="AF410" s="7" t="b">
        <f>OR(Tabla613[[#This Row],[Tiempo_normal (ns)]]&gt;$P$508,Tabla613[[#This Row],[Tiempo_normal (ns)]]&lt;$P$509)</f>
        <v>0</v>
      </c>
    </row>
    <row r="411" spans="2:32" x14ac:dyDescent="0.3">
      <c r="B411">
        <v>408</v>
      </c>
      <c r="C411">
        <v>84</v>
      </c>
      <c r="D411">
        <v>31</v>
      </c>
      <c r="E411">
        <v>408</v>
      </c>
      <c r="F411">
        <v>105</v>
      </c>
      <c r="G411">
        <v>48</v>
      </c>
      <c r="H411">
        <v>408</v>
      </c>
      <c r="I411">
        <v>162</v>
      </c>
      <c r="J411">
        <v>49</v>
      </c>
      <c r="K411">
        <v>408</v>
      </c>
      <c r="L411">
        <v>414</v>
      </c>
      <c r="M411">
        <v>295</v>
      </c>
      <c r="N411">
        <v>408</v>
      </c>
      <c r="O411">
        <v>734</v>
      </c>
      <c r="P411">
        <v>347</v>
      </c>
      <c r="R411" s="8">
        <v>408</v>
      </c>
      <c r="S411" t="b">
        <f>OR(Tabla19[[#This Row],[Tiempo_lineal (ns)]]&gt;$C$508,Tabla19[[#This Row],[Tiempo_lineal (ns)]]&lt;$C$509)</f>
        <v>0</v>
      </c>
      <c r="T411" t="b">
        <f>OR(Tabla19[[#This Row],[Tiempo_normal (ns)]]&gt;$D$508,Tabla19[[#This Row],[Tiempo_normal (ns)]]&lt;$D$509)</f>
        <v>0</v>
      </c>
      <c r="U411" s="8">
        <v>408</v>
      </c>
      <c r="V411" t="b">
        <f>OR(Tabla310[[#This Row],[Tiempo_lineal (ns)]]&gt;$F$508,Tabla310[[#This Row],[Tiempo_lineal (ns)]]&lt;$F$509)</f>
        <v>0</v>
      </c>
      <c r="W411" t="b">
        <f>OR(Tabla310[[#This Row],[Tiempo_normal (ns)]]&gt;$G$508,Tabla310[[#This Row],[Tiempo_normal (ns)]]&lt;$G$509)</f>
        <v>0</v>
      </c>
      <c r="X411" s="8">
        <v>408</v>
      </c>
      <c r="Y411" t="b">
        <f>OR(Tabla411[[#This Row],[Tiempo_lineal (ns)]]&gt;$I$508,Tabla411[[#This Row],[Tiempo_lineal (ns)]]&lt;$I$509)</f>
        <v>0</v>
      </c>
      <c r="Z411" t="b">
        <f>OR(Tabla411[[#This Row],[Tiempo_normal (ns)]]&gt;$J$508,Tabla411[[#This Row],[Tiempo_normal (ns)]]&lt;$J$509)</f>
        <v>0</v>
      </c>
      <c r="AA411" s="8">
        <v>408</v>
      </c>
      <c r="AB411" t="b">
        <f>OR(Tabla512[[#This Row],[Tiempo_lineal (ns)]]&gt;$L$508,Tabla512[[#This Row],[Tiempo_lineal (ns)]]&lt;$L$509)</f>
        <v>0</v>
      </c>
      <c r="AC411" t="b">
        <f>OR(Tabla512[[#This Row],[Tiempo_normal (ns)]]&gt;$M$508,Tabla512[[#This Row],[Tiempo_normal (ns)]]&lt;$M$509)</f>
        <v>0</v>
      </c>
      <c r="AD411" s="8">
        <v>408</v>
      </c>
      <c r="AE411" t="b">
        <f>OR(Tabla613[[#This Row],[Tiempo_lineal (ns)]]&gt;$O$508,Tabla613[[#This Row],[Tiempo_lineal (ns)]]&lt;$O$509)</f>
        <v>0</v>
      </c>
      <c r="AF411" s="7" t="b">
        <f>OR(Tabla613[[#This Row],[Tiempo_normal (ns)]]&gt;$P$508,Tabla613[[#This Row],[Tiempo_normal (ns)]]&lt;$P$509)</f>
        <v>0</v>
      </c>
    </row>
    <row r="412" spans="2:32" x14ac:dyDescent="0.3">
      <c r="B412">
        <v>409</v>
      </c>
      <c r="C412">
        <v>95</v>
      </c>
      <c r="D412">
        <v>32</v>
      </c>
      <c r="E412">
        <v>409</v>
      </c>
      <c r="F412">
        <v>68</v>
      </c>
      <c r="G412">
        <v>75</v>
      </c>
      <c r="H412">
        <v>409</v>
      </c>
      <c r="I412">
        <v>258</v>
      </c>
      <c r="J412">
        <v>147</v>
      </c>
      <c r="K412">
        <v>409</v>
      </c>
      <c r="L412">
        <v>368</v>
      </c>
      <c r="M412">
        <v>160</v>
      </c>
      <c r="N412">
        <v>409</v>
      </c>
      <c r="O412">
        <v>788</v>
      </c>
      <c r="P412">
        <v>483</v>
      </c>
      <c r="R412" s="6">
        <v>409</v>
      </c>
      <c r="S412" t="b">
        <f>OR(Tabla19[[#This Row],[Tiempo_lineal (ns)]]&gt;$C$508,Tabla19[[#This Row],[Tiempo_lineal (ns)]]&lt;$C$509)</f>
        <v>0</v>
      </c>
      <c r="T412" t="b">
        <f>OR(Tabla19[[#This Row],[Tiempo_normal (ns)]]&gt;$D$508,Tabla19[[#This Row],[Tiempo_normal (ns)]]&lt;$D$509)</f>
        <v>0</v>
      </c>
      <c r="U412" s="6">
        <v>409</v>
      </c>
      <c r="V412" t="b">
        <f>OR(Tabla310[[#This Row],[Tiempo_lineal (ns)]]&gt;$F$508,Tabla310[[#This Row],[Tiempo_lineal (ns)]]&lt;$F$509)</f>
        <v>0</v>
      </c>
      <c r="W412" t="b">
        <f>OR(Tabla310[[#This Row],[Tiempo_normal (ns)]]&gt;$G$508,Tabla310[[#This Row],[Tiempo_normal (ns)]]&lt;$G$509)</f>
        <v>0</v>
      </c>
      <c r="X412" s="6">
        <v>409</v>
      </c>
      <c r="Y412" t="b">
        <f>OR(Tabla411[[#This Row],[Tiempo_lineal (ns)]]&gt;$I$508,Tabla411[[#This Row],[Tiempo_lineal (ns)]]&lt;$I$509)</f>
        <v>0</v>
      </c>
      <c r="Z412" t="b">
        <f>OR(Tabla411[[#This Row],[Tiempo_normal (ns)]]&gt;$J$508,Tabla411[[#This Row],[Tiempo_normal (ns)]]&lt;$J$509)</f>
        <v>0</v>
      </c>
      <c r="AA412" s="6">
        <v>409</v>
      </c>
      <c r="AB412" t="b">
        <f>OR(Tabla512[[#This Row],[Tiempo_lineal (ns)]]&gt;$L$508,Tabla512[[#This Row],[Tiempo_lineal (ns)]]&lt;$L$509)</f>
        <v>0</v>
      </c>
      <c r="AC412" t="b">
        <f>OR(Tabla512[[#This Row],[Tiempo_normal (ns)]]&gt;$M$508,Tabla512[[#This Row],[Tiempo_normal (ns)]]&lt;$M$509)</f>
        <v>0</v>
      </c>
      <c r="AD412" s="6">
        <v>409</v>
      </c>
      <c r="AE412" t="b">
        <f>OR(Tabla613[[#This Row],[Tiempo_lineal (ns)]]&gt;$O$508,Tabla613[[#This Row],[Tiempo_lineal (ns)]]&lt;$O$509)</f>
        <v>0</v>
      </c>
      <c r="AF412" s="7" t="b">
        <f>OR(Tabla613[[#This Row],[Tiempo_normal (ns)]]&gt;$P$508,Tabla613[[#This Row],[Tiempo_normal (ns)]]&lt;$P$509)</f>
        <v>0</v>
      </c>
    </row>
    <row r="413" spans="2:32" x14ac:dyDescent="0.3">
      <c r="B413">
        <v>410</v>
      </c>
      <c r="C413">
        <v>92</v>
      </c>
      <c r="D413">
        <v>75</v>
      </c>
      <c r="E413">
        <v>410</v>
      </c>
      <c r="F413">
        <v>83</v>
      </c>
      <c r="G413">
        <v>81</v>
      </c>
      <c r="H413">
        <v>410</v>
      </c>
      <c r="I413">
        <v>259</v>
      </c>
      <c r="J413">
        <v>687</v>
      </c>
      <c r="K413">
        <v>410</v>
      </c>
      <c r="L413">
        <v>803</v>
      </c>
      <c r="M413">
        <v>286</v>
      </c>
      <c r="N413">
        <v>410</v>
      </c>
      <c r="O413">
        <v>521</v>
      </c>
      <c r="P413">
        <v>814</v>
      </c>
      <c r="R413" s="8">
        <v>410</v>
      </c>
      <c r="S413" t="b">
        <f>OR(Tabla19[[#This Row],[Tiempo_lineal (ns)]]&gt;$C$508,Tabla19[[#This Row],[Tiempo_lineal (ns)]]&lt;$C$509)</f>
        <v>0</v>
      </c>
      <c r="T413" t="b">
        <f>OR(Tabla19[[#This Row],[Tiempo_normal (ns)]]&gt;$D$508,Tabla19[[#This Row],[Tiempo_normal (ns)]]&lt;$D$509)</f>
        <v>0</v>
      </c>
      <c r="U413" s="8">
        <v>410</v>
      </c>
      <c r="V413" t="b">
        <f>OR(Tabla310[[#This Row],[Tiempo_lineal (ns)]]&gt;$F$508,Tabla310[[#This Row],[Tiempo_lineal (ns)]]&lt;$F$509)</f>
        <v>0</v>
      </c>
      <c r="W413" t="b">
        <f>OR(Tabla310[[#This Row],[Tiempo_normal (ns)]]&gt;$G$508,Tabla310[[#This Row],[Tiempo_normal (ns)]]&lt;$G$509)</f>
        <v>0</v>
      </c>
      <c r="X413" s="8">
        <v>410</v>
      </c>
      <c r="Y413" t="b">
        <f>OR(Tabla411[[#This Row],[Tiempo_lineal (ns)]]&gt;$I$508,Tabla411[[#This Row],[Tiempo_lineal (ns)]]&lt;$I$509)</f>
        <v>0</v>
      </c>
      <c r="Z413" t="b">
        <f>OR(Tabla411[[#This Row],[Tiempo_normal (ns)]]&gt;$J$508,Tabla411[[#This Row],[Tiempo_normal (ns)]]&lt;$J$509)</f>
        <v>0</v>
      </c>
      <c r="AA413" s="8">
        <v>410</v>
      </c>
      <c r="AB413" t="b">
        <f>OR(Tabla512[[#This Row],[Tiempo_lineal (ns)]]&gt;$L$508,Tabla512[[#This Row],[Tiempo_lineal (ns)]]&lt;$L$509)</f>
        <v>1</v>
      </c>
      <c r="AC413" t="b">
        <f>OR(Tabla512[[#This Row],[Tiempo_normal (ns)]]&gt;$M$508,Tabla512[[#This Row],[Tiempo_normal (ns)]]&lt;$M$509)</f>
        <v>0</v>
      </c>
      <c r="AD413" s="8">
        <v>410</v>
      </c>
      <c r="AE413" t="b">
        <f>OR(Tabla613[[#This Row],[Tiempo_lineal (ns)]]&gt;$O$508,Tabla613[[#This Row],[Tiempo_lineal (ns)]]&lt;$O$509)</f>
        <v>0</v>
      </c>
      <c r="AF413" s="7" t="b">
        <f>OR(Tabla613[[#This Row],[Tiempo_normal (ns)]]&gt;$P$508,Tabla613[[#This Row],[Tiempo_normal (ns)]]&lt;$P$509)</f>
        <v>0</v>
      </c>
    </row>
    <row r="414" spans="2:32" x14ac:dyDescent="0.3">
      <c r="B414">
        <v>411</v>
      </c>
      <c r="C414">
        <v>67</v>
      </c>
      <c r="D414">
        <v>36</v>
      </c>
      <c r="E414">
        <v>411</v>
      </c>
      <c r="F414">
        <v>88</v>
      </c>
      <c r="G414">
        <v>82</v>
      </c>
      <c r="H414">
        <v>411</v>
      </c>
      <c r="I414">
        <v>131</v>
      </c>
      <c r="J414">
        <v>490</v>
      </c>
      <c r="K414">
        <v>411</v>
      </c>
      <c r="L414">
        <v>351</v>
      </c>
      <c r="M414">
        <v>233</v>
      </c>
      <c r="N414">
        <v>411</v>
      </c>
      <c r="O414">
        <v>577</v>
      </c>
      <c r="P414">
        <v>370</v>
      </c>
      <c r="R414" s="6">
        <v>411</v>
      </c>
      <c r="S414" t="b">
        <f>OR(Tabla19[[#This Row],[Tiempo_lineal (ns)]]&gt;$C$508,Tabla19[[#This Row],[Tiempo_lineal (ns)]]&lt;$C$509)</f>
        <v>0</v>
      </c>
      <c r="T414" t="b">
        <f>OR(Tabla19[[#This Row],[Tiempo_normal (ns)]]&gt;$D$508,Tabla19[[#This Row],[Tiempo_normal (ns)]]&lt;$D$509)</f>
        <v>0</v>
      </c>
      <c r="U414" s="6">
        <v>411</v>
      </c>
      <c r="V414" t="b">
        <f>OR(Tabla310[[#This Row],[Tiempo_lineal (ns)]]&gt;$F$508,Tabla310[[#This Row],[Tiempo_lineal (ns)]]&lt;$F$509)</f>
        <v>0</v>
      </c>
      <c r="W414" t="b">
        <f>OR(Tabla310[[#This Row],[Tiempo_normal (ns)]]&gt;$G$508,Tabla310[[#This Row],[Tiempo_normal (ns)]]&lt;$G$509)</f>
        <v>0</v>
      </c>
      <c r="X414" s="6">
        <v>411</v>
      </c>
      <c r="Y414" t="b">
        <f>OR(Tabla411[[#This Row],[Tiempo_lineal (ns)]]&gt;$I$508,Tabla411[[#This Row],[Tiempo_lineal (ns)]]&lt;$I$509)</f>
        <v>0</v>
      </c>
      <c r="Z414" t="b">
        <f>OR(Tabla411[[#This Row],[Tiempo_normal (ns)]]&gt;$J$508,Tabla411[[#This Row],[Tiempo_normal (ns)]]&lt;$J$509)</f>
        <v>0</v>
      </c>
      <c r="AA414" s="6">
        <v>411</v>
      </c>
      <c r="AB414" t="b">
        <f>OR(Tabla512[[#This Row],[Tiempo_lineal (ns)]]&gt;$L$508,Tabla512[[#This Row],[Tiempo_lineal (ns)]]&lt;$L$509)</f>
        <v>0</v>
      </c>
      <c r="AC414" t="b">
        <f>OR(Tabla512[[#This Row],[Tiempo_normal (ns)]]&gt;$M$508,Tabla512[[#This Row],[Tiempo_normal (ns)]]&lt;$M$509)</f>
        <v>0</v>
      </c>
      <c r="AD414" s="6">
        <v>411</v>
      </c>
      <c r="AE414" t="b">
        <f>OR(Tabla613[[#This Row],[Tiempo_lineal (ns)]]&gt;$O$508,Tabla613[[#This Row],[Tiempo_lineal (ns)]]&lt;$O$509)</f>
        <v>0</v>
      </c>
      <c r="AF414" s="7" t="b">
        <f>OR(Tabla613[[#This Row],[Tiempo_normal (ns)]]&gt;$P$508,Tabla613[[#This Row],[Tiempo_normal (ns)]]&lt;$P$509)</f>
        <v>0</v>
      </c>
    </row>
    <row r="415" spans="2:32" x14ac:dyDescent="0.3">
      <c r="B415">
        <v>412</v>
      </c>
      <c r="C415">
        <v>75</v>
      </c>
      <c r="D415">
        <v>91</v>
      </c>
      <c r="E415">
        <v>412</v>
      </c>
      <c r="F415">
        <v>130</v>
      </c>
      <c r="G415">
        <v>58</v>
      </c>
      <c r="H415">
        <v>412</v>
      </c>
      <c r="I415">
        <v>131</v>
      </c>
      <c r="J415">
        <v>100</v>
      </c>
      <c r="K415">
        <v>412</v>
      </c>
      <c r="L415">
        <v>349</v>
      </c>
      <c r="M415">
        <v>325</v>
      </c>
      <c r="N415">
        <v>412</v>
      </c>
      <c r="O415">
        <v>484</v>
      </c>
      <c r="P415">
        <v>355</v>
      </c>
      <c r="R415" s="8">
        <v>412</v>
      </c>
      <c r="S415" t="b">
        <f>OR(Tabla19[[#This Row],[Tiempo_lineal (ns)]]&gt;$C$508,Tabla19[[#This Row],[Tiempo_lineal (ns)]]&lt;$C$509)</f>
        <v>0</v>
      </c>
      <c r="T415" t="b">
        <f>OR(Tabla19[[#This Row],[Tiempo_normal (ns)]]&gt;$D$508,Tabla19[[#This Row],[Tiempo_normal (ns)]]&lt;$D$509)</f>
        <v>0</v>
      </c>
      <c r="U415" s="8">
        <v>412</v>
      </c>
      <c r="V415" t="b">
        <f>OR(Tabla310[[#This Row],[Tiempo_lineal (ns)]]&gt;$F$508,Tabla310[[#This Row],[Tiempo_lineal (ns)]]&lt;$F$509)</f>
        <v>0</v>
      </c>
      <c r="W415" t="b">
        <f>OR(Tabla310[[#This Row],[Tiempo_normal (ns)]]&gt;$G$508,Tabla310[[#This Row],[Tiempo_normal (ns)]]&lt;$G$509)</f>
        <v>0</v>
      </c>
      <c r="X415" s="8">
        <v>412</v>
      </c>
      <c r="Y415" t="b">
        <f>OR(Tabla411[[#This Row],[Tiempo_lineal (ns)]]&gt;$I$508,Tabla411[[#This Row],[Tiempo_lineal (ns)]]&lt;$I$509)</f>
        <v>0</v>
      </c>
      <c r="Z415" t="b">
        <f>OR(Tabla411[[#This Row],[Tiempo_normal (ns)]]&gt;$J$508,Tabla411[[#This Row],[Tiempo_normal (ns)]]&lt;$J$509)</f>
        <v>0</v>
      </c>
      <c r="AA415" s="8">
        <v>412</v>
      </c>
      <c r="AB415" t="b">
        <f>OR(Tabla512[[#This Row],[Tiempo_lineal (ns)]]&gt;$L$508,Tabla512[[#This Row],[Tiempo_lineal (ns)]]&lt;$L$509)</f>
        <v>0</v>
      </c>
      <c r="AC415" t="b">
        <f>OR(Tabla512[[#This Row],[Tiempo_normal (ns)]]&gt;$M$508,Tabla512[[#This Row],[Tiempo_normal (ns)]]&lt;$M$509)</f>
        <v>0</v>
      </c>
      <c r="AD415" s="8">
        <v>412</v>
      </c>
      <c r="AE415" t="b">
        <f>OR(Tabla613[[#This Row],[Tiempo_lineal (ns)]]&gt;$O$508,Tabla613[[#This Row],[Tiempo_lineal (ns)]]&lt;$O$509)</f>
        <v>0</v>
      </c>
      <c r="AF415" s="7" t="b">
        <f>OR(Tabla613[[#This Row],[Tiempo_normal (ns)]]&gt;$P$508,Tabla613[[#This Row],[Tiempo_normal (ns)]]&lt;$P$509)</f>
        <v>0</v>
      </c>
    </row>
    <row r="416" spans="2:32" x14ac:dyDescent="0.3">
      <c r="B416">
        <v>413</v>
      </c>
      <c r="C416">
        <v>94</v>
      </c>
      <c r="D416">
        <v>49</v>
      </c>
      <c r="E416">
        <v>413</v>
      </c>
      <c r="F416">
        <v>76</v>
      </c>
      <c r="G416">
        <v>79</v>
      </c>
      <c r="H416">
        <v>413</v>
      </c>
      <c r="I416">
        <v>105</v>
      </c>
      <c r="J416">
        <v>738</v>
      </c>
      <c r="K416">
        <v>413</v>
      </c>
      <c r="L416">
        <v>1418</v>
      </c>
      <c r="M416">
        <v>58</v>
      </c>
      <c r="N416">
        <v>413</v>
      </c>
      <c r="O416">
        <v>635</v>
      </c>
      <c r="P416">
        <v>485</v>
      </c>
      <c r="R416" s="6">
        <v>413</v>
      </c>
      <c r="S416" t="b">
        <f>OR(Tabla19[[#This Row],[Tiempo_lineal (ns)]]&gt;$C$508,Tabla19[[#This Row],[Tiempo_lineal (ns)]]&lt;$C$509)</f>
        <v>0</v>
      </c>
      <c r="T416" t="b">
        <f>OR(Tabla19[[#This Row],[Tiempo_normal (ns)]]&gt;$D$508,Tabla19[[#This Row],[Tiempo_normal (ns)]]&lt;$D$509)</f>
        <v>0</v>
      </c>
      <c r="U416" s="6">
        <v>413</v>
      </c>
      <c r="V416" t="b">
        <f>OR(Tabla310[[#This Row],[Tiempo_lineal (ns)]]&gt;$F$508,Tabla310[[#This Row],[Tiempo_lineal (ns)]]&lt;$F$509)</f>
        <v>0</v>
      </c>
      <c r="W416" t="b">
        <f>OR(Tabla310[[#This Row],[Tiempo_normal (ns)]]&gt;$G$508,Tabla310[[#This Row],[Tiempo_normal (ns)]]&lt;$G$509)</f>
        <v>0</v>
      </c>
      <c r="X416" s="6">
        <v>413</v>
      </c>
      <c r="Y416" t="b">
        <f>OR(Tabla411[[#This Row],[Tiempo_lineal (ns)]]&gt;$I$508,Tabla411[[#This Row],[Tiempo_lineal (ns)]]&lt;$I$509)</f>
        <v>0</v>
      </c>
      <c r="Z416" t="b">
        <f>OR(Tabla411[[#This Row],[Tiempo_normal (ns)]]&gt;$J$508,Tabla411[[#This Row],[Tiempo_normal (ns)]]&lt;$J$509)</f>
        <v>0</v>
      </c>
      <c r="AA416" s="6">
        <v>413</v>
      </c>
      <c r="AB416" t="b">
        <f>OR(Tabla512[[#This Row],[Tiempo_lineal (ns)]]&gt;$L$508,Tabla512[[#This Row],[Tiempo_lineal (ns)]]&lt;$L$509)</f>
        <v>1</v>
      </c>
      <c r="AC416" t="b">
        <f>OR(Tabla512[[#This Row],[Tiempo_normal (ns)]]&gt;$M$508,Tabla512[[#This Row],[Tiempo_normal (ns)]]&lt;$M$509)</f>
        <v>0</v>
      </c>
      <c r="AD416" s="6">
        <v>413</v>
      </c>
      <c r="AE416" t="b">
        <f>OR(Tabla613[[#This Row],[Tiempo_lineal (ns)]]&gt;$O$508,Tabla613[[#This Row],[Tiempo_lineal (ns)]]&lt;$O$509)</f>
        <v>0</v>
      </c>
      <c r="AF416" s="7" t="b">
        <f>OR(Tabla613[[#This Row],[Tiempo_normal (ns)]]&gt;$P$508,Tabla613[[#This Row],[Tiempo_normal (ns)]]&lt;$P$509)</f>
        <v>0</v>
      </c>
    </row>
    <row r="417" spans="2:32" x14ac:dyDescent="0.3">
      <c r="B417">
        <v>414</v>
      </c>
      <c r="C417">
        <v>92</v>
      </c>
      <c r="D417">
        <v>77</v>
      </c>
      <c r="E417">
        <v>414</v>
      </c>
      <c r="F417">
        <v>104</v>
      </c>
      <c r="G417">
        <v>36</v>
      </c>
      <c r="H417">
        <v>414</v>
      </c>
      <c r="I417">
        <v>105</v>
      </c>
      <c r="J417">
        <v>651</v>
      </c>
      <c r="K417">
        <v>414</v>
      </c>
      <c r="L417">
        <v>261</v>
      </c>
      <c r="M417">
        <v>363</v>
      </c>
      <c r="N417">
        <v>414</v>
      </c>
      <c r="O417">
        <v>407</v>
      </c>
      <c r="P417">
        <v>1140</v>
      </c>
      <c r="R417" s="8">
        <v>414</v>
      </c>
      <c r="S417" t="b">
        <f>OR(Tabla19[[#This Row],[Tiempo_lineal (ns)]]&gt;$C$508,Tabla19[[#This Row],[Tiempo_lineal (ns)]]&lt;$C$509)</f>
        <v>0</v>
      </c>
      <c r="T417" t="b">
        <f>OR(Tabla19[[#This Row],[Tiempo_normal (ns)]]&gt;$D$508,Tabla19[[#This Row],[Tiempo_normal (ns)]]&lt;$D$509)</f>
        <v>0</v>
      </c>
      <c r="U417" s="8">
        <v>414</v>
      </c>
      <c r="V417" t="b">
        <f>OR(Tabla310[[#This Row],[Tiempo_lineal (ns)]]&gt;$F$508,Tabla310[[#This Row],[Tiempo_lineal (ns)]]&lt;$F$509)</f>
        <v>0</v>
      </c>
      <c r="W417" t="b">
        <f>OR(Tabla310[[#This Row],[Tiempo_normal (ns)]]&gt;$G$508,Tabla310[[#This Row],[Tiempo_normal (ns)]]&lt;$G$509)</f>
        <v>0</v>
      </c>
      <c r="X417" s="8">
        <v>414</v>
      </c>
      <c r="Y417" t="b">
        <f>OR(Tabla411[[#This Row],[Tiempo_lineal (ns)]]&gt;$I$508,Tabla411[[#This Row],[Tiempo_lineal (ns)]]&lt;$I$509)</f>
        <v>0</v>
      </c>
      <c r="Z417" t="b">
        <f>OR(Tabla411[[#This Row],[Tiempo_normal (ns)]]&gt;$J$508,Tabla411[[#This Row],[Tiempo_normal (ns)]]&lt;$J$509)</f>
        <v>0</v>
      </c>
      <c r="AA417" s="8">
        <v>414</v>
      </c>
      <c r="AB417" t="b">
        <f>OR(Tabla512[[#This Row],[Tiempo_lineal (ns)]]&gt;$L$508,Tabla512[[#This Row],[Tiempo_lineal (ns)]]&lt;$L$509)</f>
        <v>0</v>
      </c>
      <c r="AC417" t="b">
        <f>OR(Tabla512[[#This Row],[Tiempo_normal (ns)]]&gt;$M$508,Tabla512[[#This Row],[Tiempo_normal (ns)]]&lt;$M$509)</f>
        <v>0</v>
      </c>
      <c r="AD417" s="8">
        <v>414</v>
      </c>
      <c r="AE417" t="b">
        <f>OR(Tabla613[[#This Row],[Tiempo_lineal (ns)]]&gt;$O$508,Tabla613[[#This Row],[Tiempo_lineal (ns)]]&lt;$O$509)</f>
        <v>0</v>
      </c>
      <c r="AF417" s="7" t="b">
        <f>OR(Tabla613[[#This Row],[Tiempo_normal (ns)]]&gt;$P$508,Tabla613[[#This Row],[Tiempo_normal (ns)]]&lt;$P$509)</f>
        <v>1</v>
      </c>
    </row>
    <row r="418" spans="2:32" x14ac:dyDescent="0.3">
      <c r="B418">
        <v>415</v>
      </c>
      <c r="C418">
        <v>49</v>
      </c>
      <c r="D418">
        <v>73</v>
      </c>
      <c r="E418">
        <v>415</v>
      </c>
      <c r="F418">
        <v>297</v>
      </c>
      <c r="G418">
        <v>308</v>
      </c>
      <c r="H418">
        <v>415</v>
      </c>
      <c r="I418">
        <v>426</v>
      </c>
      <c r="J418">
        <v>311</v>
      </c>
      <c r="K418">
        <v>415</v>
      </c>
      <c r="L418">
        <v>297</v>
      </c>
      <c r="M418">
        <v>267</v>
      </c>
      <c r="N418">
        <v>415</v>
      </c>
      <c r="O418">
        <v>1097</v>
      </c>
      <c r="P418">
        <v>643</v>
      </c>
      <c r="R418" s="6">
        <v>415</v>
      </c>
      <c r="S418" t="b">
        <f>OR(Tabla19[[#This Row],[Tiempo_lineal (ns)]]&gt;$C$508,Tabla19[[#This Row],[Tiempo_lineal (ns)]]&lt;$C$509)</f>
        <v>0</v>
      </c>
      <c r="T418" t="b">
        <f>OR(Tabla19[[#This Row],[Tiempo_normal (ns)]]&gt;$D$508,Tabla19[[#This Row],[Tiempo_normal (ns)]]&lt;$D$509)</f>
        <v>0</v>
      </c>
      <c r="U418" s="6">
        <v>415</v>
      </c>
      <c r="V418" t="b">
        <f>OR(Tabla310[[#This Row],[Tiempo_lineal (ns)]]&gt;$F$508,Tabla310[[#This Row],[Tiempo_lineal (ns)]]&lt;$F$509)</f>
        <v>1</v>
      </c>
      <c r="W418" t="b">
        <f>OR(Tabla310[[#This Row],[Tiempo_normal (ns)]]&gt;$G$508,Tabla310[[#This Row],[Tiempo_normal (ns)]]&lt;$G$509)</f>
        <v>1</v>
      </c>
      <c r="X418" s="6">
        <v>415</v>
      </c>
      <c r="Y418" t="b">
        <f>OR(Tabla411[[#This Row],[Tiempo_lineal (ns)]]&gt;$I$508,Tabla411[[#This Row],[Tiempo_lineal (ns)]]&lt;$I$509)</f>
        <v>0</v>
      </c>
      <c r="Z418" t="b">
        <f>OR(Tabla411[[#This Row],[Tiempo_normal (ns)]]&gt;$J$508,Tabla411[[#This Row],[Tiempo_normal (ns)]]&lt;$J$509)</f>
        <v>0</v>
      </c>
      <c r="AA418" s="6">
        <v>415</v>
      </c>
      <c r="AB418" t="b">
        <f>OR(Tabla512[[#This Row],[Tiempo_lineal (ns)]]&gt;$L$508,Tabla512[[#This Row],[Tiempo_lineal (ns)]]&lt;$L$509)</f>
        <v>0</v>
      </c>
      <c r="AC418" t="b">
        <f>OR(Tabla512[[#This Row],[Tiempo_normal (ns)]]&gt;$M$508,Tabla512[[#This Row],[Tiempo_normal (ns)]]&lt;$M$509)</f>
        <v>0</v>
      </c>
      <c r="AD418" s="6">
        <v>415</v>
      </c>
      <c r="AE418" t="b">
        <f>OR(Tabla613[[#This Row],[Tiempo_lineal (ns)]]&gt;$O$508,Tabla613[[#This Row],[Tiempo_lineal (ns)]]&lt;$O$509)</f>
        <v>0</v>
      </c>
      <c r="AF418" s="7" t="b">
        <f>OR(Tabla613[[#This Row],[Tiempo_normal (ns)]]&gt;$P$508,Tabla613[[#This Row],[Tiempo_normal (ns)]]&lt;$P$509)</f>
        <v>0</v>
      </c>
    </row>
    <row r="419" spans="2:32" x14ac:dyDescent="0.3">
      <c r="B419">
        <v>416</v>
      </c>
      <c r="C419">
        <v>98</v>
      </c>
      <c r="D419">
        <v>66</v>
      </c>
      <c r="E419">
        <v>416</v>
      </c>
      <c r="F419">
        <v>72</v>
      </c>
      <c r="G419">
        <v>47</v>
      </c>
      <c r="H419">
        <v>416</v>
      </c>
      <c r="I419">
        <v>94</v>
      </c>
      <c r="J419">
        <v>171</v>
      </c>
      <c r="K419">
        <v>416</v>
      </c>
      <c r="L419">
        <v>273</v>
      </c>
      <c r="M419">
        <v>375</v>
      </c>
      <c r="N419">
        <v>416</v>
      </c>
      <c r="O419">
        <v>293</v>
      </c>
      <c r="P419">
        <v>730</v>
      </c>
      <c r="R419" s="8">
        <v>416</v>
      </c>
      <c r="S419" t="b">
        <f>OR(Tabla19[[#This Row],[Tiempo_lineal (ns)]]&gt;$C$508,Tabla19[[#This Row],[Tiempo_lineal (ns)]]&lt;$C$509)</f>
        <v>0</v>
      </c>
      <c r="T419" t="b">
        <f>OR(Tabla19[[#This Row],[Tiempo_normal (ns)]]&gt;$D$508,Tabla19[[#This Row],[Tiempo_normal (ns)]]&lt;$D$509)</f>
        <v>0</v>
      </c>
      <c r="U419" s="8">
        <v>416</v>
      </c>
      <c r="V419" t="b">
        <f>OR(Tabla310[[#This Row],[Tiempo_lineal (ns)]]&gt;$F$508,Tabla310[[#This Row],[Tiempo_lineal (ns)]]&lt;$F$509)</f>
        <v>0</v>
      </c>
      <c r="W419" t="b">
        <f>OR(Tabla310[[#This Row],[Tiempo_normal (ns)]]&gt;$G$508,Tabla310[[#This Row],[Tiempo_normal (ns)]]&lt;$G$509)</f>
        <v>0</v>
      </c>
      <c r="X419" s="8">
        <v>416</v>
      </c>
      <c r="Y419" t="b">
        <f>OR(Tabla411[[#This Row],[Tiempo_lineal (ns)]]&gt;$I$508,Tabla411[[#This Row],[Tiempo_lineal (ns)]]&lt;$I$509)</f>
        <v>0</v>
      </c>
      <c r="Z419" t="b">
        <f>OR(Tabla411[[#This Row],[Tiempo_normal (ns)]]&gt;$J$508,Tabla411[[#This Row],[Tiempo_normal (ns)]]&lt;$J$509)</f>
        <v>0</v>
      </c>
      <c r="AA419" s="8">
        <v>416</v>
      </c>
      <c r="AB419" t="b">
        <f>OR(Tabla512[[#This Row],[Tiempo_lineal (ns)]]&gt;$L$508,Tabla512[[#This Row],[Tiempo_lineal (ns)]]&lt;$L$509)</f>
        <v>0</v>
      </c>
      <c r="AC419" t="b">
        <f>OR(Tabla512[[#This Row],[Tiempo_normal (ns)]]&gt;$M$508,Tabla512[[#This Row],[Tiempo_normal (ns)]]&lt;$M$509)</f>
        <v>0</v>
      </c>
      <c r="AD419" s="8">
        <v>416</v>
      </c>
      <c r="AE419" t="b">
        <f>OR(Tabla613[[#This Row],[Tiempo_lineal (ns)]]&gt;$O$508,Tabla613[[#This Row],[Tiempo_lineal (ns)]]&lt;$O$509)</f>
        <v>0</v>
      </c>
      <c r="AF419" s="7" t="b">
        <f>OR(Tabla613[[#This Row],[Tiempo_normal (ns)]]&gt;$P$508,Tabla613[[#This Row],[Tiempo_normal (ns)]]&lt;$P$509)</f>
        <v>0</v>
      </c>
    </row>
    <row r="420" spans="2:32" x14ac:dyDescent="0.3">
      <c r="B420">
        <v>417</v>
      </c>
      <c r="C420">
        <v>114</v>
      </c>
      <c r="D420">
        <v>102</v>
      </c>
      <c r="E420">
        <v>417</v>
      </c>
      <c r="F420">
        <v>74</v>
      </c>
      <c r="G420">
        <v>195</v>
      </c>
      <c r="H420">
        <v>417</v>
      </c>
      <c r="I420">
        <v>157</v>
      </c>
      <c r="J420">
        <v>173</v>
      </c>
      <c r="K420">
        <v>417</v>
      </c>
      <c r="L420">
        <v>513</v>
      </c>
      <c r="M420">
        <v>278</v>
      </c>
      <c r="N420">
        <v>417</v>
      </c>
      <c r="O420">
        <v>508</v>
      </c>
      <c r="P420">
        <v>936</v>
      </c>
      <c r="R420" s="6">
        <v>417</v>
      </c>
      <c r="S420" t="b">
        <f>OR(Tabla19[[#This Row],[Tiempo_lineal (ns)]]&gt;$C$508,Tabla19[[#This Row],[Tiempo_lineal (ns)]]&lt;$C$509)</f>
        <v>0</v>
      </c>
      <c r="T420" t="b">
        <f>OR(Tabla19[[#This Row],[Tiempo_normal (ns)]]&gt;$D$508,Tabla19[[#This Row],[Tiempo_normal (ns)]]&lt;$D$509)</f>
        <v>0</v>
      </c>
      <c r="U420" s="6">
        <v>417</v>
      </c>
      <c r="V420" t="b">
        <f>OR(Tabla310[[#This Row],[Tiempo_lineal (ns)]]&gt;$F$508,Tabla310[[#This Row],[Tiempo_lineal (ns)]]&lt;$F$509)</f>
        <v>0</v>
      </c>
      <c r="W420" t="b">
        <f>OR(Tabla310[[#This Row],[Tiempo_normal (ns)]]&gt;$G$508,Tabla310[[#This Row],[Tiempo_normal (ns)]]&lt;$G$509)</f>
        <v>1</v>
      </c>
      <c r="X420" s="6">
        <v>417</v>
      </c>
      <c r="Y420" t="b">
        <f>OR(Tabla411[[#This Row],[Tiempo_lineal (ns)]]&gt;$I$508,Tabla411[[#This Row],[Tiempo_lineal (ns)]]&lt;$I$509)</f>
        <v>0</v>
      </c>
      <c r="Z420" t="b">
        <f>OR(Tabla411[[#This Row],[Tiempo_normal (ns)]]&gt;$J$508,Tabla411[[#This Row],[Tiempo_normal (ns)]]&lt;$J$509)</f>
        <v>0</v>
      </c>
      <c r="AA420" s="6">
        <v>417</v>
      </c>
      <c r="AB420" t="b">
        <f>OR(Tabla512[[#This Row],[Tiempo_lineal (ns)]]&gt;$L$508,Tabla512[[#This Row],[Tiempo_lineal (ns)]]&lt;$L$509)</f>
        <v>0</v>
      </c>
      <c r="AC420" t="b">
        <f>OR(Tabla512[[#This Row],[Tiempo_normal (ns)]]&gt;$M$508,Tabla512[[#This Row],[Tiempo_normal (ns)]]&lt;$M$509)</f>
        <v>0</v>
      </c>
      <c r="AD420" s="6">
        <v>417</v>
      </c>
      <c r="AE420" t="b">
        <f>OR(Tabla613[[#This Row],[Tiempo_lineal (ns)]]&gt;$O$508,Tabla613[[#This Row],[Tiempo_lineal (ns)]]&lt;$O$509)</f>
        <v>0</v>
      </c>
      <c r="AF420" s="7" t="b">
        <f>OR(Tabla613[[#This Row],[Tiempo_normal (ns)]]&gt;$P$508,Tabla613[[#This Row],[Tiempo_normal (ns)]]&lt;$P$509)</f>
        <v>0</v>
      </c>
    </row>
    <row r="421" spans="2:32" x14ac:dyDescent="0.3">
      <c r="B421">
        <v>418</v>
      </c>
      <c r="C421">
        <v>124</v>
      </c>
      <c r="D421">
        <v>80</v>
      </c>
      <c r="E421">
        <v>418</v>
      </c>
      <c r="F421">
        <v>72</v>
      </c>
      <c r="G421">
        <v>68</v>
      </c>
      <c r="H421">
        <v>418</v>
      </c>
      <c r="I421">
        <v>107</v>
      </c>
      <c r="J421">
        <v>81</v>
      </c>
      <c r="K421">
        <v>418</v>
      </c>
      <c r="L421">
        <v>377</v>
      </c>
      <c r="M421">
        <v>323</v>
      </c>
      <c r="N421">
        <v>418</v>
      </c>
      <c r="O421">
        <v>596</v>
      </c>
      <c r="P421">
        <v>582</v>
      </c>
      <c r="R421" s="8">
        <v>418</v>
      </c>
      <c r="S421" t="b">
        <f>OR(Tabla19[[#This Row],[Tiempo_lineal (ns)]]&gt;$C$508,Tabla19[[#This Row],[Tiempo_lineal (ns)]]&lt;$C$509)</f>
        <v>0</v>
      </c>
      <c r="T421" t="b">
        <f>OR(Tabla19[[#This Row],[Tiempo_normal (ns)]]&gt;$D$508,Tabla19[[#This Row],[Tiempo_normal (ns)]]&lt;$D$509)</f>
        <v>0</v>
      </c>
      <c r="U421" s="8">
        <v>418</v>
      </c>
      <c r="V421" t="b">
        <f>OR(Tabla310[[#This Row],[Tiempo_lineal (ns)]]&gt;$F$508,Tabla310[[#This Row],[Tiempo_lineal (ns)]]&lt;$F$509)</f>
        <v>0</v>
      </c>
      <c r="W421" t="b">
        <f>OR(Tabla310[[#This Row],[Tiempo_normal (ns)]]&gt;$G$508,Tabla310[[#This Row],[Tiempo_normal (ns)]]&lt;$G$509)</f>
        <v>0</v>
      </c>
      <c r="X421" s="8">
        <v>418</v>
      </c>
      <c r="Y421" t="b">
        <f>OR(Tabla411[[#This Row],[Tiempo_lineal (ns)]]&gt;$I$508,Tabla411[[#This Row],[Tiempo_lineal (ns)]]&lt;$I$509)</f>
        <v>0</v>
      </c>
      <c r="Z421" t="b">
        <f>OR(Tabla411[[#This Row],[Tiempo_normal (ns)]]&gt;$J$508,Tabla411[[#This Row],[Tiempo_normal (ns)]]&lt;$J$509)</f>
        <v>0</v>
      </c>
      <c r="AA421" s="8">
        <v>418</v>
      </c>
      <c r="AB421" t="b">
        <f>OR(Tabla512[[#This Row],[Tiempo_lineal (ns)]]&gt;$L$508,Tabla512[[#This Row],[Tiempo_lineal (ns)]]&lt;$L$509)</f>
        <v>0</v>
      </c>
      <c r="AC421" t="b">
        <f>OR(Tabla512[[#This Row],[Tiempo_normal (ns)]]&gt;$M$508,Tabla512[[#This Row],[Tiempo_normal (ns)]]&lt;$M$509)</f>
        <v>0</v>
      </c>
      <c r="AD421" s="8">
        <v>418</v>
      </c>
      <c r="AE421" t="b">
        <f>OR(Tabla613[[#This Row],[Tiempo_lineal (ns)]]&gt;$O$508,Tabla613[[#This Row],[Tiempo_lineal (ns)]]&lt;$O$509)</f>
        <v>0</v>
      </c>
      <c r="AF421" s="7" t="b">
        <f>OR(Tabla613[[#This Row],[Tiempo_normal (ns)]]&gt;$P$508,Tabla613[[#This Row],[Tiempo_normal (ns)]]&lt;$P$509)</f>
        <v>0</v>
      </c>
    </row>
    <row r="422" spans="2:32" x14ac:dyDescent="0.3">
      <c r="B422">
        <v>419</v>
      </c>
      <c r="C422">
        <v>97</v>
      </c>
      <c r="D422">
        <v>109</v>
      </c>
      <c r="E422">
        <v>419</v>
      </c>
      <c r="F422">
        <v>94</v>
      </c>
      <c r="G422">
        <v>75</v>
      </c>
      <c r="H422">
        <v>419</v>
      </c>
      <c r="I422">
        <v>124</v>
      </c>
      <c r="J422">
        <v>227</v>
      </c>
      <c r="K422">
        <v>419</v>
      </c>
      <c r="L422">
        <v>451</v>
      </c>
      <c r="M422">
        <v>397</v>
      </c>
      <c r="N422">
        <v>419</v>
      </c>
      <c r="O422">
        <v>907</v>
      </c>
      <c r="P422">
        <v>376</v>
      </c>
      <c r="R422" s="6">
        <v>419</v>
      </c>
      <c r="S422" t="b">
        <f>OR(Tabla19[[#This Row],[Tiempo_lineal (ns)]]&gt;$C$508,Tabla19[[#This Row],[Tiempo_lineal (ns)]]&lt;$C$509)</f>
        <v>0</v>
      </c>
      <c r="T422" t="b">
        <f>OR(Tabla19[[#This Row],[Tiempo_normal (ns)]]&gt;$D$508,Tabla19[[#This Row],[Tiempo_normal (ns)]]&lt;$D$509)</f>
        <v>0</v>
      </c>
      <c r="U422" s="6">
        <v>419</v>
      </c>
      <c r="V422" t="b">
        <f>OR(Tabla310[[#This Row],[Tiempo_lineal (ns)]]&gt;$F$508,Tabla310[[#This Row],[Tiempo_lineal (ns)]]&lt;$F$509)</f>
        <v>0</v>
      </c>
      <c r="W422" t="b">
        <f>OR(Tabla310[[#This Row],[Tiempo_normal (ns)]]&gt;$G$508,Tabla310[[#This Row],[Tiempo_normal (ns)]]&lt;$G$509)</f>
        <v>0</v>
      </c>
      <c r="X422" s="6">
        <v>419</v>
      </c>
      <c r="Y422" t="b">
        <f>OR(Tabla411[[#This Row],[Tiempo_lineal (ns)]]&gt;$I$508,Tabla411[[#This Row],[Tiempo_lineal (ns)]]&lt;$I$509)</f>
        <v>0</v>
      </c>
      <c r="Z422" t="b">
        <f>OR(Tabla411[[#This Row],[Tiempo_normal (ns)]]&gt;$J$508,Tabla411[[#This Row],[Tiempo_normal (ns)]]&lt;$J$509)</f>
        <v>0</v>
      </c>
      <c r="AA422" s="6">
        <v>419</v>
      </c>
      <c r="AB422" t="b">
        <f>OR(Tabla512[[#This Row],[Tiempo_lineal (ns)]]&gt;$L$508,Tabla512[[#This Row],[Tiempo_lineal (ns)]]&lt;$L$509)</f>
        <v>0</v>
      </c>
      <c r="AC422" t="b">
        <f>OR(Tabla512[[#This Row],[Tiempo_normal (ns)]]&gt;$M$508,Tabla512[[#This Row],[Tiempo_normal (ns)]]&lt;$M$509)</f>
        <v>0</v>
      </c>
      <c r="AD422" s="6">
        <v>419</v>
      </c>
      <c r="AE422" t="b">
        <f>OR(Tabla613[[#This Row],[Tiempo_lineal (ns)]]&gt;$O$508,Tabla613[[#This Row],[Tiempo_lineal (ns)]]&lt;$O$509)</f>
        <v>0</v>
      </c>
      <c r="AF422" s="7" t="b">
        <f>OR(Tabla613[[#This Row],[Tiempo_normal (ns)]]&gt;$P$508,Tabla613[[#This Row],[Tiempo_normal (ns)]]&lt;$P$509)</f>
        <v>0</v>
      </c>
    </row>
    <row r="423" spans="2:32" x14ac:dyDescent="0.3">
      <c r="B423">
        <v>420</v>
      </c>
      <c r="C423">
        <v>74</v>
      </c>
      <c r="D423">
        <v>96</v>
      </c>
      <c r="E423">
        <v>420</v>
      </c>
      <c r="F423">
        <v>100</v>
      </c>
      <c r="G423">
        <v>85</v>
      </c>
      <c r="H423">
        <v>420</v>
      </c>
      <c r="I423">
        <v>118</v>
      </c>
      <c r="J423">
        <v>297</v>
      </c>
      <c r="K423">
        <v>420</v>
      </c>
      <c r="L423">
        <v>389</v>
      </c>
      <c r="M423">
        <v>749</v>
      </c>
      <c r="N423">
        <v>420</v>
      </c>
      <c r="O423">
        <v>756</v>
      </c>
      <c r="P423">
        <v>406</v>
      </c>
      <c r="R423" s="8">
        <v>420</v>
      </c>
      <c r="S423" t="b">
        <f>OR(Tabla19[[#This Row],[Tiempo_lineal (ns)]]&gt;$C$508,Tabla19[[#This Row],[Tiempo_lineal (ns)]]&lt;$C$509)</f>
        <v>0</v>
      </c>
      <c r="T423" t="b">
        <f>OR(Tabla19[[#This Row],[Tiempo_normal (ns)]]&gt;$D$508,Tabla19[[#This Row],[Tiempo_normal (ns)]]&lt;$D$509)</f>
        <v>0</v>
      </c>
      <c r="U423" s="8">
        <v>420</v>
      </c>
      <c r="V423" t="b">
        <f>OR(Tabla310[[#This Row],[Tiempo_lineal (ns)]]&gt;$F$508,Tabla310[[#This Row],[Tiempo_lineal (ns)]]&lt;$F$509)</f>
        <v>0</v>
      </c>
      <c r="W423" t="b">
        <f>OR(Tabla310[[#This Row],[Tiempo_normal (ns)]]&gt;$G$508,Tabla310[[#This Row],[Tiempo_normal (ns)]]&lt;$G$509)</f>
        <v>0</v>
      </c>
      <c r="X423" s="8">
        <v>420</v>
      </c>
      <c r="Y423" t="b">
        <f>OR(Tabla411[[#This Row],[Tiempo_lineal (ns)]]&gt;$I$508,Tabla411[[#This Row],[Tiempo_lineal (ns)]]&lt;$I$509)</f>
        <v>0</v>
      </c>
      <c r="Z423" t="b">
        <f>OR(Tabla411[[#This Row],[Tiempo_normal (ns)]]&gt;$J$508,Tabla411[[#This Row],[Tiempo_normal (ns)]]&lt;$J$509)</f>
        <v>0</v>
      </c>
      <c r="AA423" s="8">
        <v>420</v>
      </c>
      <c r="AB423" t="b">
        <f>OR(Tabla512[[#This Row],[Tiempo_lineal (ns)]]&gt;$L$508,Tabla512[[#This Row],[Tiempo_lineal (ns)]]&lt;$L$509)</f>
        <v>0</v>
      </c>
      <c r="AC423" t="b">
        <f>OR(Tabla512[[#This Row],[Tiempo_normal (ns)]]&gt;$M$508,Tabla512[[#This Row],[Tiempo_normal (ns)]]&lt;$M$509)</f>
        <v>1</v>
      </c>
      <c r="AD423" s="8">
        <v>420</v>
      </c>
      <c r="AE423" t="b">
        <f>OR(Tabla613[[#This Row],[Tiempo_lineal (ns)]]&gt;$O$508,Tabla613[[#This Row],[Tiempo_lineal (ns)]]&lt;$O$509)</f>
        <v>0</v>
      </c>
      <c r="AF423" s="7" t="b">
        <f>OR(Tabla613[[#This Row],[Tiempo_normal (ns)]]&gt;$P$508,Tabla613[[#This Row],[Tiempo_normal (ns)]]&lt;$P$509)</f>
        <v>0</v>
      </c>
    </row>
    <row r="424" spans="2:32" x14ac:dyDescent="0.3">
      <c r="B424">
        <v>421</v>
      </c>
      <c r="C424">
        <v>52</v>
      </c>
      <c r="D424">
        <v>66</v>
      </c>
      <c r="E424">
        <v>421</v>
      </c>
      <c r="F424">
        <v>70</v>
      </c>
      <c r="G424">
        <v>66</v>
      </c>
      <c r="H424">
        <v>421</v>
      </c>
      <c r="I424">
        <v>160</v>
      </c>
      <c r="J424">
        <v>198</v>
      </c>
      <c r="K424">
        <v>421</v>
      </c>
      <c r="L424">
        <v>209</v>
      </c>
      <c r="M424">
        <v>318</v>
      </c>
      <c r="N424">
        <v>421</v>
      </c>
      <c r="O424">
        <v>187</v>
      </c>
      <c r="P424">
        <v>762</v>
      </c>
      <c r="R424" s="6">
        <v>421</v>
      </c>
      <c r="S424" t="b">
        <f>OR(Tabla19[[#This Row],[Tiempo_lineal (ns)]]&gt;$C$508,Tabla19[[#This Row],[Tiempo_lineal (ns)]]&lt;$C$509)</f>
        <v>0</v>
      </c>
      <c r="T424" t="b">
        <f>OR(Tabla19[[#This Row],[Tiempo_normal (ns)]]&gt;$D$508,Tabla19[[#This Row],[Tiempo_normal (ns)]]&lt;$D$509)</f>
        <v>0</v>
      </c>
      <c r="U424" s="6">
        <v>421</v>
      </c>
      <c r="V424" t="b">
        <f>OR(Tabla310[[#This Row],[Tiempo_lineal (ns)]]&gt;$F$508,Tabla310[[#This Row],[Tiempo_lineal (ns)]]&lt;$F$509)</f>
        <v>0</v>
      </c>
      <c r="W424" t="b">
        <f>OR(Tabla310[[#This Row],[Tiempo_normal (ns)]]&gt;$G$508,Tabla310[[#This Row],[Tiempo_normal (ns)]]&lt;$G$509)</f>
        <v>0</v>
      </c>
      <c r="X424" s="6">
        <v>421</v>
      </c>
      <c r="Y424" t="b">
        <f>OR(Tabla411[[#This Row],[Tiempo_lineal (ns)]]&gt;$I$508,Tabla411[[#This Row],[Tiempo_lineal (ns)]]&lt;$I$509)</f>
        <v>0</v>
      </c>
      <c r="Z424" t="b">
        <f>OR(Tabla411[[#This Row],[Tiempo_normal (ns)]]&gt;$J$508,Tabla411[[#This Row],[Tiempo_normal (ns)]]&lt;$J$509)</f>
        <v>0</v>
      </c>
      <c r="AA424" s="6">
        <v>421</v>
      </c>
      <c r="AB424" t="b">
        <f>OR(Tabla512[[#This Row],[Tiempo_lineal (ns)]]&gt;$L$508,Tabla512[[#This Row],[Tiempo_lineal (ns)]]&lt;$L$509)</f>
        <v>0</v>
      </c>
      <c r="AC424" t="b">
        <f>OR(Tabla512[[#This Row],[Tiempo_normal (ns)]]&gt;$M$508,Tabla512[[#This Row],[Tiempo_normal (ns)]]&lt;$M$509)</f>
        <v>0</v>
      </c>
      <c r="AD424" s="6">
        <v>421</v>
      </c>
      <c r="AE424" t="b">
        <f>OR(Tabla613[[#This Row],[Tiempo_lineal (ns)]]&gt;$O$508,Tabla613[[#This Row],[Tiempo_lineal (ns)]]&lt;$O$509)</f>
        <v>0</v>
      </c>
      <c r="AF424" s="7" t="b">
        <f>OR(Tabla613[[#This Row],[Tiempo_normal (ns)]]&gt;$P$508,Tabla613[[#This Row],[Tiempo_normal (ns)]]&lt;$P$509)</f>
        <v>0</v>
      </c>
    </row>
    <row r="425" spans="2:32" x14ac:dyDescent="0.3">
      <c r="B425">
        <v>422</v>
      </c>
      <c r="C425">
        <v>35</v>
      </c>
      <c r="D425">
        <v>59</v>
      </c>
      <c r="E425">
        <v>422</v>
      </c>
      <c r="F425">
        <v>66</v>
      </c>
      <c r="G425">
        <v>47</v>
      </c>
      <c r="H425">
        <v>422</v>
      </c>
      <c r="I425">
        <v>263</v>
      </c>
      <c r="J425">
        <v>503</v>
      </c>
      <c r="K425">
        <v>422</v>
      </c>
      <c r="L425">
        <v>232</v>
      </c>
      <c r="M425">
        <v>208</v>
      </c>
      <c r="N425">
        <v>422</v>
      </c>
      <c r="O425">
        <v>600</v>
      </c>
      <c r="P425">
        <v>770</v>
      </c>
      <c r="R425" s="8">
        <v>422</v>
      </c>
      <c r="S425" t="b">
        <f>OR(Tabla19[[#This Row],[Tiempo_lineal (ns)]]&gt;$C$508,Tabla19[[#This Row],[Tiempo_lineal (ns)]]&lt;$C$509)</f>
        <v>0</v>
      </c>
      <c r="T425" t="b">
        <f>OR(Tabla19[[#This Row],[Tiempo_normal (ns)]]&gt;$D$508,Tabla19[[#This Row],[Tiempo_normal (ns)]]&lt;$D$509)</f>
        <v>0</v>
      </c>
      <c r="U425" s="8">
        <v>422</v>
      </c>
      <c r="V425" t="b">
        <f>OR(Tabla310[[#This Row],[Tiempo_lineal (ns)]]&gt;$F$508,Tabla310[[#This Row],[Tiempo_lineal (ns)]]&lt;$F$509)</f>
        <v>0</v>
      </c>
      <c r="W425" t="b">
        <f>OR(Tabla310[[#This Row],[Tiempo_normal (ns)]]&gt;$G$508,Tabla310[[#This Row],[Tiempo_normal (ns)]]&lt;$G$509)</f>
        <v>0</v>
      </c>
      <c r="X425" s="8">
        <v>422</v>
      </c>
      <c r="Y425" t="b">
        <f>OR(Tabla411[[#This Row],[Tiempo_lineal (ns)]]&gt;$I$508,Tabla411[[#This Row],[Tiempo_lineal (ns)]]&lt;$I$509)</f>
        <v>0</v>
      </c>
      <c r="Z425" t="b">
        <f>OR(Tabla411[[#This Row],[Tiempo_normal (ns)]]&gt;$J$508,Tabla411[[#This Row],[Tiempo_normal (ns)]]&lt;$J$509)</f>
        <v>0</v>
      </c>
      <c r="AA425" s="8">
        <v>422</v>
      </c>
      <c r="AB425" t="b">
        <f>OR(Tabla512[[#This Row],[Tiempo_lineal (ns)]]&gt;$L$508,Tabla512[[#This Row],[Tiempo_lineal (ns)]]&lt;$L$509)</f>
        <v>0</v>
      </c>
      <c r="AC425" t="b">
        <f>OR(Tabla512[[#This Row],[Tiempo_normal (ns)]]&gt;$M$508,Tabla512[[#This Row],[Tiempo_normal (ns)]]&lt;$M$509)</f>
        <v>0</v>
      </c>
      <c r="AD425" s="8">
        <v>422</v>
      </c>
      <c r="AE425" t="b">
        <f>OR(Tabla613[[#This Row],[Tiempo_lineal (ns)]]&gt;$O$508,Tabla613[[#This Row],[Tiempo_lineal (ns)]]&lt;$O$509)</f>
        <v>0</v>
      </c>
      <c r="AF425" s="7" t="b">
        <f>OR(Tabla613[[#This Row],[Tiempo_normal (ns)]]&gt;$P$508,Tabla613[[#This Row],[Tiempo_normal (ns)]]&lt;$P$509)</f>
        <v>0</v>
      </c>
    </row>
    <row r="426" spans="2:32" x14ac:dyDescent="0.3">
      <c r="B426">
        <v>423</v>
      </c>
      <c r="C426">
        <v>81</v>
      </c>
      <c r="D426">
        <v>2302</v>
      </c>
      <c r="E426">
        <v>423</v>
      </c>
      <c r="F426">
        <v>66</v>
      </c>
      <c r="G426">
        <v>75</v>
      </c>
      <c r="H426">
        <v>423</v>
      </c>
      <c r="I426">
        <v>273</v>
      </c>
      <c r="J426">
        <v>288</v>
      </c>
      <c r="K426">
        <v>423</v>
      </c>
      <c r="L426">
        <v>386</v>
      </c>
      <c r="M426">
        <v>425</v>
      </c>
      <c r="N426">
        <v>423</v>
      </c>
      <c r="O426">
        <v>1290</v>
      </c>
      <c r="P426">
        <v>663</v>
      </c>
      <c r="R426" s="6">
        <v>423</v>
      </c>
      <c r="S426" t="b">
        <f>OR(Tabla19[[#This Row],[Tiempo_lineal (ns)]]&gt;$C$508,Tabla19[[#This Row],[Tiempo_lineal (ns)]]&lt;$C$509)</f>
        <v>0</v>
      </c>
      <c r="T426" t="b">
        <f>OR(Tabla19[[#This Row],[Tiempo_normal (ns)]]&gt;$D$508,Tabla19[[#This Row],[Tiempo_normal (ns)]]&lt;$D$509)</f>
        <v>1</v>
      </c>
      <c r="U426" s="6">
        <v>423</v>
      </c>
      <c r="V426" t="b">
        <f>OR(Tabla310[[#This Row],[Tiempo_lineal (ns)]]&gt;$F$508,Tabla310[[#This Row],[Tiempo_lineal (ns)]]&lt;$F$509)</f>
        <v>0</v>
      </c>
      <c r="W426" t="b">
        <f>OR(Tabla310[[#This Row],[Tiempo_normal (ns)]]&gt;$G$508,Tabla310[[#This Row],[Tiempo_normal (ns)]]&lt;$G$509)</f>
        <v>0</v>
      </c>
      <c r="X426" s="6">
        <v>423</v>
      </c>
      <c r="Y426" t="b">
        <f>OR(Tabla411[[#This Row],[Tiempo_lineal (ns)]]&gt;$I$508,Tabla411[[#This Row],[Tiempo_lineal (ns)]]&lt;$I$509)</f>
        <v>0</v>
      </c>
      <c r="Z426" t="b">
        <f>OR(Tabla411[[#This Row],[Tiempo_normal (ns)]]&gt;$J$508,Tabla411[[#This Row],[Tiempo_normal (ns)]]&lt;$J$509)</f>
        <v>0</v>
      </c>
      <c r="AA426" s="6">
        <v>423</v>
      </c>
      <c r="AB426" t="b">
        <f>OR(Tabla512[[#This Row],[Tiempo_lineal (ns)]]&gt;$L$508,Tabla512[[#This Row],[Tiempo_lineal (ns)]]&lt;$L$509)</f>
        <v>0</v>
      </c>
      <c r="AC426" t="b">
        <f>OR(Tabla512[[#This Row],[Tiempo_normal (ns)]]&gt;$M$508,Tabla512[[#This Row],[Tiempo_normal (ns)]]&lt;$M$509)</f>
        <v>0</v>
      </c>
      <c r="AD426" s="6">
        <v>423</v>
      </c>
      <c r="AE426" t="b">
        <f>OR(Tabla613[[#This Row],[Tiempo_lineal (ns)]]&gt;$O$508,Tabla613[[#This Row],[Tiempo_lineal (ns)]]&lt;$O$509)</f>
        <v>0</v>
      </c>
      <c r="AF426" s="7" t="b">
        <f>OR(Tabla613[[#This Row],[Tiempo_normal (ns)]]&gt;$P$508,Tabla613[[#This Row],[Tiempo_normal (ns)]]&lt;$P$509)</f>
        <v>0</v>
      </c>
    </row>
    <row r="427" spans="2:32" x14ac:dyDescent="0.3">
      <c r="B427">
        <v>424</v>
      </c>
      <c r="C427">
        <v>63</v>
      </c>
      <c r="D427">
        <v>88</v>
      </c>
      <c r="E427">
        <v>424</v>
      </c>
      <c r="F427">
        <v>107</v>
      </c>
      <c r="G427">
        <v>95</v>
      </c>
      <c r="H427">
        <v>424</v>
      </c>
      <c r="I427">
        <v>292</v>
      </c>
      <c r="J427">
        <v>83</v>
      </c>
      <c r="K427">
        <v>424</v>
      </c>
      <c r="L427">
        <v>732</v>
      </c>
      <c r="M427">
        <v>419</v>
      </c>
      <c r="N427">
        <v>424</v>
      </c>
      <c r="O427">
        <v>1073</v>
      </c>
      <c r="P427">
        <v>570</v>
      </c>
      <c r="R427" s="8">
        <v>424</v>
      </c>
      <c r="S427" t="b">
        <f>OR(Tabla19[[#This Row],[Tiempo_lineal (ns)]]&gt;$C$508,Tabla19[[#This Row],[Tiempo_lineal (ns)]]&lt;$C$509)</f>
        <v>0</v>
      </c>
      <c r="T427" t="b">
        <f>OR(Tabla19[[#This Row],[Tiempo_normal (ns)]]&gt;$D$508,Tabla19[[#This Row],[Tiempo_normal (ns)]]&lt;$D$509)</f>
        <v>0</v>
      </c>
      <c r="U427" s="8">
        <v>424</v>
      </c>
      <c r="V427" t="b">
        <f>OR(Tabla310[[#This Row],[Tiempo_lineal (ns)]]&gt;$F$508,Tabla310[[#This Row],[Tiempo_lineal (ns)]]&lt;$F$509)</f>
        <v>0</v>
      </c>
      <c r="W427" t="b">
        <f>OR(Tabla310[[#This Row],[Tiempo_normal (ns)]]&gt;$G$508,Tabla310[[#This Row],[Tiempo_normal (ns)]]&lt;$G$509)</f>
        <v>0</v>
      </c>
      <c r="X427" s="8">
        <v>424</v>
      </c>
      <c r="Y427" t="b">
        <f>OR(Tabla411[[#This Row],[Tiempo_lineal (ns)]]&gt;$I$508,Tabla411[[#This Row],[Tiempo_lineal (ns)]]&lt;$I$509)</f>
        <v>0</v>
      </c>
      <c r="Z427" t="b">
        <f>OR(Tabla411[[#This Row],[Tiempo_normal (ns)]]&gt;$J$508,Tabla411[[#This Row],[Tiempo_normal (ns)]]&lt;$J$509)</f>
        <v>0</v>
      </c>
      <c r="AA427" s="8">
        <v>424</v>
      </c>
      <c r="AB427" t="b">
        <f>OR(Tabla512[[#This Row],[Tiempo_lineal (ns)]]&gt;$L$508,Tabla512[[#This Row],[Tiempo_lineal (ns)]]&lt;$L$509)</f>
        <v>1</v>
      </c>
      <c r="AC427" t="b">
        <f>OR(Tabla512[[#This Row],[Tiempo_normal (ns)]]&gt;$M$508,Tabla512[[#This Row],[Tiempo_normal (ns)]]&lt;$M$509)</f>
        <v>0</v>
      </c>
      <c r="AD427" s="8">
        <v>424</v>
      </c>
      <c r="AE427" t="b">
        <f>OR(Tabla613[[#This Row],[Tiempo_lineal (ns)]]&gt;$O$508,Tabla613[[#This Row],[Tiempo_lineal (ns)]]&lt;$O$509)</f>
        <v>0</v>
      </c>
      <c r="AF427" s="7" t="b">
        <f>OR(Tabla613[[#This Row],[Tiempo_normal (ns)]]&gt;$P$508,Tabla613[[#This Row],[Tiempo_normal (ns)]]&lt;$P$509)</f>
        <v>0</v>
      </c>
    </row>
    <row r="428" spans="2:32" x14ac:dyDescent="0.3">
      <c r="B428">
        <v>425</v>
      </c>
      <c r="C428">
        <v>92</v>
      </c>
      <c r="D428">
        <v>55</v>
      </c>
      <c r="E428">
        <v>425</v>
      </c>
      <c r="F428">
        <v>97</v>
      </c>
      <c r="G428">
        <v>53</v>
      </c>
      <c r="H428">
        <v>425</v>
      </c>
      <c r="I428">
        <v>152</v>
      </c>
      <c r="J428">
        <v>136</v>
      </c>
      <c r="K428">
        <v>425</v>
      </c>
      <c r="L428">
        <v>339</v>
      </c>
      <c r="M428">
        <v>513</v>
      </c>
      <c r="N428">
        <v>425</v>
      </c>
      <c r="O428">
        <v>465</v>
      </c>
      <c r="P428">
        <v>508</v>
      </c>
      <c r="R428" s="6">
        <v>425</v>
      </c>
      <c r="S428" t="b">
        <f>OR(Tabla19[[#This Row],[Tiempo_lineal (ns)]]&gt;$C$508,Tabla19[[#This Row],[Tiempo_lineal (ns)]]&lt;$C$509)</f>
        <v>0</v>
      </c>
      <c r="T428" t="b">
        <f>OR(Tabla19[[#This Row],[Tiempo_normal (ns)]]&gt;$D$508,Tabla19[[#This Row],[Tiempo_normal (ns)]]&lt;$D$509)</f>
        <v>0</v>
      </c>
      <c r="U428" s="6">
        <v>425</v>
      </c>
      <c r="V428" t="b">
        <f>OR(Tabla310[[#This Row],[Tiempo_lineal (ns)]]&gt;$F$508,Tabla310[[#This Row],[Tiempo_lineal (ns)]]&lt;$F$509)</f>
        <v>0</v>
      </c>
      <c r="W428" t="b">
        <f>OR(Tabla310[[#This Row],[Tiempo_normal (ns)]]&gt;$G$508,Tabla310[[#This Row],[Tiempo_normal (ns)]]&lt;$G$509)</f>
        <v>0</v>
      </c>
      <c r="X428" s="6">
        <v>425</v>
      </c>
      <c r="Y428" t="b">
        <f>OR(Tabla411[[#This Row],[Tiempo_lineal (ns)]]&gt;$I$508,Tabla411[[#This Row],[Tiempo_lineal (ns)]]&lt;$I$509)</f>
        <v>0</v>
      </c>
      <c r="Z428" t="b">
        <f>OR(Tabla411[[#This Row],[Tiempo_normal (ns)]]&gt;$J$508,Tabla411[[#This Row],[Tiempo_normal (ns)]]&lt;$J$509)</f>
        <v>0</v>
      </c>
      <c r="AA428" s="6">
        <v>425</v>
      </c>
      <c r="AB428" t="b">
        <f>OR(Tabla512[[#This Row],[Tiempo_lineal (ns)]]&gt;$L$508,Tabla512[[#This Row],[Tiempo_lineal (ns)]]&lt;$L$509)</f>
        <v>0</v>
      </c>
      <c r="AC428" t="b">
        <f>OR(Tabla512[[#This Row],[Tiempo_normal (ns)]]&gt;$M$508,Tabla512[[#This Row],[Tiempo_normal (ns)]]&lt;$M$509)</f>
        <v>0</v>
      </c>
      <c r="AD428" s="6">
        <v>425</v>
      </c>
      <c r="AE428" t="b">
        <f>OR(Tabla613[[#This Row],[Tiempo_lineal (ns)]]&gt;$O$508,Tabla613[[#This Row],[Tiempo_lineal (ns)]]&lt;$O$509)</f>
        <v>0</v>
      </c>
      <c r="AF428" s="7" t="b">
        <f>OR(Tabla613[[#This Row],[Tiempo_normal (ns)]]&gt;$P$508,Tabla613[[#This Row],[Tiempo_normal (ns)]]&lt;$P$509)</f>
        <v>0</v>
      </c>
    </row>
    <row r="429" spans="2:32" x14ac:dyDescent="0.3">
      <c r="B429">
        <v>426</v>
      </c>
      <c r="C429">
        <v>82</v>
      </c>
      <c r="D429">
        <v>37</v>
      </c>
      <c r="E429">
        <v>426</v>
      </c>
      <c r="F429">
        <v>101</v>
      </c>
      <c r="G429">
        <v>620</v>
      </c>
      <c r="H429">
        <v>426</v>
      </c>
      <c r="I429">
        <v>127</v>
      </c>
      <c r="J429">
        <v>96</v>
      </c>
      <c r="K429">
        <v>426</v>
      </c>
      <c r="L429">
        <v>545</v>
      </c>
      <c r="M429">
        <v>362</v>
      </c>
      <c r="N429">
        <v>426</v>
      </c>
      <c r="O429">
        <v>545</v>
      </c>
      <c r="P429">
        <v>630</v>
      </c>
      <c r="R429" s="8">
        <v>426</v>
      </c>
      <c r="S429" t="b">
        <f>OR(Tabla19[[#This Row],[Tiempo_lineal (ns)]]&gt;$C$508,Tabla19[[#This Row],[Tiempo_lineal (ns)]]&lt;$C$509)</f>
        <v>0</v>
      </c>
      <c r="T429" t="b">
        <f>OR(Tabla19[[#This Row],[Tiempo_normal (ns)]]&gt;$D$508,Tabla19[[#This Row],[Tiempo_normal (ns)]]&lt;$D$509)</f>
        <v>0</v>
      </c>
      <c r="U429" s="8">
        <v>426</v>
      </c>
      <c r="V429" t="b">
        <f>OR(Tabla310[[#This Row],[Tiempo_lineal (ns)]]&gt;$F$508,Tabla310[[#This Row],[Tiempo_lineal (ns)]]&lt;$F$509)</f>
        <v>0</v>
      </c>
      <c r="W429" t="b">
        <f>OR(Tabla310[[#This Row],[Tiempo_normal (ns)]]&gt;$G$508,Tabla310[[#This Row],[Tiempo_normal (ns)]]&lt;$G$509)</f>
        <v>1</v>
      </c>
      <c r="X429" s="8">
        <v>426</v>
      </c>
      <c r="Y429" t="b">
        <f>OR(Tabla411[[#This Row],[Tiempo_lineal (ns)]]&gt;$I$508,Tabla411[[#This Row],[Tiempo_lineal (ns)]]&lt;$I$509)</f>
        <v>0</v>
      </c>
      <c r="Z429" t="b">
        <f>OR(Tabla411[[#This Row],[Tiempo_normal (ns)]]&gt;$J$508,Tabla411[[#This Row],[Tiempo_normal (ns)]]&lt;$J$509)</f>
        <v>0</v>
      </c>
      <c r="AA429" s="8">
        <v>426</v>
      </c>
      <c r="AB429" t="b">
        <f>OR(Tabla512[[#This Row],[Tiempo_lineal (ns)]]&gt;$L$508,Tabla512[[#This Row],[Tiempo_lineal (ns)]]&lt;$L$509)</f>
        <v>0</v>
      </c>
      <c r="AC429" t="b">
        <f>OR(Tabla512[[#This Row],[Tiempo_normal (ns)]]&gt;$M$508,Tabla512[[#This Row],[Tiempo_normal (ns)]]&lt;$M$509)</f>
        <v>0</v>
      </c>
      <c r="AD429" s="8">
        <v>426</v>
      </c>
      <c r="AE429" t="b">
        <f>OR(Tabla613[[#This Row],[Tiempo_lineal (ns)]]&gt;$O$508,Tabla613[[#This Row],[Tiempo_lineal (ns)]]&lt;$O$509)</f>
        <v>0</v>
      </c>
      <c r="AF429" s="7" t="b">
        <f>OR(Tabla613[[#This Row],[Tiempo_normal (ns)]]&gt;$P$508,Tabla613[[#This Row],[Tiempo_normal (ns)]]&lt;$P$509)</f>
        <v>0</v>
      </c>
    </row>
    <row r="430" spans="2:32" x14ac:dyDescent="0.3">
      <c r="B430">
        <v>427</v>
      </c>
      <c r="C430">
        <v>64</v>
      </c>
      <c r="D430">
        <v>41</v>
      </c>
      <c r="E430">
        <v>427</v>
      </c>
      <c r="F430">
        <v>119</v>
      </c>
      <c r="G430">
        <v>102</v>
      </c>
      <c r="H430">
        <v>427</v>
      </c>
      <c r="I430">
        <v>200</v>
      </c>
      <c r="J430">
        <v>311</v>
      </c>
      <c r="K430">
        <v>427</v>
      </c>
      <c r="L430">
        <v>755</v>
      </c>
      <c r="M430">
        <v>263</v>
      </c>
      <c r="N430">
        <v>427</v>
      </c>
      <c r="O430">
        <v>864</v>
      </c>
      <c r="P430">
        <v>312</v>
      </c>
      <c r="R430" s="6">
        <v>427</v>
      </c>
      <c r="S430" t="b">
        <f>OR(Tabla19[[#This Row],[Tiempo_lineal (ns)]]&gt;$C$508,Tabla19[[#This Row],[Tiempo_lineal (ns)]]&lt;$C$509)</f>
        <v>0</v>
      </c>
      <c r="T430" t="b">
        <f>OR(Tabla19[[#This Row],[Tiempo_normal (ns)]]&gt;$D$508,Tabla19[[#This Row],[Tiempo_normal (ns)]]&lt;$D$509)</f>
        <v>0</v>
      </c>
      <c r="U430" s="6">
        <v>427</v>
      </c>
      <c r="V430" t="b">
        <f>OR(Tabla310[[#This Row],[Tiempo_lineal (ns)]]&gt;$F$508,Tabla310[[#This Row],[Tiempo_lineal (ns)]]&lt;$F$509)</f>
        <v>0</v>
      </c>
      <c r="W430" t="b">
        <f>OR(Tabla310[[#This Row],[Tiempo_normal (ns)]]&gt;$G$508,Tabla310[[#This Row],[Tiempo_normal (ns)]]&lt;$G$509)</f>
        <v>0</v>
      </c>
      <c r="X430" s="6">
        <v>427</v>
      </c>
      <c r="Y430" t="b">
        <f>OR(Tabla411[[#This Row],[Tiempo_lineal (ns)]]&gt;$I$508,Tabla411[[#This Row],[Tiempo_lineal (ns)]]&lt;$I$509)</f>
        <v>0</v>
      </c>
      <c r="Z430" t="b">
        <f>OR(Tabla411[[#This Row],[Tiempo_normal (ns)]]&gt;$J$508,Tabla411[[#This Row],[Tiempo_normal (ns)]]&lt;$J$509)</f>
        <v>0</v>
      </c>
      <c r="AA430" s="6">
        <v>427</v>
      </c>
      <c r="AB430" t="b">
        <f>OR(Tabla512[[#This Row],[Tiempo_lineal (ns)]]&gt;$L$508,Tabla512[[#This Row],[Tiempo_lineal (ns)]]&lt;$L$509)</f>
        <v>1</v>
      </c>
      <c r="AC430" t="b">
        <f>OR(Tabla512[[#This Row],[Tiempo_normal (ns)]]&gt;$M$508,Tabla512[[#This Row],[Tiempo_normal (ns)]]&lt;$M$509)</f>
        <v>0</v>
      </c>
      <c r="AD430" s="6">
        <v>427</v>
      </c>
      <c r="AE430" t="b">
        <f>OR(Tabla613[[#This Row],[Tiempo_lineal (ns)]]&gt;$O$508,Tabla613[[#This Row],[Tiempo_lineal (ns)]]&lt;$O$509)</f>
        <v>0</v>
      </c>
      <c r="AF430" s="7" t="b">
        <f>OR(Tabla613[[#This Row],[Tiempo_normal (ns)]]&gt;$P$508,Tabla613[[#This Row],[Tiempo_normal (ns)]]&lt;$P$509)</f>
        <v>0</v>
      </c>
    </row>
    <row r="431" spans="2:32" x14ac:dyDescent="0.3">
      <c r="B431">
        <v>428</v>
      </c>
      <c r="C431">
        <v>54</v>
      </c>
      <c r="D431">
        <v>59</v>
      </c>
      <c r="E431">
        <v>428</v>
      </c>
      <c r="F431">
        <v>123</v>
      </c>
      <c r="G431">
        <v>107</v>
      </c>
      <c r="H431">
        <v>428</v>
      </c>
      <c r="I431">
        <v>545</v>
      </c>
      <c r="J431">
        <v>465</v>
      </c>
      <c r="K431">
        <v>428</v>
      </c>
      <c r="L431">
        <v>130</v>
      </c>
      <c r="M431">
        <v>301</v>
      </c>
      <c r="N431">
        <v>428</v>
      </c>
      <c r="O431">
        <v>700</v>
      </c>
      <c r="P431">
        <v>363</v>
      </c>
      <c r="R431" s="8">
        <v>428</v>
      </c>
      <c r="S431" t="b">
        <f>OR(Tabla19[[#This Row],[Tiempo_lineal (ns)]]&gt;$C$508,Tabla19[[#This Row],[Tiempo_lineal (ns)]]&lt;$C$509)</f>
        <v>0</v>
      </c>
      <c r="T431" t="b">
        <f>OR(Tabla19[[#This Row],[Tiempo_normal (ns)]]&gt;$D$508,Tabla19[[#This Row],[Tiempo_normal (ns)]]&lt;$D$509)</f>
        <v>0</v>
      </c>
      <c r="U431" s="8">
        <v>428</v>
      </c>
      <c r="V431" t="b">
        <f>OR(Tabla310[[#This Row],[Tiempo_lineal (ns)]]&gt;$F$508,Tabla310[[#This Row],[Tiempo_lineal (ns)]]&lt;$F$509)</f>
        <v>0</v>
      </c>
      <c r="W431" t="b">
        <f>OR(Tabla310[[#This Row],[Tiempo_normal (ns)]]&gt;$G$508,Tabla310[[#This Row],[Tiempo_normal (ns)]]&lt;$G$509)</f>
        <v>0</v>
      </c>
      <c r="X431" s="8">
        <v>428</v>
      </c>
      <c r="Y431" t="b">
        <f>OR(Tabla411[[#This Row],[Tiempo_lineal (ns)]]&gt;$I$508,Tabla411[[#This Row],[Tiempo_lineal (ns)]]&lt;$I$509)</f>
        <v>1</v>
      </c>
      <c r="Z431" t="b">
        <f>OR(Tabla411[[#This Row],[Tiempo_normal (ns)]]&gt;$J$508,Tabla411[[#This Row],[Tiempo_normal (ns)]]&lt;$J$509)</f>
        <v>0</v>
      </c>
      <c r="AA431" s="8">
        <v>428</v>
      </c>
      <c r="AB431" t="b">
        <f>OR(Tabla512[[#This Row],[Tiempo_lineal (ns)]]&gt;$L$508,Tabla512[[#This Row],[Tiempo_lineal (ns)]]&lt;$L$509)</f>
        <v>0</v>
      </c>
      <c r="AC431" t="b">
        <f>OR(Tabla512[[#This Row],[Tiempo_normal (ns)]]&gt;$M$508,Tabla512[[#This Row],[Tiempo_normal (ns)]]&lt;$M$509)</f>
        <v>0</v>
      </c>
      <c r="AD431" s="8">
        <v>428</v>
      </c>
      <c r="AE431" t="b">
        <f>OR(Tabla613[[#This Row],[Tiempo_lineal (ns)]]&gt;$O$508,Tabla613[[#This Row],[Tiempo_lineal (ns)]]&lt;$O$509)</f>
        <v>0</v>
      </c>
      <c r="AF431" s="7" t="b">
        <f>OR(Tabla613[[#This Row],[Tiempo_normal (ns)]]&gt;$P$508,Tabla613[[#This Row],[Tiempo_normal (ns)]]&lt;$P$509)</f>
        <v>0</v>
      </c>
    </row>
    <row r="432" spans="2:32" x14ac:dyDescent="0.3">
      <c r="B432">
        <v>429</v>
      </c>
      <c r="C432">
        <v>90</v>
      </c>
      <c r="D432">
        <v>122</v>
      </c>
      <c r="E432">
        <v>429</v>
      </c>
      <c r="F432">
        <v>127</v>
      </c>
      <c r="G432">
        <v>121</v>
      </c>
      <c r="H432">
        <v>429</v>
      </c>
      <c r="I432">
        <v>220</v>
      </c>
      <c r="J432">
        <v>217</v>
      </c>
      <c r="K432">
        <v>429</v>
      </c>
      <c r="L432">
        <v>310</v>
      </c>
      <c r="M432">
        <v>1043</v>
      </c>
      <c r="N432">
        <v>429</v>
      </c>
      <c r="O432">
        <v>759</v>
      </c>
      <c r="P432">
        <v>803</v>
      </c>
      <c r="R432" s="6">
        <v>429</v>
      </c>
      <c r="S432" t="b">
        <f>OR(Tabla19[[#This Row],[Tiempo_lineal (ns)]]&gt;$C$508,Tabla19[[#This Row],[Tiempo_lineal (ns)]]&lt;$C$509)</f>
        <v>0</v>
      </c>
      <c r="T432" t="b">
        <f>OR(Tabla19[[#This Row],[Tiempo_normal (ns)]]&gt;$D$508,Tabla19[[#This Row],[Tiempo_normal (ns)]]&lt;$D$509)</f>
        <v>1</v>
      </c>
      <c r="U432" s="6">
        <v>429</v>
      </c>
      <c r="V432" t="b">
        <f>OR(Tabla310[[#This Row],[Tiempo_lineal (ns)]]&gt;$F$508,Tabla310[[#This Row],[Tiempo_lineal (ns)]]&lt;$F$509)</f>
        <v>0</v>
      </c>
      <c r="W432" t="b">
        <f>OR(Tabla310[[#This Row],[Tiempo_normal (ns)]]&gt;$G$508,Tabla310[[#This Row],[Tiempo_normal (ns)]]&lt;$G$509)</f>
        <v>0</v>
      </c>
      <c r="X432" s="6">
        <v>429</v>
      </c>
      <c r="Y432" t="b">
        <f>OR(Tabla411[[#This Row],[Tiempo_lineal (ns)]]&gt;$I$508,Tabla411[[#This Row],[Tiempo_lineal (ns)]]&lt;$I$509)</f>
        <v>0</v>
      </c>
      <c r="Z432" t="b">
        <f>OR(Tabla411[[#This Row],[Tiempo_normal (ns)]]&gt;$J$508,Tabla411[[#This Row],[Tiempo_normal (ns)]]&lt;$J$509)</f>
        <v>0</v>
      </c>
      <c r="AA432" s="6">
        <v>429</v>
      </c>
      <c r="AB432" t="b">
        <f>OR(Tabla512[[#This Row],[Tiempo_lineal (ns)]]&gt;$L$508,Tabla512[[#This Row],[Tiempo_lineal (ns)]]&lt;$L$509)</f>
        <v>0</v>
      </c>
      <c r="AC432" t="b">
        <f>OR(Tabla512[[#This Row],[Tiempo_normal (ns)]]&gt;$M$508,Tabla512[[#This Row],[Tiempo_normal (ns)]]&lt;$M$509)</f>
        <v>1</v>
      </c>
      <c r="AD432" s="6">
        <v>429</v>
      </c>
      <c r="AE432" t="b">
        <f>OR(Tabla613[[#This Row],[Tiempo_lineal (ns)]]&gt;$O$508,Tabla613[[#This Row],[Tiempo_lineal (ns)]]&lt;$O$509)</f>
        <v>0</v>
      </c>
      <c r="AF432" s="7" t="b">
        <f>OR(Tabla613[[#This Row],[Tiempo_normal (ns)]]&gt;$P$508,Tabla613[[#This Row],[Tiempo_normal (ns)]]&lt;$P$509)</f>
        <v>0</v>
      </c>
    </row>
    <row r="433" spans="2:32" x14ac:dyDescent="0.3">
      <c r="B433">
        <v>430</v>
      </c>
      <c r="C433">
        <v>47</v>
      </c>
      <c r="D433">
        <v>85</v>
      </c>
      <c r="E433">
        <v>430</v>
      </c>
      <c r="F433">
        <v>151</v>
      </c>
      <c r="G433">
        <v>89</v>
      </c>
      <c r="H433">
        <v>430</v>
      </c>
      <c r="I433">
        <v>209</v>
      </c>
      <c r="J433">
        <v>483</v>
      </c>
      <c r="K433">
        <v>430</v>
      </c>
      <c r="L433">
        <v>468</v>
      </c>
      <c r="M433">
        <v>352</v>
      </c>
      <c r="N433">
        <v>430</v>
      </c>
      <c r="O433">
        <v>784</v>
      </c>
      <c r="P433">
        <v>286</v>
      </c>
      <c r="R433" s="8">
        <v>430</v>
      </c>
      <c r="S433" t="b">
        <f>OR(Tabla19[[#This Row],[Tiempo_lineal (ns)]]&gt;$C$508,Tabla19[[#This Row],[Tiempo_lineal (ns)]]&lt;$C$509)</f>
        <v>0</v>
      </c>
      <c r="T433" t="b">
        <f>OR(Tabla19[[#This Row],[Tiempo_normal (ns)]]&gt;$D$508,Tabla19[[#This Row],[Tiempo_normal (ns)]]&lt;$D$509)</f>
        <v>0</v>
      </c>
      <c r="U433" s="8">
        <v>430</v>
      </c>
      <c r="V433" t="b">
        <f>OR(Tabla310[[#This Row],[Tiempo_lineal (ns)]]&gt;$F$508,Tabla310[[#This Row],[Tiempo_lineal (ns)]]&lt;$F$509)</f>
        <v>0</v>
      </c>
      <c r="W433" t="b">
        <f>OR(Tabla310[[#This Row],[Tiempo_normal (ns)]]&gt;$G$508,Tabla310[[#This Row],[Tiempo_normal (ns)]]&lt;$G$509)</f>
        <v>0</v>
      </c>
      <c r="X433" s="8">
        <v>430</v>
      </c>
      <c r="Y433" t="b">
        <f>OR(Tabla411[[#This Row],[Tiempo_lineal (ns)]]&gt;$I$508,Tabla411[[#This Row],[Tiempo_lineal (ns)]]&lt;$I$509)</f>
        <v>0</v>
      </c>
      <c r="Z433" t="b">
        <f>OR(Tabla411[[#This Row],[Tiempo_normal (ns)]]&gt;$J$508,Tabla411[[#This Row],[Tiempo_normal (ns)]]&lt;$J$509)</f>
        <v>0</v>
      </c>
      <c r="AA433" s="8">
        <v>430</v>
      </c>
      <c r="AB433" t="b">
        <f>OR(Tabla512[[#This Row],[Tiempo_lineal (ns)]]&gt;$L$508,Tabla512[[#This Row],[Tiempo_lineal (ns)]]&lt;$L$509)</f>
        <v>0</v>
      </c>
      <c r="AC433" t="b">
        <f>OR(Tabla512[[#This Row],[Tiempo_normal (ns)]]&gt;$M$508,Tabla512[[#This Row],[Tiempo_normal (ns)]]&lt;$M$509)</f>
        <v>0</v>
      </c>
      <c r="AD433" s="8">
        <v>430</v>
      </c>
      <c r="AE433" t="b">
        <f>OR(Tabla613[[#This Row],[Tiempo_lineal (ns)]]&gt;$O$508,Tabla613[[#This Row],[Tiempo_lineal (ns)]]&lt;$O$509)</f>
        <v>0</v>
      </c>
      <c r="AF433" s="7" t="b">
        <f>OR(Tabla613[[#This Row],[Tiempo_normal (ns)]]&gt;$P$508,Tabla613[[#This Row],[Tiempo_normal (ns)]]&lt;$P$509)</f>
        <v>0</v>
      </c>
    </row>
    <row r="434" spans="2:32" x14ac:dyDescent="0.3">
      <c r="B434">
        <v>431</v>
      </c>
      <c r="C434">
        <v>73</v>
      </c>
      <c r="D434">
        <v>65</v>
      </c>
      <c r="E434">
        <v>431</v>
      </c>
      <c r="F434">
        <v>89</v>
      </c>
      <c r="G434">
        <v>78</v>
      </c>
      <c r="H434">
        <v>431</v>
      </c>
      <c r="I434">
        <v>191</v>
      </c>
      <c r="J434">
        <v>684</v>
      </c>
      <c r="K434">
        <v>431</v>
      </c>
      <c r="L434">
        <v>281</v>
      </c>
      <c r="M434">
        <v>193</v>
      </c>
      <c r="N434">
        <v>431</v>
      </c>
      <c r="O434">
        <v>887</v>
      </c>
      <c r="P434">
        <v>215</v>
      </c>
      <c r="R434" s="6">
        <v>431</v>
      </c>
      <c r="S434" t="b">
        <f>OR(Tabla19[[#This Row],[Tiempo_lineal (ns)]]&gt;$C$508,Tabla19[[#This Row],[Tiempo_lineal (ns)]]&lt;$C$509)</f>
        <v>0</v>
      </c>
      <c r="T434" t="b">
        <f>OR(Tabla19[[#This Row],[Tiempo_normal (ns)]]&gt;$D$508,Tabla19[[#This Row],[Tiempo_normal (ns)]]&lt;$D$509)</f>
        <v>0</v>
      </c>
      <c r="U434" s="6">
        <v>431</v>
      </c>
      <c r="V434" t="b">
        <f>OR(Tabla310[[#This Row],[Tiempo_lineal (ns)]]&gt;$F$508,Tabla310[[#This Row],[Tiempo_lineal (ns)]]&lt;$F$509)</f>
        <v>0</v>
      </c>
      <c r="W434" t="b">
        <f>OR(Tabla310[[#This Row],[Tiempo_normal (ns)]]&gt;$G$508,Tabla310[[#This Row],[Tiempo_normal (ns)]]&lt;$G$509)</f>
        <v>0</v>
      </c>
      <c r="X434" s="6">
        <v>431</v>
      </c>
      <c r="Y434" t="b">
        <f>OR(Tabla411[[#This Row],[Tiempo_lineal (ns)]]&gt;$I$508,Tabla411[[#This Row],[Tiempo_lineal (ns)]]&lt;$I$509)</f>
        <v>0</v>
      </c>
      <c r="Z434" t="b">
        <f>OR(Tabla411[[#This Row],[Tiempo_normal (ns)]]&gt;$J$508,Tabla411[[#This Row],[Tiempo_normal (ns)]]&lt;$J$509)</f>
        <v>0</v>
      </c>
      <c r="AA434" s="6">
        <v>431</v>
      </c>
      <c r="AB434" t="b">
        <f>OR(Tabla512[[#This Row],[Tiempo_lineal (ns)]]&gt;$L$508,Tabla512[[#This Row],[Tiempo_lineal (ns)]]&lt;$L$509)</f>
        <v>0</v>
      </c>
      <c r="AC434" t="b">
        <f>OR(Tabla512[[#This Row],[Tiempo_normal (ns)]]&gt;$M$508,Tabla512[[#This Row],[Tiempo_normal (ns)]]&lt;$M$509)</f>
        <v>0</v>
      </c>
      <c r="AD434" s="6">
        <v>431</v>
      </c>
      <c r="AE434" t="b">
        <f>OR(Tabla613[[#This Row],[Tiempo_lineal (ns)]]&gt;$O$508,Tabla613[[#This Row],[Tiempo_lineal (ns)]]&lt;$O$509)</f>
        <v>0</v>
      </c>
      <c r="AF434" s="7" t="b">
        <f>OR(Tabla613[[#This Row],[Tiempo_normal (ns)]]&gt;$P$508,Tabla613[[#This Row],[Tiempo_normal (ns)]]&lt;$P$509)</f>
        <v>0</v>
      </c>
    </row>
    <row r="435" spans="2:32" x14ac:dyDescent="0.3">
      <c r="B435">
        <v>432</v>
      </c>
      <c r="C435">
        <v>72</v>
      </c>
      <c r="D435">
        <v>71</v>
      </c>
      <c r="E435">
        <v>432</v>
      </c>
      <c r="F435">
        <v>189</v>
      </c>
      <c r="G435">
        <v>163</v>
      </c>
      <c r="H435">
        <v>432</v>
      </c>
      <c r="I435">
        <v>273</v>
      </c>
      <c r="J435">
        <v>77</v>
      </c>
      <c r="K435">
        <v>432</v>
      </c>
      <c r="L435">
        <v>334</v>
      </c>
      <c r="M435">
        <v>256</v>
      </c>
      <c r="N435">
        <v>432</v>
      </c>
      <c r="O435">
        <v>1481</v>
      </c>
      <c r="P435">
        <v>515</v>
      </c>
      <c r="R435" s="8">
        <v>432</v>
      </c>
      <c r="S435" t="b">
        <f>OR(Tabla19[[#This Row],[Tiempo_lineal (ns)]]&gt;$C$508,Tabla19[[#This Row],[Tiempo_lineal (ns)]]&lt;$C$509)</f>
        <v>0</v>
      </c>
      <c r="T435" t="b">
        <f>OR(Tabla19[[#This Row],[Tiempo_normal (ns)]]&gt;$D$508,Tabla19[[#This Row],[Tiempo_normal (ns)]]&lt;$D$509)</f>
        <v>0</v>
      </c>
      <c r="U435" s="8">
        <v>432</v>
      </c>
      <c r="V435" t="b">
        <f>OR(Tabla310[[#This Row],[Tiempo_lineal (ns)]]&gt;$F$508,Tabla310[[#This Row],[Tiempo_lineal (ns)]]&lt;$F$509)</f>
        <v>1</v>
      </c>
      <c r="W435" t="b">
        <f>OR(Tabla310[[#This Row],[Tiempo_normal (ns)]]&gt;$G$508,Tabla310[[#This Row],[Tiempo_normal (ns)]]&lt;$G$509)</f>
        <v>0</v>
      </c>
      <c r="X435" s="8">
        <v>432</v>
      </c>
      <c r="Y435" t="b">
        <f>OR(Tabla411[[#This Row],[Tiempo_lineal (ns)]]&gt;$I$508,Tabla411[[#This Row],[Tiempo_lineal (ns)]]&lt;$I$509)</f>
        <v>0</v>
      </c>
      <c r="Z435" t="b">
        <f>OR(Tabla411[[#This Row],[Tiempo_normal (ns)]]&gt;$J$508,Tabla411[[#This Row],[Tiempo_normal (ns)]]&lt;$J$509)</f>
        <v>0</v>
      </c>
      <c r="AA435" s="8">
        <v>432</v>
      </c>
      <c r="AB435" t="b">
        <f>OR(Tabla512[[#This Row],[Tiempo_lineal (ns)]]&gt;$L$508,Tabla512[[#This Row],[Tiempo_lineal (ns)]]&lt;$L$509)</f>
        <v>0</v>
      </c>
      <c r="AC435" t="b">
        <f>OR(Tabla512[[#This Row],[Tiempo_normal (ns)]]&gt;$M$508,Tabla512[[#This Row],[Tiempo_normal (ns)]]&lt;$M$509)</f>
        <v>0</v>
      </c>
      <c r="AD435" s="8">
        <v>432</v>
      </c>
      <c r="AE435" t="b">
        <f>OR(Tabla613[[#This Row],[Tiempo_lineal (ns)]]&gt;$O$508,Tabla613[[#This Row],[Tiempo_lineal (ns)]]&lt;$O$509)</f>
        <v>1</v>
      </c>
      <c r="AF435" s="7" t="b">
        <f>OR(Tabla613[[#This Row],[Tiempo_normal (ns)]]&gt;$P$508,Tabla613[[#This Row],[Tiempo_normal (ns)]]&lt;$P$509)</f>
        <v>0</v>
      </c>
    </row>
    <row r="436" spans="2:32" x14ac:dyDescent="0.3">
      <c r="B436">
        <v>433</v>
      </c>
      <c r="C436">
        <v>65</v>
      </c>
      <c r="D436">
        <v>83</v>
      </c>
      <c r="E436">
        <v>433</v>
      </c>
      <c r="F436">
        <v>134</v>
      </c>
      <c r="G436">
        <v>154</v>
      </c>
      <c r="H436">
        <v>433</v>
      </c>
      <c r="I436">
        <v>261</v>
      </c>
      <c r="J436">
        <v>452</v>
      </c>
      <c r="K436">
        <v>433</v>
      </c>
      <c r="L436">
        <v>334</v>
      </c>
      <c r="M436">
        <v>265</v>
      </c>
      <c r="N436">
        <v>433</v>
      </c>
      <c r="O436">
        <v>871</v>
      </c>
      <c r="P436">
        <v>848</v>
      </c>
      <c r="R436" s="6">
        <v>433</v>
      </c>
      <c r="S436" t="b">
        <f>OR(Tabla19[[#This Row],[Tiempo_lineal (ns)]]&gt;$C$508,Tabla19[[#This Row],[Tiempo_lineal (ns)]]&lt;$C$509)</f>
        <v>0</v>
      </c>
      <c r="T436" t="b">
        <f>OR(Tabla19[[#This Row],[Tiempo_normal (ns)]]&gt;$D$508,Tabla19[[#This Row],[Tiempo_normal (ns)]]&lt;$D$509)</f>
        <v>0</v>
      </c>
      <c r="U436" s="6">
        <v>433</v>
      </c>
      <c r="V436" t="b">
        <f>OR(Tabla310[[#This Row],[Tiempo_lineal (ns)]]&gt;$F$508,Tabla310[[#This Row],[Tiempo_lineal (ns)]]&lt;$F$509)</f>
        <v>0</v>
      </c>
      <c r="W436" t="b">
        <f>OR(Tabla310[[#This Row],[Tiempo_normal (ns)]]&gt;$G$508,Tabla310[[#This Row],[Tiempo_normal (ns)]]&lt;$G$509)</f>
        <v>0</v>
      </c>
      <c r="X436" s="6">
        <v>433</v>
      </c>
      <c r="Y436" t="b">
        <f>OR(Tabla411[[#This Row],[Tiempo_lineal (ns)]]&gt;$I$508,Tabla411[[#This Row],[Tiempo_lineal (ns)]]&lt;$I$509)</f>
        <v>0</v>
      </c>
      <c r="Z436" t="b">
        <f>OR(Tabla411[[#This Row],[Tiempo_normal (ns)]]&gt;$J$508,Tabla411[[#This Row],[Tiempo_normal (ns)]]&lt;$J$509)</f>
        <v>0</v>
      </c>
      <c r="AA436" s="6">
        <v>433</v>
      </c>
      <c r="AB436" t="b">
        <f>OR(Tabla512[[#This Row],[Tiempo_lineal (ns)]]&gt;$L$508,Tabla512[[#This Row],[Tiempo_lineal (ns)]]&lt;$L$509)</f>
        <v>0</v>
      </c>
      <c r="AC436" t="b">
        <f>OR(Tabla512[[#This Row],[Tiempo_normal (ns)]]&gt;$M$508,Tabla512[[#This Row],[Tiempo_normal (ns)]]&lt;$M$509)</f>
        <v>0</v>
      </c>
      <c r="AD436" s="6">
        <v>433</v>
      </c>
      <c r="AE436" t="b">
        <f>OR(Tabla613[[#This Row],[Tiempo_lineal (ns)]]&gt;$O$508,Tabla613[[#This Row],[Tiempo_lineal (ns)]]&lt;$O$509)</f>
        <v>0</v>
      </c>
      <c r="AF436" s="7" t="b">
        <f>OR(Tabla613[[#This Row],[Tiempo_normal (ns)]]&gt;$P$508,Tabla613[[#This Row],[Tiempo_normal (ns)]]&lt;$P$509)</f>
        <v>0</v>
      </c>
    </row>
    <row r="437" spans="2:32" x14ac:dyDescent="0.3">
      <c r="B437">
        <v>434</v>
      </c>
      <c r="C437">
        <v>97</v>
      </c>
      <c r="D437">
        <v>35</v>
      </c>
      <c r="E437">
        <v>434</v>
      </c>
      <c r="F437">
        <v>102</v>
      </c>
      <c r="G437">
        <v>120</v>
      </c>
      <c r="H437">
        <v>434</v>
      </c>
      <c r="I437">
        <v>142</v>
      </c>
      <c r="J437">
        <v>523</v>
      </c>
      <c r="K437">
        <v>434</v>
      </c>
      <c r="L437">
        <v>495</v>
      </c>
      <c r="M437">
        <v>285</v>
      </c>
      <c r="N437">
        <v>434</v>
      </c>
      <c r="O437">
        <v>1224</v>
      </c>
      <c r="P437">
        <v>447</v>
      </c>
      <c r="R437" s="8">
        <v>434</v>
      </c>
      <c r="S437" t="b">
        <f>OR(Tabla19[[#This Row],[Tiempo_lineal (ns)]]&gt;$C$508,Tabla19[[#This Row],[Tiempo_lineal (ns)]]&lt;$C$509)</f>
        <v>0</v>
      </c>
      <c r="T437" t="b">
        <f>OR(Tabla19[[#This Row],[Tiempo_normal (ns)]]&gt;$D$508,Tabla19[[#This Row],[Tiempo_normal (ns)]]&lt;$D$509)</f>
        <v>0</v>
      </c>
      <c r="U437" s="8">
        <v>434</v>
      </c>
      <c r="V437" t="b">
        <f>OR(Tabla310[[#This Row],[Tiempo_lineal (ns)]]&gt;$F$508,Tabla310[[#This Row],[Tiempo_lineal (ns)]]&lt;$F$509)</f>
        <v>0</v>
      </c>
      <c r="W437" t="b">
        <f>OR(Tabla310[[#This Row],[Tiempo_normal (ns)]]&gt;$G$508,Tabla310[[#This Row],[Tiempo_normal (ns)]]&lt;$G$509)</f>
        <v>0</v>
      </c>
      <c r="X437" s="8">
        <v>434</v>
      </c>
      <c r="Y437" t="b">
        <f>OR(Tabla411[[#This Row],[Tiempo_lineal (ns)]]&gt;$I$508,Tabla411[[#This Row],[Tiempo_lineal (ns)]]&lt;$I$509)</f>
        <v>0</v>
      </c>
      <c r="Z437" t="b">
        <f>OR(Tabla411[[#This Row],[Tiempo_normal (ns)]]&gt;$J$508,Tabla411[[#This Row],[Tiempo_normal (ns)]]&lt;$J$509)</f>
        <v>0</v>
      </c>
      <c r="AA437" s="8">
        <v>434</v>
      </c>
      <c r="AB437" t="b">
        <f>OR(Tabla512[[#This Row],[Tiempo_lineal (ns)]]&gt;$L$508,Tabla512[[#This Row],[Tiempo_lineal (ns)]]&lt;$L$509)</f>
        <v>0</v>
      </c>
      <c r="AC437" t="b">
        <f>OR(Tabla512[[#This Row],[Tiempo_normal (ns)]]&gt;$M$508,Tabla512[[#This Row],[Tiempo_normal (ns)]]&lt;$M$509)</f>
        <v>0</v>
      </c>
      <c r="AD437" s="8">
        <v>434</v>
      </c>
      <c r="AE437" t="b">
        <f>OR(Tabla613[[#This Row],[Tiempo_lineal (ns)]]&gt;$O$508,Tabla613[[#This Row],[Tiempo_lineal (ns)]]&lt;$O$509)</f>
        <v>0</v>
      </c>
      <c r="AF437" s="7" t="b">
        <f>OR(Tabla613[[#This Row],[Tiempo_normal (ns)]]&gt;$P$508,Tabla613[[#This Row],[Tiempo_normal (ns)]]&lt;$P$509)</f>
        <v>0</v>
      </c>
    </row>
    <row r="438" spans="2:32" x14ac:dyDescent="0.3">
      <c r="B438">
        <v>435</v>
      </c>
      <c r="C438">
        <v>34</v>
      </c>
      <c r="D438">
        <v>56</v>
      </c>
      <c r="E438">
        <v>435</v>
      </c>
      <c r="F438">
        <v>95</v>
      </c>
      <c r="G438">
        <v>100</v>
      </c>
      <c r="H438">
        <v>435</v>
      </c>
      <c r="I438">
        <v>101</v>
      </c>
      <c r="J438">
        <v>462</v>
      </c>
      <c r="K438">
        <v>435</v>
      </c>
      <c r="L438">
        <v>739</v>
      </c>
      <c r="M438">
        <v>410</v>
      </c>
      <c r="N438">
        <v>435</v>
      </c>
      <c r="O438">
        <v>1397</v>
      </c>
      <c r="P438">
        <v>512</v>
      </c>
      <c r="R438" s="6">
        <v>435</v>
      </c>
      <c r="S438" t="b">
        <f>OR(Tabla19[[#This Row],[Tiempo_lineal (ns)]]&gt;$C$508,Tabla19[[#This Row],[Tiempo_lineal (ns)]]&lt;$C$509)</f>
        <v>0</v>
      </c>
      <c r="T438" t="b">
        <f>OR(Tabla19[[#This Row],[Tiempo_normal (ns)]]&gt;$D$508,Tabla19[[#This Row],[Tiempo_normal (ns)]]&lt;$D$509)</f>
        <v>0</v>
      </c>
      <c r="U438" s="6">
        <v>435</v>
      </c>
      <c r="V438" t="b">
        <f>OR(Tabla310[[#This Row],[Tiempo_lineal (ns)]]&gt;$F$508,Tabla310[[#This Row],[Tiempo_lineal (ns)]]&lt;$F$509)</f>
        <v>0</v>
      </c>
      <c r="W438" t="b">
        <f>OR(Tabla310[[#This Row],[Tiempo_normal (ns)]]&gt;$G$508,Tabla310[[#This Row],[Tiempo_normal (ns)]]&lt;$G$509)</f>
        <v>0</v>
      </c>
      <c r="X438" s="6">
        <v>435</v>
      </c>
      <c r="Y438" t="b">
        <f>OR(Tabla411[[#This Row],[Tiempo_lineal (ns)]]&gt;$I$508,Tabla411[[#This Row],[Tiempo_lineal (ns)]]&lt;$I$509)</f>
        <v>0</v>
      </c>
      <c r="Z438" t="b">
        <f>OR(Tabla411[[#This Row],[Tiempo_normal (ns)]]&gt;$J$508,Tabla411[[#This Row],[Tiempo_normal (ns)]]&lt;$J$509)</f>
        <v>0</v>
      </c>
      <c r="AA438" s="6">
        <v>435</v>
      </c>
      <c r="AB438" t="b">
        <f>OR(Tabla512[[#This Row],[Tiempo_lineal (ns)]]&gt;$L$508,Tabla512[[#This Row],[Tiempo_lineal (ns)]]&lt;$L$509)</f>
        <v>1</v>
      </c>
      <c r="AC438" t="b">
        <f>OR(Tabla512[[#This Row],[Tiempo_normal (ns)]]&gt;$M$508,Tabla512[[#This Row],[Tiempo_normal (ns)]]&lt;$M$509)</f>
        <v>0</v>
      </c>
      <c r="AD438" s="6">
        <v>435</v>
      </c>
      <c r="AE438" t="b">
        <f>OR(Tabla613[[#This Row],[Tiempo_lineal (ns)]]&gt;$O$508,Tabla613[[#This Row],[Tiempo_lineal (ns)]]&lt;$O$509)</f>
        <v>0</v>
      </c>
      <c r="AF438" s="7" t="b">
        <f>OR(Tabla613[[#This Row],[Tiempo_normal (ns)]]&gt;$P$508,Tabla613[[#This Row],[Tiempo_normal (ns)]]&lt;$P$509)</f>
        <v>0</v>
      </c>
    </row>
    <row r="439" spans="2:32" x14ac:dyDescent="0.3">
      <c r="B439">
        <v>436</v>
      </c>
      <c r="C439">
        <v>80</v>
      </c>
      <c r="D439">
        <v>64</v>
      </c>
      <c r="E439">
        <v>436</v>
      </c>
      <c r="F439">
        <v>79</v>
      </c>
      <c r="G439">
        <v>37</v>
      </c>
      <c r="H439">
        <v>436</v>
      </c>
      <c r="I439">
        <v>438</v>
      </c>
      <c r="J439">
        <v>321</v>
      </c>
      <c r="K439">
        <v>436</v>
      </c>
      <c r="L439">
        <v>702</v>
      </c>
      <c r="M439">
        <v>281</v>
      </c>
      <c r="N439">
        <v>436</v>
      </c>
      <c r="O439">
        <v>572</v>
      </c>
      <c r="P439">
        <v>1084</v>
      </c>
      <c r="R439" s="8">
        <v>436</v>
      </c>
      <c r="S439" t="b">
        <f>OR(Tabla19[[#This Row],[Tiempo_lineal (ns)]]&gt;$C$508,Tabla19[[#This Row],[Tiempo_lineal (ns)]]&lt;$C$509)</f>
        <v>0</v>
      </c>
      <c r="T439" t="b">
        <f>OR(Tabla19[[#This Row],[Tiempo_normal (ns)]]&gt;$D$508,Tabla19[[#This Row],[Tiempo_normal (ns)]]&lt;$D$509)</f>
        <v>0</v>
      </c>
      <c r="U439" s="8">
        <v>436</v>
      </c>
      <c r="V439" t="b">
        <f>OR(Tabla310[[#This Row],[Tiempo_lineal (ns)]]&gt;$F$508,Tabla310[[#This Row],[Tiempo_lineal (ns)]]&lt;$F$509)</f>
        <v>0</v>
      </c>
      <c r="W439" t="b">
        <f>OR(Tabla310[[#This Row],[Tiempo_normal (ns)]]&gt;$G$508,Tabla310[[#This Row],[Tiempo_normal (ns)]]&lt;$G$509)</f>
        <v>0</v>
      </c>
      <c r="X439" s="8">
        <v>436</v>
      </c>
      <c r="Y439" t="b">
        <f>OR(Tabla411[[#This Row],[Tiempo_lineal (ns)]]&gt;$I$508,Tabla411[[#This Row],[Tiempo_lineal (ns)]]&lt;$I$509)</f>
        <v>0</v>
      </c>
      <c r="Z439" t="b">
        <f>OR(Tabla411[[#This Row],[Tiempo_normal (ns)]]&gt;$J$508,Tabla411[[#This Row],[Tiempo_normal (ns)]]&lt;$J$509)</f>
        <v>0</v>
      </c>
      <c r="AA439" s="8">
        <v>436</v>
      </c>
      <c r="AB439" t="b">
        <f>OR(Tabla512[[#This Row],[Tiempo_lineal (ns)]]&gt;$L$508,Tabla512[[#This Row],[Tiempo_lineal (ns)]]&lt;$L$509)</f>
        <v>0</v>
      </c>
      <c r="AC439" t="b">
        <f>OR(Tabla512[[#This Row],[Tiempo_normal (ns)]]&gt;$M$508,Tabla512[[#This Row],[Tiempo_normal (ns)]]&lt;$M$509)</f>
        <v>0</v>
      </c>
      <c r="AD439" s="8">
        <v>436</v>
      </c>
      <c r="AE439" t="b">
        <f>OR(Tabla613[[#This Row],[Tiempo_lineal (ns)]]&gt;$O$508,Tabla613[[#This Row],[Tiempo_lineal (ns)]]&lt;$O$509)</f>
        <v>0</v>
      </c>
      <c r="AF439" s="7" t="b">
        <f>OR(Tabla613[[#This Row],[Tiempo_normal (ns)]]&gt;$P$508,Tabla613[[#This Row],[Tiempo_normal (ns)]]&lt;$P$509)</f>
        <v>0</v>
      </c>
    </row>
    <row r="440" spans="2:32" x14ac:dyDescent="0.3">
      <c r="B440">
        <v>437</v>
      </c>
      <c r="C440">
        <v>69</v>
      </c>
      <c r="D440">
        <v>75</v>
      </c>
      <c r="E440">
        <v>437</v>
      </c>
      <c r="F440">
        <v>81</v>
      </c>
      <c r="G440">
        <v>92</v>
      </c>
      <c r="H440">
        <v>437</v>
      </c>
      <c r="I440">
        <v>156</v>
      </c>
      <c r="J440">
        <v>212</v>
      </c>
      <c r="K440">
        <v>437</v>
      </c>
      <c r="L440">
        <v>402</v>
      </c>
      <c r="M440">
        <v>324</v>
      </c>
      <c r="N440">
        <v>437</v>
      </c>
      <c r="O440">
        <v>865</v>
      </c>
      <c r="P440">
        <v>428</v>
      </c>
      <c r="R440" s="6">
        <v>437</v>
      </c>
      <c r="S440" t="b">
        <f>OR(Tabla19[[#This Row],[Tiempo_lineal (ns)]]&gt;$C$508,Tabla19[[#This Row],[Tiempo_lineal (ns)]]&lt;$C$509)</f>
        <v>0</v>
      </c>
      <c r="T440" t="b">
        <f>OR(Tabla19[[#This Row],[Tiempo_normal (ns)]]&gt;$D$508,Tabla19[[#This Row],[Tiempo_normal (ns)]]&lt;$D$509)</f>
        <v>0</v>
      </c>
      <c r="U440" s="6">
        <v>437</v>
      </c>
      <c r="V440" t="b">
        <f>OR(Tabla310[[#This Row],[Tiempo_lineal (ns)]]&gt;$F$508,Tabla310[[#This Row],[Tiempo_lineal (ns)]]&lt;$F$509)</f>
        <v>0</v>
      </c>
      <c r="W440" t="b">
        <f>OR(Tabla310[[#This Row],[Tiempo_normal (ns)]]&gt;$G$508,Tabla310[[#This Row],[Tiempo_normal (ns)]]&lt;$G$509)</f>
        <v>0</v>
      </c>
      <c r="X440" s="6">
        <v>437</v>
      </c>
      <c r="Y440" t="b">
        <f>OR(Tabla411[[#This Row],[Tiempo_lineal (ns)]]&gt;$I$508,Tabla411[[#This Row],[Tiempo_lineal (ns)]]&lt;$I$509)</f>
        <v>0</v>
      </c>
      <c r="Z440" t="b">
        <f>OR(Tabla411[[#This Row],[Tiempo_normal (ns)]]&gt;$J$508,Tabla411[[#This Row],[Tiempo_normal (ns)]]&lt;$J$509)</f>
        <v>0</v>
      </c>
      <c r="AA440" s="6">
        <v>437</v>
      </c>
      <c r="AB440" t="b">
        <f>OR(Tabla512[[#This Row],[Tiempo_lineal (ns)]]&gt;$L$508,Tabla512[[#This Row],[Tiempo_lineal (ns)]]&lt;$L$509)</f>
        <v>0</v>
      </c>
      <c r="AC440" t="b">
        <f>OR(Tabla512[[#This Row],[Tiempo_normal (ns)]]&gt;$M$508,Tabla512[[#This Row],[Tiempo_normal (ns)]]&lt;$M$509)</f>
        <v>0</v>
      </c>
      <c r="AD440" s="6">
        <v>437</v>
      </c>
      <c r="AE440" t="b">
        <f>OR(Tabla613[[#This Row],[Tiempo_lineal (ns)]]&gt;$O$508,Tabla613[[#This Row],[Tiempo_lineal (ns)]]&lt;$O$509)</f>
        <v>0</v>
      </c>
      <c r="AF440" s="7" t="b">
        <f>OR(Tabla613[[#This Row],[Tiempo_normal (ns)]]&gt;$P$508,Tabla613[[#This Row],[Tiempo_normal (ns)]]&lt;$P$509)</f>
        <v>0</v>
      </c>
    </row>
    <row r="441" spans="2:32" x14ac:dyDescent="0.3">
      <c r="B441">
        <v>438</v>
      </c>
      <c r="C441">
        <v>76</v>
      </c>
      <c r="D441">
        <v>37</v>
      </c>
      <c r="E441">
        <v>438</v>
      </c>
      <c r="F441">
        <v>137</v>
      </c>
      <c r="G441">
        <v>98</v>
      </c>
      <c r="H441">
        <v>438</v>
      </c>
      <c r="I441">
        <v>440</v>
      </c>
      <c r="J441">
        <v>256</v>
      </c>
      <c r="K441">
        <v>438</v>
      </c>
      <c r="L441">
        <v>625</v>
      </c>
      <c r="M441">
        <v>449</v>
      </c>
      <c r="N441">
        <v>438</v>
      </c>
      <c r="O441">
        <v>513</v>
      </c>
      <c r="P441">
        <v>700</v>
      </c>
      <c r="R441" s="8">
        <v>438</v>
      </c>
      <c r="S441" t="b">
        <f>OR(Tabla19[[#This Row],[Tiempo_lineal (ns)]]&gt;$C$508,Tabla19[[#This Row],[Tiempo_lineal (ns)]]&lt;$C$509)</f>
        <v>0</v>
      </c>
      <c r="T441" t="b">
        <f>OR(Tabla19[[#This Row],[Tiempo_normal (ns)]]&gt;$D$508,Tabla19[[#This Row],[Tiempo_normal (ns)]]&lt;$D$509)</f>
        <v>0</v>
      </c>
      <c r="U441" s="8">
        <v>438</v>
      </c>
      <c r="V441" t="b">
        <f>OR(Tabla310[[#This Row],[Tiempo_lineal (ns)]]&gt;$F$508,Tabla310[[#This Row],[Tiempo_lineal (ns)]]&lt;$F$509)</f>
        <v>0</v>
      </c>
      <c r="W441" t="b">
        <f>OR(Tabla310[[#This Row],[Tiempo_normal (ns)]]&gt;$G$508,Tabla310[[#This Row],[Tiempo_normal (ns)]]&lt;$G$509)</f>
        <v>0</v>
      </c>
      <c r="X441" s="8">
        <v>438</v>
      </c>
      <c r="Y441" t="b">
        <f>OR(Tabla411[[#This Row],[Tiempo_lineal (ns)]]&gt;$I$508,Tabla411[[#This Row],[Tiempo_lineal (ns)]]&lt;$I$509)</f>
        <v>0</v>
      </c>
      <c r="Z441" t="b">
        <f>OR(Tabla411[[#This Row],[Tiempo_normal (ns)]]&gt;$J$508,Tabla411[[#This Row],[Tiempo_normal (ns)]]&lt;$J$509)</f>
        <v>0</v>
      </c>
      <c r="AA441" s="8">
        <v>438</v>
      </c>
      <c r="AB441" t="b">
        <f>OR(Tabla512[[#This Row],[Tiempo_lineal (ns)]]&gt;$L$508,Tabla512[[#This Row],[Tiempo_lineal (ns)]]&lt;$L$509)</f>
        <v>0</v>
      </c>
      <c r="AC441" t="b">
        <f>OR(Tabla512[[#This Row],[Tiempo_normal (ns)]]&gt;$M$508,Tabla512[[#This Row],[Tiempo_normal (ns)]]&lt;$M$509)</f>
        <v>0</v>
      </c>
      <c r="AD441" s="8">
        <v>438</v>
      </c>
      <c r="AE441" t="b">
        <f>OR(Tabla613[[#This Row],[Tiempo_lineal (ns)]]&gt;$O$508,Tabla613[[#This Row],[Tiempo_lineal (ns)]]&lt;$O$509)</f>
        <v>0</v>
      </c>
      <c r="AF441" s="7" t="b">
        <f>OR(Tabla613[[#This Row],[Tiempo_normal (ns)]]&gt;$P$508,Tabla613[[#This Row],[Tiempo_normal (ns)]]&lt;$P$509)</f>
        <v>0</v>
      </c>
    </row>
    <row r="442" spans="2:32" x14ac:dyDescent="0.3">
      <c r="B442">
        <v>439</v>
      </c>
      <c r="C442">
        <v>62</v>
      </c>
      <c r="D442">
        <v>44</v>
      </c>
      <c r="E442">
        <v>439</v>
      </c>
      <c r="F442">
        <v>82</v>
      </c>
      <c r="G442">
        <v>102</v>
      </c>
      <c r="H442">
        <v>439</v>
      </c>
      <c r="I442">
        <v>334</v>
      </c>
      <c r="J442">
        <v>383</v>
      </c>
      <c r="K442">
        <v>439</v>
      </c>
      <c r="L442">
        <v>528</v>
      </c>
      <c r="M442">
        <v>233</v>
      </c>
      <c r="N442">
        <v>439</v>
      </c>
      <c r="O442">
        <v>972</v>
      </c>
      <c r="P442">
        <v>288</v>
      </c>
      <c r="R442" s="6">
        <v>439</v>
      </c>
      <c r="S442" t="b">
        <f>OR(Tabla19[[#This Row],[Tiempo_lineal (ns)]]&gt;$C$508,Tabla19[[#This Row],[Tiempo_lineal (ns)]]&lt;$C$509)</f>
        <v>0</v>
      </c>
      <c r="T442" t="b">
        <f>OR(Tabla19[[#This Row],[Tiempo_normal (ns)]]&gt;$D$508,Tabla19[[#This Row],[Tiempo_normal (ns)]]&lt;$D$509)</f>
        <v>0</v>
      </c>
      <c r="U442" s="6">
        <v>439</v>
      </c>
      <c r="V442" t="b">
        <f>OR(Tabla310[[#This Row],[Tiempo_lineal (ns)]]&gt;$F$508,Tabla310[[#This Row],[Tiempo_lineal (ns)]]&lt;$F$509)</f>
        <v>0</v>
      </c>
      <c r="W442" t="b">
        <f>OR(Tabla310[[#This Row],[Tiempo_normal (ns)]]&gt;$G$508,Tabla310[[#This Row],[Tiempo_normal (ns)]]&lt;$G$509)</f>
        <v>0</v>
      </c>
      <c r="X442" s="6">
        <v>439</v>
      </c>
      <c r="Y442" t="b">
        <f>OR(Tabla411[[#This Row],[Tiempo_lineal (ns)]]&gt;$I$508,Tabla411[[#This Row],[Tiempo_lineal (ns)]]&lt;$I$509)</f>
        <v>0</v>
      </c>
      <c r="Z442" t="b">
        <f>OR(Tabla411[[#This Row],[Tiempo_normal (ns)]]&gt;$J$508,Tabla411[[#This Row],[Tiempo_normal (ns)]]&lt;$J$509)</f>
        <v>0</v>
      </c>
      <c r="AA442" s="6">
        <v>439</v>
      </c>
      <c r="AB442" t="b">
        <f>OR(Tabla512[[#This Row],[Tiempo_lineal (ns)]]&gt;$L$508,Tabla512[[#This Row],[Tiempo_lineal (ns)]]&lt;$L$509)</f>
        <v>0</v>
      </c>
      <c r="AC442" t="b">
        <f>OR(Tabla512[[#This Row],[Tiempo_normal (ns)]]&gt;$M$508,Tabla512[[#This Row],[Tiempo_normal (ns)]]&lt;$M$509)</f>
        <v>0</v>
      </c>
      <c r="AD442" s="6">
        <v>439</v>
      </c>
      <c r="AE442" t="b">
        <f>OR(Tabla613[[#This Row],[Tiempo_lineal (ns)]]&gt;$O$508,Tabla613[[#This Row],[Tiempo_lineal (ns)]]&lt;$O$509)</f>
        <v>0</v>
      </c>
      <c r="AF442" s="7" t="b">
        <f>OR(Tabla613[[#This Row],[Tiempo_normal (ns)]]&gt;$P$508,Tabla613[[#This Row],[Tiempo_normal (ns)]]&lt;$P$509)</f>
        <v>0</v>
      </c>
    </row>
    <row r="443" spans="2:32" x14ac:dyDescent="0.3">
      <c r="B443">
        <v>440</v>
      </c>
      <c r="C443">
        <v>47</v>
      </c>
      <c r="D443">
        <v>86</v>
      </c>
      <c r="E443">
        <v>440</v>
      </c>
      <c r="F443">
        <v>76</v>
      </c>
      <c r="G443">
        <v>82</v>
      </c>
      <c r="H443">
        <v>440</v>
      </c>
      <c r="I443">
        <v>346</v>
      </c>
      <c r="J443">
        <v>376</v>
      </c>
      <c r="K443">
        <v>440</v>
      </c>
      <c r="L443">
        <v>243</v>
      </c>
      <c r="M443">
        <v>308</v>
      </c>
      <c r="N443">
        <v>440</v>
      </c>
      <c r="O443">
        <v>243</v>
      </c>
      <c r="P443">
        <v>754</v>
      </c>
      <c r="R443" s="8">
        <v>440</v>
      </c>
      <c r="S443" t="b">
        <f>OR(Tabla19[[#This Row],[Tiempo_lineal (ns)]]&gt;$C$508,Tabla19[[#This Row],[Tiempo_lineal (ns)]]&lt;$C$509)</f>
        <v>0</v>
      </c>
      <c r="T443" t="b">
        <f>OR(Tabla19[[#This Row],[Tiempo_normal (ns)]]&gt;$D$508,Tabla19[[#This Row],[Tiempo_normal (ns)]]&lt;$D$509)</f>
        <v>0</v>
      </c>
      <c r="U443" s="8">
        <v>440</v>
      </c>
      <c r="V443" t="b">
        <f>OR(Tabla310[[#This Row],[Tiempo_lineal (ns)]]&gt;$F$508,Tabla310[[#This Row],[Tiempo_lineal (ns)]]&lt;$F$509)</f>
        <v>0</v>
      </c>
      <c r="W443" t="b">
        <f>OR(Tabla310[[#This Row],[Tiempo_normal (ns)]]&gt;$G$508,Tabla310[[#This Row],[Tiempo_normal (ns)]]&lt;$G$509)</f>
        <v>0</v>
      </c>
      <c r="X443" s="8">
        <v>440</v>
      </c>
      <c r="Y443" t="b">
        <f>OR(Tabla411[[#This Row],[Tiempo_lineal (ns)]]&gt;$I$508,Tabla411[[#This Row],[Tiempo_lineal (ns)]]&lt;$I$509)</f>
        <v>0</v>
      </c>
      <c r="Z443" t="b">
        <f>OR(Tabla411[[#This Row],[Tiempo_normal (ns)]]&gt;$J$508,Tabla411[[#This Row],[Tiempo_normal (ns)]]&lt;$J$509)</f>
        <v>0</v>
      </c>
      <c r="AA443" s="8">
        <v>440</v>
      </c>
      <c r="AB443" t="b">
        <f>OR(Tabla512[[#This Row],[Tiempo_lineal (ns)]]&gt;$L$508,Tabla512[[#This Row],[Tiempo_lineal (ns)]]&lt;$L$509)</f>
        <v>0</v>
      </c>
      <c r="AC443" t="b">
        <f>OR(Tabla512[[#This Row],[Tiempo_normal (ns)]]&gt;$M$508,Tabla512[[#This Row],[Tiempo_normal (ns)]]&lt;$M$509)</f>
        <v>0</v>
      </c>
      <c r="AD443" s="8">
        <v>440</v>
      </c>
      <c r="AE443" t="b">
        <f>OR(Tabla613[[#This Row],[Tiempo_lineal (ns)]]&gt;$O$508,Tabla613[[#This Row],[Tiempo_lineal (ns)]]&lt;$O$509)</f>
        <v>0</v>
      </c>
      <c r="AF443" s="7" t="b">
        <f>OR(Tabla613[[#This Row],[Tiempo_normal (ns)]]&gt;$P$508,Tabla613[[#This Row],[Tiempo_normal (ns)]]&lt;$P$509)</f>
        <v>0</v>
      </c>
    </row>
    <row r="444" spans="2:32" x14ac:dyDescent="0.3">
      <c r="B444">
        <v>441</v>
      </c>
      <c r="C444">
        <v>64</v>
      </c>
      <c r="D444">
        <v>39</v>
      </c>
      <c r="E444">
        <v>441</v>
      </c>
      <c r="F444">
        <v>120</v>
      </c>
      <c r="G444">
        <v>77</v>
      </c>
      <c r="H444">
        <v>441</v>
      </c>
      <c r="I444">
        <v>141</v>
      </c>
      <c r="J444">
        <v>309</v>
      </c>
      <c r="K444">
        <v>441</v>
      </c>
      <c r="L444">
        <v>321</v>
      </c>
      <c r="M444">
        <v>303</v>
      </c>
      <c r="N444">
        <v>441</v>
      </c>
      <c r="O444">
        <v>1199</v>
      </c>
      <c r="P444">
        <v>600</v>
      </c>
      <c r="R444" s="6">
        <v>441</v>
      </c>
      <c r="S444" t="b">
        <f>OR(Tabla19[[#This Row],[Tiempo_lineal (ns)]]&gt;$C$508,Tabla19[[#This Row],[Tiempo_lineal (ns)]]&lt;$C$509)</f>
        <v>0</v>
      </c>
      <c r="T444" t="b">
        <f>OR(Tabla19[[#This Row],[Tiempo_normal (ns)]]&gt;$D$508,Tabla19[[#This Row],[Tiempo_normal (ns)]]&lt;$D$509)</f>
        <v>0</v>
      </c>
      <c r="U444" s="6">
        <v>441</v>
      </c>
      <c r="V444" t="b">
        <f>OR(Tabla310[[#This Row],[Tiempo_lineal (ns)]]&gt;$F$508,Tabla310[[#This Row],[Tiempo_lineal (ns)]]&lt;$F$509)</f>
        <v>0</v>
      </c>
      <c r="W444" t="b">
        <f>OR(Tabla310[[#This Row],[Tiempo_normal (ns)]]&gt;$G$508,Tabla310[[#This Row],[Tiempo_normal (ns)]]&lt;$G$509)</f>
        <v>0</v>
      </c>
      <c r="X444" s="6">
        <v>441</v>
      </c>
      <c r="Y444" t="b">
        <f>OR(Tabla411[[#This Row],[Tiempo_lineal (ns)]]&gt;$I$508,Tabla411[[#This Row],[Tiempo_lineal (ns)]]&lt;$I$509)</f>
        <v>0</v>
      </c>
      <c r="Z444" t="b">
        <f>OR(Tabla411[[#This Row],[Tiempo_normal (ns)]]&gt;$J$508,Tabla411[[#This Row],[Tiempo_normal (ns)]]&lt;$J$509)</f>
        <v>0</v>
      </c>
      <c r="AA444" s="6">
        <v>441</v>
      </c>
      <c r="AB444" t="b">
        <f>OR(Tabla512[[#This Row],[Tiempo_lineal (ns)]]&gt;$L$508,Tabla512[[#This Row],[Tiempo_lineal (ns)]]&lt;$L$509)</f>
        <v>0</v>
      </c>
      <c r="AC444" t="b">
        <f>OR(Tabla512[[#This Row],[Tiempo_normal (ns)]]&gt;$M$508,Tabla512[[#This Row],[Tiempo_normal (ns)]]&lt;$M$509)</f>
        <v>0</v>
      </c>
      <c r="AD444" s="6">
        <v>441</v>
      </c>
      <c r="AE444" t="b">
        <f>OR(Tabla613[[#This Row],[Tiempo_lineal (ns)]]&gt;$O$508,Tabla613[[#This Row],[Tiempo_lineal (ns)]]&lt;$O$509)</f>
        <v>0</v>
      </c>
      <c r="AF444" s="7" t="b">
        <f>OR(Tabla613[[#This Row],[Tiempo_normal (ns)]]&gt;$P$508,Tabla613[[#This Row],[Tiempo_normal (ns)]]&lt;$P$509)</f>
        <v>0</v>
      </c>
    </row>
    <row r="445" spans="2:32" x14ac:dyDescent="0.3">
      <c r="B445">
        <v>442</v>
      </c>
      <c r="C445">
        <v>53</v>
      </c>
      <c r="D445">
        <v>66</v>
      </c>
      <c r="E445">
        <v>442</v>
      </c>
      <c r="F445">
        <v>93</v>
      </c>
      <c r="G445">
        <v>85</v>
      </c>
      <c r="H445">
        <v>442</v>
      </c>
      <c r="I445">
        <v>157</v>
      </c>
      <c r="J445">
        <v>452</v>
      </c>
      <c r="K445">
        <v>442</v>
      </c>
      <c r="L445">
        <v>444</v>
      </c>
      <c r="M445">
        <v>257</v>
      </c>
      <c r="N445">
        <v>442</v>
      </c>
      <c r="O445">
        <v>317</v>
      </c>
      <c r="P445">
        <v>592</v>
      </c>
      <c r="R445" s="8">
        <v>442</v>
      </c>
      <c r="S445" t="b">
        <f>OR(Tabla19[[#This Row],[Tiempo_lineal (ns)]]&gt;$C$508,Tabla19[[#This Row],[Tiempo_lineal (ns)]]&lt;$C$509)</f>
        <v>0</v>
      </c>
      <c r="T445" t="b">
        <f>OR(Tabla19[[#This Row],[Tiempo_normal (ns)]]&gt;$D$508,Tabla19[[#This Row],[Tiempo_normal (ns)]]&lt;$D$509)</f>
        <v>0</v>
      </c>
      <c r="U445" s="8">
        <v>442</v>
      </c>
      <c r="V445" t="b">
        <f>OR(Tabla310[[#This Row],[Tiempo_lineal (ns)]]&gt;$F$508,Tabla310[[#This Row],[Tiempo_lineal (ns)]]&lt;$F$509)</f>
        <v>0</v>
      </c>
      <c r="W445" t="b">
        <f>OR(Tabla310[[#This Row],[Tiempo_normal (ns)]]&gt;$G$508,Tabla310[[#This Row],[Tiempo_normal (ns)]]&lt;$G$509)</f>
        <v>0</v>
      </c>
      <c r="X445" s="8">
        <v>442</v>
      </c>
      <c r="Y445" t="b">
        <f>OR(Tabla411[[#This Row],[Tiempo_lineal (ns)]]&gt;$I$508,Tabla411[[#This Row],[Tiempo_lineal (ns)]]&lt;$I$509)</f>
        <v>0</v>
      </c>
      <c r="Z445" t="b">
        <f>OR(Tabla411[[#This Row],[Tiempo_normal (ns)]]&gt;$J$508,Tabla411[[#This Row],[Tiempo_normal (ns)]]&lt;$J$509)</f>
        <v>0</v>
      </c>
      <c r="AA445" s="8">
        <v>442</v>
      </c>
      <c r="AB445" t="b">
        <f>OR(Tabla512[[#This Row],[Tiempo_lineal (ns)]]&gt;$L$508,Tabla512[[#This Row],[Tiempo_lineal (ns)]]&lt;$L$509)</f>
        <v>0</v>
      </c>
      <c r="AC445" t="b">
        <f>OR(Tabla512[[#This Row],[Tiempo_normal (ns)]]&gt;$M$508,Tabla512[[#This Row],[Tiempo_normal (ns)]]&lt;$M$509)</f>
        <v>0</v>
      </c>
      <c r="AD445" s="8">
        <v>442</v>
      </c>
      <c r="AE445" t="b">
        <f>OR(Tabla613[[#This Row],[Tiempo_lineal (ns)]]&gt;$O$508,Tabla613[[#This Row],[Tiempo_lineal (ns)]]&lt;$O$509)</f>
        <v>0</v>
      </c>
      <c r="AF445" s="7" t="b">
        <f>OR(Tabla613[[#This Row],[Tiempo_normal (ns)]]&gt;$P$508,Tabla613[[#This Row],[Tiempo_normal (ns)]]&lt;$P$509)</f>
        <v>0</v>
      </c>
    </row>
    <row r="446" spans="2:32" x14ac:dyDescent="0.3">
      <c r="B446">
        <v>443</v>
      </c>
      <c r="C446">
        <v>88</v>
      </c>
      <c r="D446">
        <v>59</v>
      </c>
      <c r="E446">
        <v>443</v>
      </c>
      <c r="F446">
        <v>125</v>
      </c>
      <c r="G446">
        <v>263</v>
      </c>
      <c r="H446">
        <v>443</v>
      </c>
      <c r="I446">
        <v>182</v>
      </c>
      <c r="J446">
        <v>271</v>
      </c>
      <c r="K446">
        <v>443</v>
      </c>
      <c r="L446">
        <v>375</v>
      </c>
      <c r="M446">
        <v>283</v>
      </c>
      <c r="N446">
        <v>443</v>
      </c>
      <c r="O446">
        <v>527</v>
      </c>
      <c r="P446">
        <v>325</v>
      </c>
      <c r="R446" s="6">
        <v>443</v>
      </c>
      <c r="S446" t="b">
        <f>OR(Tabla19[[#This Row],[Tiempo_lineal (ns)]]&gt;$C$508,Tabla19[[#This Row],[Tiempo_lineal (ns)]]&lt;$C$509)</f>
        <v>0</v>
      </c>
      <c r="T446" t="b">
        <f>OR(Tabla19[[#This Row],[Tiempo_normal (ns)]]&gt;$D$508,Tabla19[[#This Row],[Tiempo_normal (ns)]]&lt;$D$509)</f>
        <v>0</v>
      </c>
      <c r="U446" s="6">
        <v>443</v>
      </c>
      <c r="V446" t="b">
        <f>OR(Tabla310[[#This Row],[Tiempo_lineal (ns)]]&gt;$F$508,Tabla310[[#This Row],[Tiempo_lineal (ns)]]&lt;$F$509)</f>
        <v>0</v>
      </c>
      <c r="W446" t="b">
        <f>OR(Tabla310[[#This Row],[Tiempo_normal (ns)]]&gt;$G$508,Tabla310[[#This Row],[Tiempo_normal (ns)]]&lt;$G$509)</f>
        <v>1</v>
      </c>
      <c r="X446" s="6">
        <v>443</v>
      </c>
      <c r="Y446" t="b">
        <f>OR(Tabla411[[#This Row],[Tiempo_lineal (ns)]]&gt;$I$508,Tabla411[[#This Row],[Tiempo_lineal (ns)]]&lt;$I$509)</f>
        <v>0</v>
      </c>
      <c r="Z446" t="b">
        <f>OR(Tabla411[[#This Row],[Tiempo_normal (ns)]]&gt;$J$508,Tabla411[[#This Row],[Tiempo_normal (ns)]]&lt;$J$509)</f>
        <v>0</v>
      </c>
      <c r="AA446" s="6">
        <v>443</v>
      </c>
      <c r="AB446" t="b">
        <f>OR(Tabla512[[#This Row],[Tiempo_lineal (ns)]]&gt;$L$508,Tabla512[[#This Row],[Tiempo_lineal (ns)]]&lt;$L$509)</f>
        <v>0</v>
      </c>
      <c r="AC446" t="b">
        <f>OR(Tabla512[[#This Row],[Tiempo_normal (ns)]]&gt;$M$508,Tabla512[[#This Row],[Tiempo_normal (ns)]]&lt;$M$509)</f>
        <v>0</v>
      </c>
      <c r="AD446" s="6">
        <v>443</v>
      </c>
      <c r="AE446" t="b">
        <f>OR(Tabla613[[#This Row],[Tiempo_lineal (ns)]]&gt;$O$508,Tabla613[[#This Row],[Tiempo_lineal (ns)]]&lt;$O$509)</f>
        <v>0</v>
      </c>
      <c r="AF446" s="7" t="b">
        <f>OR(Tabla613[[#This Row],[Tiempo_normal (ns)]]&gt;$P$508,Tabla613[[#This Row],[Tiempo_normal (ns)]]&lt;$P$509)</f>
        <v>0</v>
      </c>
    </row>
    <row r="447" spans="2:32" x14ac:dyDescent="0.3">
      <c r="B447">
        <v>444</v>
      </c>
      <c r="C447">
        <v>82</v>
      </c>
      <c r="D447">
        <v>74</v>
      </c>
      <c r="E447">
        <v>444</v>
      </c>
      <c r="F447">
        <v>112</v>
      </c>
      <c r="G447">
        <v>268</v>
      </c>
      <c r="H447">
        <v>444</v>
      </c>
      <c r="I447">
        <v>315</v>
      </c>
      <c r="J447">
        <v>444</v>
      </c>
      <c r="K447">
        <v>444</v>
      </c>
      <c r="L447">
        <v>420</v>
      </c>
      <c r="M447">
        <v>389</v>
      </c>
      <c r="N447">
        <v>444</v>
      </c>
      <c r="O447">
        <v>1429</v>
      </c>
      <c r="P447">
        <v>1098</v>
      </c>
      <c r="R447" s="8">
        <v>444</v>
      </c>
      <c r="S447" t="b">
        <f>OR(Tabla19[[#This Row],[Tiempo_lineal (ns)]]&gt;$C$508,Tabla19[[#This Row],[Tiempo_lineal (ns)]]&lt;$C$509)</f>
        <v>0</v>
      </c>
      <c r="T447" t="b">
        <f>OR(Tabla19[[#This Row],[Tiempo_normal (ns)]]&gt;$D$508,Tabla19[[#This Row],[Tiempo_normal (ns)]]&lt;$D$509)</f>
        <v>0</v>
      </c>
      <c r="U447" s="8">
        <v>444</v>
      </c>
      <c r="V447" t="b">
        <f>OR(Tabla310[[#This Row],[Tiempo_lineal (ns)]]&gt;$F$508,Tabla310[[#This Row],[Tiempo_lineal (ns)]]&lt;$F$509)</f>
        <v>0</v>
      </c>
      <c r="W447" t="b">
        <f>OR(Tabla310[[#This Row],[Tiempo_normal (ns)]]&gt;$G$508,Tabla310[[#This Row],[Tiempo_normal (ns)]]&lt;$G$509)</f>
        <v>1</v>
      </c>
      <c r="X447" s="8">
        <v>444</v>
      </c>
      <c r="Y447" t="b">
        <f>OR(Tabla411[[#This Row],[Tiempo_lineal (ns)]]&gt;$I$508,Tabla411[[#This Row],[Tiempo_lineal (ns)]]&lt;$I$509)</f>
        <v>0</v>
      </c>
      <c r="Z447" t="b">
        <f>OR(Tabla411[[#This Row],[Tiempo_normal (ns)]]&gt;$J$508,Tabla411[[#This Row],[Tiempo_normal (ns)]]&lt;$J$509)</f>
        <v>0</v>
      </c>
      <c r="AA447" s="8">
        <v>444</v>
      </c>
      <c r="AB447" t="b">
        <f>OR(Tabla512[[#This Row],[Tiempo_lineal (ns)]]&gt;$L$508,Tabla512[[#This Row],[Tiempo_lineal (ns)]]&lt;$L$509)</f>
        <v>0</v>
      </c>
      <c r="AC447" t="b">
        <f>OR(Tabla512[[#This Row],[Tiempo_normal (ns)]]&gt;$M$508,Tabla512[[#This Row],[Tiempo_normal (ns)]]&lt;$M$509)</f>
        <v>0</v>
      </c>
      <c r="AD447" s="8">
        <v>444</v>
      </c>
      <c r="AE447" t="b">
        <f>OR(Tabla613[[#This Row],[Tiempo_lineal (ns)]]&gt;$O$508,Tabla613[[#This Row],[Tiempo_lineal (ns)]]&lt;$O$509)</f>
        <v>0</v>
      </c>
      <c r="AF447" s="7" t="b">
        <f>OR(Tabla613[[#This Row],[Tiempo_normal (ns)]]&gt;$P$508,Tabla613[[#This Row],[Tiempo_normal (ns)]]&lt;$P$509)</f>
        <v>0</v>
      </c>
    </row>
    <row r="448" spans="2:32" x14ac:dyDescent="0.3">
      <c r="B448">
        <v>445</v>
      </c>
      <c r="C448">
        <v>70</v>
      </c>
      <c r="D448">
        <v>45</v>
      </c>
      <c r="E448">
        <v>445</v>
      </c>
      <c r="F448">
        <v>93</v>
      </c>
      <c r="G448">
        <v>56</v>
      </c>
      <c r="H448">
        <v>445</v>
      </c>
      <c r="I448">
        <v>98</v>
      </c>
      <c r="J448">
        <v>410</v>
      </c>
      <c r="K448">
        <v>445</v>
      </c>
      <c r="L448">
        <v>567</v>
      </c>
      <c r="M448">
        <v>286</v>
      </c>
      <c r="N448">
        <v>445</v>
      </c>
      <c r="O448">
        <v>756</v>
      </c>
      <c r="P448">
        <v>234</v>
      </c>
      <c r="R448" s="6">
        <v>445</v>
      </c>
      <c r="S448" t="b">
        <f>OR(Tabla19[[#This Row],[Tiempo_lineal (ns)]]&gt;$C$508,Tabla19[[#This Row],[Tiempo_lineal (ns)]]&lt;$C$509)</f>
        <v>0</v>
      </c>
      <c r="T448" t="b">
        <f>OR(Tabla19[[#This Row],[Tiempo_normal (ns)]]&gt;$D$508,Tabla19[[#This Row],[Tiempo_normal (ns)]]&lt;$D$509)</f>
        <v>0</v>
      </c>
      <c r="U448" s="6">
        <v>445</v>
      </c>
      <c r="V448" t="b">
        <f>OR(Tabla310[[#This Row],[Tiempo_lineal (ns)]]&gt;$F$508,Tabla310[[#This Row],[Tiempo_lineal (ns)]]&lt;$F$509)</f>
        <v>0</v>
      </c>
      <c r="W448" t="b">
        <f>OR(Tabla310[[#This Row],[Tiempo_normal (ns)]]&gt;$G$508,Tabla310[[#This Row],[Tiempo_normal (ns)]]&lt;$G$509)</f>
        <v>0</v>
      </c>
      <c r="X448" s="6">
        <v>445</v>
      </c>
      <c r="Y448" t="b">
        <f>OR(Tabla411[[#This Row],[Tiempo_lineal (ns)]]&gt;$I$508,Tabla411[[#This Row],[Tiempo_lineal (ns)]]&lt;$I$509)</f>
        <v>0</v>
      </c>
      <c r="Z448" t="b">
        <f>OR(Tabla411[[#This Row],[Tiempo_normal (ns)]]&gt;$J$508,Tabla411[[#This Row],[Tiempo_normal (ns)]]&lt;$J$509)</f>
        <v>0</v>
      </c>
      <c r="AA448" s="6">
        <v>445</v>
      </c>
      <c r="AB448" t="b">
        <f>OR(Tabla512[[#This Row],[Tiempo_lineal (ns)]]&gt;$L$508,Tabla512[[#This Row],[Tiempo_lineal (ns)]]&lt;$L$509)</f>
        <v>0</v>
      </c>
      <c r="AC448" t="b">
        <f>OR(Tabla512[[#This Row],[Tiempo_normal (ns)]]&gt;$M$508,Tabla512[[#This Row],[Tiempo_normal (ns)]]&lt;$M$509)</f>
        <v>0</v>
      </c>
      <c r="AD448" s="6">
        <v>445</v>
      </c>
      <c r="AE448" t="b">
        <f>OR(Tabla613[[#This Row],[Tiempo_lineal (ns)]]&gt;$O$508,Tabla613[[#This Row],[Tiempo_lineal (ns)]]&lt;$O$509)</f>
        <v>0</v>
      </c>
      <c r="AF448" s="7" t="b">
        <f>OR(Tabla613[[#This Row],[Tiempo_normal (ns)]]&gt;$P$508,Tabla613[[#This Row],[Tiempo_normal (ns)]]&lt;$P$509)</f>
        <v>0</v>
      </c>
    </row>
    <row r="449" spans="2:32" x14ac:dyDescent="0.3">
      <c r="B449">
        <v>446</v>
      </c>
      <c r="C449">
        <v>83</v>
      </c>
      <c r="D449">
        <v>64</v>
      </c>
      <c r="E449">
        <v>446</v>
      </c>
      <c r="F449">
        <v>89</v>
      </c>
      <c r="G449">
        <v>104</v>
      </c>
      <c r="H449">
        <v>446</v>
      </c>
      <c r="I449">
        <v>262</v>
      </c>
      <c r="J449">
        <v>227</v>
      </c>
      <c r="K449">
        <v>446</v>
      </c>
      <c r="L449">
        <v>276</v>
      </c>
      <c r="M449">
        <v>96</v>
      </c>
      <c r="N449">
        <v>446</v>
      </c>
      <c r="O449">
        <v>872</v>
      </c>
      <c r="P449">
        <v>573</v>
      </c>
      <c r="R449" s="8">
        <v>446</v>
      </c>
      <c r="S449" t="b">
        <f>OR(Tabla19[[#This Row],[Tiempo_lineal (ns)]]&gt;$C$508,Tabla19[[#This Row],[Tiempo_lineal (ns)]]&lt;$C$509)</f>
        <v>0</v>
      </c>
      <c r="T449" t="b">
        <f>OR(Tabla19[[#This Row],[Tiempo_normal (ns)]]&gt;$D$508,Tabla19[[#This Row],[Tiempo_normal (ns)]]&lt;$D$509)</f>
        <v>0</v>
      </c>
      <c r="U449" s="8">
        <v>446</v>
      </c>
      <c r="V449" t="b">
        <f>OR(Tabla310[[#This Row],[Tiempo_lineal (ns)]]&gt;$F$508,Tabla310[[#This Row],[Tiempo_lineal (ns)]]&lt;$F$509)</f>
        <v>0</v>
      </c>
      <c r="W449" t="b">
        <f>OR(Tabla310[[#This Row],[Tiempo_normal (ns)]]&gt;$G$508,Tabla310[[#This Row],[Tiempo_normal (ns)]]&lt;$G$509)</f>
        <v>0</v>
      </c>
      <c r="X449" s="8">
        <v>446</v>
      </c>
      <c r="Y449" t="b">
        <f>OR(Tabla411[[#This Row],[Tiempo_lineal (ns)]]&gt;$I$508,Tabla411[[#This Row],[Tiempo_lineal (ns)]]&lt;$I$509)</f>
        <v>0</v>
      </c>
      <c r="Z449" t="b">
        <f>OR(Tabla411[[#This Row],[Tiempo_normal (ns)]]&gt;$J$508,Tabla411[[#This Row],[Tiempo_normal (ns)]]&lt;$J$509)</f>
        <v>0</v>
      </c>
      <c r="AA449" s="8">
        <v>446</v>
      </c>
      <c r="AB449" t="b">
        <f>OR(Tabla512[[#This Row],[Tiempo_lineal (ns)]]&gt;$L$508,Tabla512[[#This Row],[Tiempo_lineal (ns)]]&lt;$L$509)</f>
        <v>0</v>
      </c>
      <c r="AC449" t="b">
        <f>OR(Tabla512[[#This Row],[Tiempo_normal (ns)]]&gt;$M$508,Tabla512[[#This Row],[Tiempo_normal (ns)]]&lt;$M$509)</f>
        <v>0</v>
      </c>
      <c r="AD449" s="8">
        <v>446</v>
      </c>
      <c r="AE449" t="b">
        <f>OR(Tabla613[[#This Row],[Tiempo_lineal (ns)]]&gt;$O$508,Tabla613[[#This Row],[Tiempo_lineal (ns)]]&lt;$O$509)</f>
        <v>0</v>
      </c>
      <c r="AF449" s="7" t="b">
        <f>OR(Tabla613[[#This Row],[Tiempo_normal (ns)]]&gt;$P$508,Tabla613[[#This Row],[Tiempo_normal (ns)]]&lt;$P$509)</f>
        <v>0</v>
      </c>
    </row>
    <row r="450" spans="2:32" x14ac:dyDescent="0.3">
      <c r="B450">
        <v>447</v>
      </c>
      <c r="C450">
        <v>76</v>
      </c>
      <c r="D450">
        <v>65</v>
      </c>
      <c r="E450">
        <v>447</v>
      </c>
      <c r="F450">
        <v>206</v>
      </c>
      <c r="G450">
        <v>81</v>
      </c>
      <c r="H450">
        <v>447</v>
      </c>
      <c r="I450">
        <v>175</v>
      </c>
      <c r="J450">
        <v>504</v>
      </c>
      <c r="K450">
        <v>447</v>
      </c>
      <c r="L450">
        <v>362</v>
      </c>
      <c r="M450">
        <v>391</v>
      </c>
      <c r="N450">
        <v>447</v>
      </c>
      <c r="O450">
        <v>546</v>
      </c>
      <c r="P450">
        <v>737</v>
      </c>
      <c r="R450" s="6">
        <v>447</v>
      </c>
      <c r="S450" t="b">
        <f>OR(Tabla19[[#This Row],[Tiempo_lineal (ns)]]&gt;$C$508,Tabla19[[#This Row],[Tiempo_lineal (ns)]]&lt;$C$509)</f>
        <v>0</v>
      </c>
      <c r="T450" t="b">
        <f>OR(Tabla19[[#This Row],[Tiempo_normal (ns)]]&gt;$D$508,Tabla19[[#This Row],[Tiempo_normal (ns)]]&lt;$D$509)</f>
        <v>0</v>
      </c>
      <c r="U450" s="6">
        <v>447</v>
      </c>
      <c r="V450" t="b">
        <f>OR(Tabla310[[#This Row],[Tiempo_lineal (ns)]]&gt;$F$508,Tabla310[[#This Row],[Tiempo_lineal (ns)]]&lt;$F$509)</f>
        <v>1</v>
      </c>
      <c r="W450" t="b">
        <f>OR(Tabla310[[#This Row],[Tiempo_normal (ns)]]&gt;$G$508,Tabla310[[#This Row],[Tiempo_normal (ns)]]&lt;$G$509)</f>
        <v>0</v>
      </c>
      <c r="X450" s="6">
        <v>447</v>
      </c>
      <c r="Y450" t="b">
        <f>OR(Tabla411[[#This Row],[Tiempo_lineal (ns)]]&gt;$I$508,Tabla411[[#This Row],[Tiempo_lineal (ns)]]&lt;$I$509)</f>
        <v>0</v>
      </c>
      <c r="Z450" t="b">
        <f>OR(Tabla411[[#This Row],[Tiempo_normal (ns)]]&gt;$J$508,Tabla411[[#This Row],[Tiempo_normal (ns)]]&lt;$J$509)</f>
        <v>0</v>
      </c>
      <c r="AA450" s="6">
        <v>447</v>
      </c>
      <c r="AB450" t="b">
        <f>OR(Tabla512[[#This Row],[Tiempo_lineal (ns)]]&gt;$L$508,Tabla512[[#This Row],[Tiempo_lineal (ns)]]&lt;$L$509)</f>
        <v>0</v>
      </c>
      <c r="AC450" t="b">
        <f>OR(Tabla512[[#This Row],[Tiempo_normal (ns)]]&gt;$M$508,Tabla512[[#This Row],[Tiempo_normal (ns)]]&lt;$M$509)</f>
        <v>0</v>
      </c>
      <c r="AD450" s="6">
        <v>447</v>
      </c>
      <c r="AE450" t="b">
        <f>OR(Tabla613[[#This Row],[Tiempo_lineal (ns)]]&gt;$O$508,Tabla613[[#This Row],[Tiempo_lineal (ns)]]&lt;$O$509)</f>
        <v>0</v>
      </c>
      <c r="AF450" s="7" t="b">
        <f>OR(Tabla613[[#This Row],[Tiempo_normal (ns)]]&gt;$P$508,Tabla613[[#This Row],[Tiempo_normal (ns)]]&lt;$P$509)</f>
        <v>0</v>
      </c>
    </row>
    <row r="451" spans="2:32" x14ac:dyDescent="0.3">
      <c r="B451">
        <v>448</v>
      </c>
      <c r="C451">
        <v>73</v>
      </c>
      <c r="D451">
        <v>38</v>
      </c>
      <c r="E451">
        <v>448</v>
      </c>
      <c r="F451">
        <v>120</v>
      </c>
      <c r="G451">
        <v>77</v>
      </c>
      <c r="H451">
        <v>448</v>
      </c>
      <c r="I451">
        <v>296</v>
      </c>
      <c r="J451">
        <v>463</v>
      </c>
      <c r="K451">
        <v>448</v>
      </c>
      <c r="L451">
        <v>473</v>
      </c>
      <c r="M451">
        <v>389</v>
      </c>
      <c r="N451">
        <v>448</v>
      </c>
      <c r="O451">
        <v>1741</v>
      </c>
      <c r="P451">
        <v>640</v>
      </c>
      <c r="R451" s="8">
        <v>448</v>
      </c>
      <c r="S451" t="b">
        <f>OR(Tabla19[[#This Row],[Tiempo_lineal (ns)]]&gt;$C$508,Tabla19[[#This Row],[Tiempo_lineal (ns)]]&lt;$C$509)</f>
        <v>0</v>
      </c>
      <c r="T451" t="b">
        <f>OR(Tabla19[[#This Row],[Tiempo_normal (ns)]]&gt;$D$508,Tabla19[[#This Row],[Tiempo_normal (ns)]]&lt;$D$509)</f>
        <v>0</v>
      </c>
      <c r="U451" s="8">
        <v>448</v>
      </c>
      <c r="V451" t="b">
        <f>OR(Tabla310[[#This Row],[Tiempo_lineal (ns)]]&gt;$F$508,Tabla310[[#This Row],[Tiempo_lineal (ns)]]&lt;$F$509)</f>
        <v>0</v>
      </c>
      <c r="W451" t="b">
        <f>OR(Tabla310[[#This Row],[Tiempo_normal (ns)]]&gt;$G$508,Tabla310[[#This Row],[Tiempo_normal (ns)]]&lt;$G$509)</f>
        <v>0</v>
      </c>
      <c r="X451" s="8">
        <v>448</v>
      </c>
      <c r="Y451" t="b">
        <f>OR(Tabla411[[#This Row],[Tiempo_lineal (ns)]]&gt;$I$508,Tabla411[[#This Row],[Tiempo_lineal (ns)]]&lt;$I$509)</f>
        <v>0</v>
      </c>
      <c r="Z451" t="b">
        <f>OR(Tabla411[[#This Row],[Tiempo_normal (ns)]]&gt;$J$508,Tabla411[[#This Row],[Tiempo_normal (ns)]]&lt;$J$509)</f>
        <v>0</v>
      </c>
      <c r="AA451" s="8">
        <v>448</v>
      </c>
      <c r="AB451" t="b">
        <f>OR(Tabla512[[#This Row],[Tiempo_lineal (ns)]]&gt;$L$508,Tabla512[[#This Row],[Tiempo_lineal (ns)]]&lt;$L$509)</f>
        <v>0</v>
      </c>
      <c r="AC451" t="b">
        <f>OR(Tabla512[[#This Row],[Tiempo_normal (ns)]]&gt;$M$508,Tabla512[[#This Row],[Tiempo_normal (ns)]]&lt;$M$509)</f>
        <v>0</v>
      </c>
      <c r="AD451" s="8">
        <v>448</v>
      </c>
      <c r="AE451" t="b">
        <f>OR(Tabla613[[#This Row],[Tiempo_lineal (ns)]]&gt;$O$508,Tabla613[[#This Row],[Tiempo_lineal (ns)]]&lt;$O$509)</f>
        <v>1</v>
      </c>
      <c r="AF451" s="7" t="b">
        <f>OR(Tabla613[[#This Row],[Tiempo_normal (ns)]]&gt;$P$508,Tabla613[[#This Row],[Tiempo_normal (ns)]]&lt;$P$509)</f>
        <v>0</v>
      </c>
    </row>
    <row r="452" spans="2:32" x14ac:dyDescent="0.3">
      <c r="B452">
        <v>449</v>
      </c>
      <c r="C452">
        <v>42</v>
      </c>
      <c r="D452">
        <v>55</v>
      </c>
      <c r="E452">
        <v>449</v>
      </c>
      <c r="F452">
        <v>217</v>
      </c>
      <c r="G452">
        <v>46</v>
      </c>
      <c r="H452">
        <v>449</v>
      </c>
      <c r="I452">
        <v>204</v>
      </c>
      <c r="J452">
        <v>290</v>
      </c>
      <c r="K452">
        <v>449</v>
      </c>
      <c r="L452">
        <v>348</v>
      </c>
      <c r="M452">
        <v>295</v>
      </c>
      <c r="N452">
        <v>449</v>
      </c>
      <c r="O452">
        <v>791</v>
      </c>
      <c r="P452">
        <v>673</v>
      </c>
      <c r="R452" s="6">
        <v>449</v>
      </c>
      <c r="S452" t="b">
        <f>OR(Tabla19[[#This Row],[Tiempo_lineal (ns)]]&gt;$C$508,Tabla19[[#This Row],[Tiempo_lineal (ns)]]&lt;$C$509)</f>
        <v>0</v>
      </c>
      <c r="T452" t="b">
        <f>OR(Tabla19[[#This Row],[Tiempo_normal (ns)]]&gt;$D$508,Tabla19[[#This Row],[Tiempo_normal (ns)]]&lt;$D$509)</f>
        <v>0</v>
      </c>
      <c r="U452" s="6">
        <v>449</v>
      </c>
      <c r="V452" t="b">
        <f>OR(Tabla310[[#This Row],[Tiempo_lineal (ns)]]&gt;$F$508,Tabla310[[#This Row],[Tiempo_lineal (ns)]]&lt;$F$509)</f>
        <v>1</v>
      </c>
      <c r="W452" t="b">
        <f>OR(Tabla310[[#This Row],[Tiempo_normal (ns)]]&gt;$G$508,Tabla310[[#This Row],[Tiempo_normal (ns)]]&lt;$G$509)</f>
        <v>0</v>
      </c>
      <c r="X452" s="6">
        <v>449</v>
      </c>
      <c r="Y452" t="b">
        <f>OR(Tabla411[[#This Row],[Tiempo_lineal (ns)]]&gt;$I$508,Tabla411[[#This Row],[Tiempo_lineal (ns)]]&lt;$I$509)</f>
        <v>0</v>
      </c>
      <c r="Z452" t="b">
        <f>OR(Tabla411[[#This Row],[Tiempo_normal (ns)]]&gt;$J$508,Tabla411[[#This Row],[Tiempo_normal (ns)]]&lt;$J$509)</f>
        <v>0</v>
      </c>
      <c r="AA452" s="6">
        <v>449</v>
      </c>
      <c r="AB452" t="b">
        <f>OR(Tabla512[[#This Row],[Tiempo_lineal (ns)]]&gt;$L$508,Tabla512[[#This Row],[Tiempo_lineal (ns)]]&lt;$L$509)</f>
        <v>0</v>
      </c>
      <c r="AC452" t="b">
        <f>OR(Tabla512[[#This Row],[Tiempo_normal (ns)]]&gt;$M$508,Tabla512[[#This Row],[Tiempo_normal (ns)]]&lt;$M$509)</f>
        <v>0</v>
      </c>
      <c r="AD452" s="6">
        <v>449</v>
      </c>
      <c r="AE452" t="b">
        <f>OR(Tabla613[[#This Row],[Tiempo_lineal (ns)]]&gt;$O$508,Tabla613[[#This Row],[Tiempo_lineal (ns)]]&lt;$O$509)</f>
        <v>0</v>
      </c>
      <c r="AF452" s="7" t="b">
        <f>OR(Tabla613[[#This Row],[Tiempo_normal (ns)]]&gt;$P$508,Tabla613[[#This Row],[Tiempo_normal (ns)]]&lt;$P$509)</f>
        <v>0</v>
      </c>
    </row>
    <row r="453" spans="2:32" x14ac:dyDescent="0.3">
      <c r="B453">
        <v>450</v>
      </c>
      <c r="C453">
        <v>69</v>
      </c>
      <c r="D453">
        <v>54</v>
      </c>
      <c r="E453">
        <v>450</v>
      </c>
      <c r="F453">
        <v>84</v>
      </c>
      <c r="G453">
        <v>54</v>
      </c>
      <c r="H453">
        <v>450</v>
      </c>
      <c r="I453">
        <v>165</v>
      </c>
      <c r="J453">
        <v>97</v>
      </c>
      <c r="K453">
        <v>450</v>
      </c>
      <c r="L453">
        <v>327</v>
      </c>
      <c r="M453">
        <v>350</v>
      </c>
      <c r="N453">
        <v>450</v>
      </c>
      <c r="O453">
        <v>845</v>
      </c>
      <c r="P453">
        <v>812</v>
      </c>
      <c r="R453" s="8">
        <v>450</v>
      </c>
      <c r="S453" t="b">
        <f>OR(Tabla19[[#This Row],[Tiempo_lineal (ns)]]&gt;$C$508,Tabla19[[#This Row],[Tiempo_lineal (ns)]]&lt;$C$509)</f>
        <v>0</v>
      </c>
      <c r="T453" t="b">
        <f>OR(Tabla19[[#This Row],[Tiempo_normal (ns)]]&gt;$D$508,Tabla19[[#This Row],[Tiempo_normal (ns)]]&lt;$D$509)</f>
        <v>0</v>
      </c>
      <c r="U453" s="8">
        <v>450</v>
      </c>
      <c r="V453" t="b">
        <f>OR(Tabla310[[#This Row],[Tiempo_lineal (ns)]]&gt;$F$508,Tabla310[[#This Row],[Tiempo_lineal (ns)]]&lt;$F$509)</f>
        <v>0</v>
      </c>
      <c r="W453" t="b">
        <f>OR(Tabla310[[#This Row],[Tiempo_normal (ns)]]&gt;$G$508,Tabla310[[#This Row],[Tiempo_normal (ns)]]&lt;$G$509)</f>
        <v>0</v>
      </c>
      <c r="X453" s="8">
        <v>450</v>
      </c>
      <c r="Y453" t="b">
        <f>OR(Tabla411[[#This Row],[Tiempo_lineal (ns)]]&gt;$I$508,Tabla411[[#This Row],[Tiempo_lineal (ns)]]&lt;$I$509)</f>
        <v>0</v>
      </c>
      <c r="Z453" t="b">
        <f>OR(Tabla411[[#This Row],[Tiempo_normal (ns)]]&gt;$J$508,Tabla411[[#This Row],[Tiempo_normal (ns)]]&lt;$J$509)</f>
        <v>0</v>
      </c>
      <c r="AA453" s="8">
        <v>450</v>
      </c>
      <c r="AB453" t="b">
        <f>OR(Tabla512[[#This Row],[Tiempo_lineal (ns)]]&gt;$L$508,Tabla512[[#This Row],[Tiempo_lineal (ns)]]&lt;$L$509)</f>
        <v>0</v>
      </c>
      <c r="AC453" t="b">
        <f>OR(Tabla512[[#This Row],[Tiempo_normal (ns)]]&gt;$M$508,Tabla512[[#This Row],[Tiempo_normal (ns)]]&lt;$M$509)</f>
        <v>0</v>
      </c>
      <c r="AD453" s="8">
        <v>450</v>
      </c>
      <c r="AE453" t="b">
        <f>OR(Tabla613[[#This Row],[Tiempo_lineal (ns)]]&gt;$O$508,Tabla613[[#This Row],[Tiempo_lineal (ns)]]&lt;$O$509)</f>
        <v>0</v>
      </c>
      <c r="AF453" s="7" t="b">
        <f>OR(Tabla613[[#This Row],[Tiempo_normal (ns)]]&gt;$P$508,Tabla613[[#This Row],[Tiempo_normal (ns)]]&lt;$P$509)</f>
        <v>0</v>
      </c>
    </row>
    <row r="454" spans="2:32" x14ac:dyDescent="0.3">
      <c r="B454">
        <v>451</v>
      </c>
      <c r="C454">
        <v>61</v>
      </c>
      <c r="D454">
        <v>55</v>
      </c>
      <c r="E454">
        <v>451</v>
      </c>
      <c r="F454">
        <v>85</v>
      </c>
      <c r="G454">
        <v>57</v>
      </c>
      <c r="H454">
        <v>451</v>
      </c>
      <c r="I454">
        <v>279</v>
      </c>
      <c r="J454">
        <v>143</v>
      </c>
      <c r="K454">
        <v>451</v>
      </c>
      <c r="L454">
        <v>154</v>
      </c>
      <c r="M454">
        <v>185</v>
      </c>
      <c r="N454">
        <v>451</v>
      </c>
      <c r="O454">
        <v>572</v>
      </c>
      <c r="P454">
        <v>585</v>
      </c>
      <c r="R454" s="6">
        <v>451</v>
      </c>
      <c r="S454" t="b">
        <f>OR(Tabla19[[#This Row],[Tiempo_lineal (ns)]]&gt;$C$508,Tabla19[[#This Row],[Tiempo_lineal (ns)]]&lt;$C$509)</f>
        <v>0</v>
      </c>
      <c r="T454" t="b">
        <f>OR(Tabla19[[#This Row],[Tiempo_normal (ns)]]&gt;$D$508,Tabla19[[#This Row],[Tiempo_normal (ns)]]&lt;$D$509)</f>
        <v>0</v>
      </c>
      <c r="U454" s="6">
        <v>451</v>
      </c>
      <c r="V454" t="b">
        <f>OR(Tabla310[[#This Row],[Tiempo_lineal (ns)]]&gt;$F$508,Tabla310[[#This Row],[Tiempo_lineal (ns)]]&lt;$F$509)</f>
        <v>0</v>
      </c>
      <c r="W454" t="b">
        <f>OR(Tabla310[[#This Row],[Tiempo_normal (ns)]]&gt;$G$508,Tabla310[[#This Row],[Tiempo_normal (ns)]]&lt;$G$509)</f>
        <v>0</v>
      </c>
      <c r="X454" s="6">
        <v>451</v>
      </c>
      <c r="Y454" t="b">
        <f>OR(Tabla411[[#This Row],[Tiempo_lineal (ns)]]&gt;$I$508,Tabla411[[#This Row],[Tiempo_lineal (ns)]]&lt;$I$509)</f>
        <v>0</v>
      </c>
      <c r="Z454" t="b">
        <f>OR(Tabla411[[#This Row],[Tiempo_normal (ns)]]&gt;$J$508,Tabla411[[#This Row],[Tiempo_normal (ns)]]&lt;$J$509)</f>
        <v>0</v>
      </c>
      <c r="AA454" s="6">
        <v>451</v>
      </c>
      <c r="AB454" t="b">
        <f>OR(Tabla512[[#This Row],[Tiempo_lineal (ns)]]&gt;$L$508,Tabla512[[#This Row],[Tiempo_lineal (ns)]]&lt;$L$509)</f>
        <v>0</v>
      </c>
      <c r="AC454" t="b">
        <f>OR(Tabla512[[#This Row],[Tiempo_normal (ns)]]&gt;$M$508,Tabla512[[#This Row],[Tiempo_normal (ns)]]&lt;$M$509)</f>
        <v>0</v>
      </c>
      <c r="AD454" s="6">
        <v>451</v>
      </c>
      <c r="AE454" t="b">
        <f>OR(Tabla613[[#This Row],[Tiempo_lineal (ns)]]&gt;$O$508,Tabla613[[#This Row],[Tiempo_lineal (ns)]]&lt;$O$509)</f>
        <v>0</v>
      </c>
      <c r="AF454" s="7" t="b">
        <f>OR(Tabla613[[#This Row],[Tiempo_normal (ns)]]&gt;$P$508,Tabla613[[#This Row],[Tiempo_normal (ns)]]&lt;$P$509)</f>
        <v>0</v>
      </c>
    </row>
    <row r="455" spans="2:32" x14ac:dyDescent="0.3">
      <c r="B455">
        <v>452</v>
      </c>
      <c r="C455">
        <v>63</v>
      </c>
      <c r="D455">
        <v>45</v>
      </c>
      <c r="E455">
        <v>452</v>
      </c>
      <c r="F455">
        <v>57</v>
      </c>
      <c r="G455">
        <v>114</v>
      </c>
      <c r="H455">
        <v>452</v>
      </c>
      <c r="I455">
        <v>88</v>
      </c>
      <c r="J455">
        <v>546</v>
      </c>
      <c r="K455">
        <v>452</v>
      </c>
      <c r="L455">
        <v>359</v>
      </c>
      <c r="M455">
        <v>564</v>
      </c>
      <c r="N455">
        <v>452</v>
      </c>
      <c r="O455">
        <v>1012</v>
      </c>
      <c r="P455">
        <v>236</v>
      </c>
      <c r="R455" s="8">
        <v>452</v>
      </c>
      <c r="S455" t="b">
        <f>OR(Tabla19[[#This Row],[Tiempo_lineal (ns)]]&gt;$C$508,Tabla19[[#This Row],[Tiempo_lineal (ns)]]&lt;$C$509)</f>
        <v>0</v>
      </c>
      <c r="T455" t="b">
        <f>OR(Tabla19[[#This Row],[Tiempo_normal (ns)]]&gt;$D$508,Tabla19[[#This Row],[Tiempo_normal (ns)]]&lt;$D$509)</f>
        <v>0</v>
      </c>
      <c r="U455" s="8">
        <v>452</v>
      </c>
      <c r="V455" t="b">
        <f>OR(Tabla310[[#This Row],[Tiempo_lineal (ns)]]&gt;$F$508,Tabla310[[#This Row],[Tiempo_lineal (ns)]]&lt;$F$509)</f>
        <v>0</v>
      </c>
      <c r="W455" t="b">
        <f>OR(Tabla310[[#This Row],[Tiempo_normal (ns)]]&gt;$G$508,Tabla310[[#This Row],[Tiempo_normal (ns)]]&lt;$G$509)</f>
        <v>0</v>
      </c>
      <c r="X455" s="8">
        <v>452</v>
      </c>
      <c r="Y455" t="b">
        <f>OR(Tabla411[[#This Row],[Tiempo_lineal (ns)]]&gt;$I$508,Tabla411[[#This Row],[Tiempo_lineal (ns)]]&lt;$I$509)</f>
        <v>0</v>
      </c>
      <c r="Z455" t="b">
        <f>OR(Tabla411[[#This Row],[Tiempo_normal (ns)]]&gt;$J$508,Tabla411[[#This Row],[Tiempo_normal (ns)]]&lt;$J$509)</f>
        <v>0</v>
      </c>
      <c r="AA455" s="8">
        <v>452</v>
      </c>
      <c r="AB455" t="b">
        <f>OR(Tabla512[[#This Row],[Tiempo_lineal (ns)]]&gt;$L$508,Tabla512[[#This Row],[Tiempo_lineal (ns)]]&lt;$L$509)</f>
        <v>0</v>
      </c>
      <c r="AC455" t="b">
        <f>OR(Tabla512[[#This Row],[Tiempo_normal (ns)]]&gt;$M$508,Tabla512[[#This Row],[Tiempo_normal (ns)]]&lt;$M$509)</f>
        <v>0</v>
      </c>
      <c r="AD455" s="8">
        <v>452</v>
      </c>
      <c r="AE455" t="b">
        <f>OR(Tabla613[[#This Row],[Tiempo_lineal (ns)]]&gt;$O$508,Tabla613[[#This Row],[Tiempo_lineal (ns)]]&lt;$O$509)</f>
        <v>0</v>
      </c>
      <c r="AF455" s="7" t="b">
        <f>OR(Tabla613[[#This Row],[Tiempo_normal (ns)]]&gt;$P$508,Tabla613[[#This Row],[Tiempo_normal (ns)]]&lt;$P$509)</f>
        <v>0</v>
      </c>
    </row>
    <row r="456" spans="2:32" x14ac:dyDescent="0.3">
      <c r="B456">
        <v>453</v>
      </c>
      <c r="C456">
        <v>76</v>
      </c>
      <c r="D456">
        <v>67</v>
      </c>
      <c r="E456">
        <v>453</v>
      </c>
      <c r="F456">
        <v>75</v>
      </c>
      <c r="G456">
        <v>63</v>
      </c>
      <c r="H456">
        <v>453</v>
      </c>
      <c r="I456">
        <v>497</v>
      </c>
      <c r="J456">
        <v>204</v>
      </c>
      <c r="K456">
        <v>453</v>
      </c>
      <c r="L456">
        <v>288</v>
      </c>
      <c r="M456">
        <v>387</v>
      </c>
      <c r="N456">
        <v>453</v>
      </c>
      <c r="O456">
        <v>371</v>
      </c>
      <c r="P456">
        <v>486</v>
      </c>
      <c r="R456" s="6">
        <v>453</v>
      </c>
      <c r="S456" t="b">
        <f>OR(Tabla19[[#This Row],[Tiempo_lineal (ns)]]&gt;$C$508,Tabla19[[#This Row],[Tiempo_lineal (ns)]]&lt;$C$509)</f>
        <v>0</v>
      </c>
      <c r="T456" t="b">
        <f>OR(Tabla19[[#This Row],[Tiempo_normal (ns)]]&gt;$D$508,Tabla19[[#This Row],[Tiempo_normal (ns)]]&lt;$D$509)</f>
        <v>0</v>
      </c>
      <c r="U456" s="6">
        <v>453</v>
      </c>
      <c r="V456" t="b">
        <f>OR(Tabla310[[#This Row],[Tiempo_lineal (ns)]]&gt;$F$508,Tabla310[[#This Row],[Tiempo_lineal (ns)]]&lt;$F$509)</f>
        <v>0</v>
      </c>
      <c r="W456" t="b">
        <f>OR(Tabla310[[#This Row],[Tiempo_normal (ns)]]&gt;$G$508,Tabla310[[#This Row],[Tiempo_normal (ns)]]&lt;$G$509)</f>
        <v>0</v>
      </c>
      <c r="X456" s="6">
        <v>453</v>
      </c>
      <c r="Y456" t="b">
        <f>OR(Tabla411[[#This Row],[Tiempo_lineal (ns)]]&gt;$I$508,Tabla411[[#This Row],[Tiempo_lineal (ns)]]&lt;$I$509)</f>
        <v>1</v>
      </c>
      <c r="Z456" t="b">
        <f>OR(Tabla411[[#This Row],[Tiempo_normal (ns)]]&gt;$J$508,Tabla411[[#This Row],[Tiempo_normal (ns)]]&lt;$J$509)</f>
        <v>0</v>
      </c>
      <c r="AA456" s="6">
        <v>453</v>
      </c>
      <c r="AB456" t="b">
        <f>OR(Tabla512[[#This Row],[Tiempo_lineal (ns)]]&gt;$L$508,Tabla512[[#This Row],[Tiempo_lineal (ns)]]&lt;$L$509)</f>
        <v>0</v>
      </c>
      <c r="AC456" t="b">
        <f>OR(Tabla512[[#This Row],[Tiempo_normal (ns)]]&gt;$M$508,Tabla512[[#This Row],[Tiempo_normal (ns)]]&lt;$M$509)</f>
        <v>0</v>
      </c>
      <c r="AD456" s="6">
        <v>453</v>
      </c>
      <c r="AE456" t="b">
        <f>OR(Tabla613[[#This Row],[Tiempo_lineal (ns)]]&gt;$O$508,Tabla613[[#This Row],[Tiempo_lineal (ns)]]&lt;$O$509)</f>
        <v>0</v>
      </c>
      <c r="AF456" s="7" t="b">
        <f>OR(Tabla613[[#This Row],[Tiempo_normal (ns)]]&gt;$P$508,Tabla613[[#This Row],[Tiempo_normal (ns)]]&lt;$P$509)</f>
        <v>0</v>
      </c>
    </row>
    <row r="457" spans="2:32" x14ac:dyDescent="0.3">
      <c r="B457">
        <v>454</v>
      </c>
      <c r="C457">
        <v>67</v>
      </c>
      <c r="D457">
        <v>39</v>
      </c>
      <c r="E457">
        <v>454</v>
      </c>
      <c r="F457">
        <v>98</v>
      </c>
      <c r="G457">
        <v>91</v>
      </c>
      <c r="H457">
        <v>454</v>
      </c>
      <c r="I457">
        <v>112</v>
      </c>
      <c r="J457">
        <v>576</v>
      </c>
      <c r="K457">
        <v>454</v>
      </c>
      <c r="L457">
        <v>267</v>
      </c>
      <c r="M457">
        <v>364</v>
      </c>
      <c r="N457">
        <v>454</v>
      </c>
      <c r="O457">
        <v>556</v>
      </c>
      <c r="P457">
        <v>1042</v>
      </c>
      <c r="R457" s="8">
        <v>454</v>
      </c>
      <c r="S457" t="b">
        <f>OR(Tabla19[[#This Row],[Tiempo_lineal (ns)]]&gt;$C$508,Tabla19[[#This Row],[Tiempo_lineal (ns)]]&lt;$C$509)</f>
        <v>0</v>
      </c>
      <c r="T457" t="b">
        <f>OR(Tabla19[[#This Row],[Tiempo_normal (ns)]]&gt;$D$508,Tabla19[[#This Row],[Tiempo_normal (ns)]]&lt;$D$509)</f>
        <v>0</v>
      </c>
      <c r="U457" s="8">
        <v>454</v>
      </c>
      <c r="V457" t="b">
        <f>OR(Tabla310[[#This Row],[Tiempo_lineal (ns)]]&gt;$F$508,Tabla310[[#This Row],[Tiempo_lineal (ns)]]&lt;$F$509)</f>
        <v>0</v>
      </c>
      <c r="W457" t="b">
        <f>OR(Tabla310[[#This Row],[Tiempo_normal (ns)]]&gt;$G$508,Tabla310[[#This Row],[Tiempo_normal (ns)]]&lt;$G$509)</f>
        <v>0</v>
      </c>
      <c r="X457" s="8">
        <v>454</v>
      </c>
      <c r="Y457" t="b">
        <f>OR(Tabla411[[#This Row],[Tiempo_lineal (ns)]]&gt;$I$508,Tabla411[[#This Row],[Tiempo_lineal (ns)]]&lt;$I$509)</f>
        <v>0</v>
      </c>
      <c r="Z457" t="b">
        <f>OR(Tabla411[[#This Row],[Tiempo_normal (ns)]]&gt;$J$508,Tabla411[[#This Row],[Tiempo_normal (ns)]]&lt;$J$509)</f>
        <v>0</v>
      </c>
      <c r="AA457" s="8">
        <v>454</v>
      </c>
      <c r="AB457" t="b">
        <f>OR(Tabla512[[#This Row],[Tiempo_lineal (ns)]]&gt;$L$508,Tabla512[[#This Row],[Tiempo_lineal (ns)]]&lt;$L$509)</f>
        <v>0</v>
      </c>
      <c r="AC457" t="b">
        <f>OR(Tabla512[[#This Row],[Tiempo_normal (ns)]]&gt;$M$508,Tabla512[[#This Row],[Tiempo_normal (ns)]]&lt;$M$509)</f>
        <v>0</v>
      </c>
      <c r="AD457" s="8">
        <v>454</v>
      </c>
      <c r="AE457" t="b">
        <f>OR(Tabla613[[#This Row],[Tiempo_lineal (ns)]]&gt;$O$508,Tabla613[[#This Row],[Tiempo_lineal (ns)]]&lt;$O$509)</f>
        <v>0</v>
      </c>
      <c r="AF457" s="7" t="b">
        <f>OR(Tabla613[[#This Row],[Tiempo_normal (ns)]]&gt;$P$508,Tabla613[[#This Row],[Tiempo_normal (ns)]]&lt;$P$509)</f>
        <v>0</v>
      </c>
    </row>
    <row r="458" spans="2:32" x14ac:dyDescent="0.3">
      <c r="B458">
        <v>455</v>
      </c>
      <c r="C458">
        <v>82</v>
      </c>
      <c r="D458">
        <v>55</v>
      </c>
      <c r="E458">
        <v>455</v>
      </c>
      <c r="F458">
        <v>80</v>
      </c>
      <c r="G458">
        <v>121</v>
      </c>
      <c r="H458">
        <v>455</v>
      </c>
      <c r="I458">
        <v>177</v>
      </c>
      <c r="J458">
        <v>438</v>
      </c>
      <c r="K458">
        <v>455</v>
      </c>
      <c r="L458">
        <v>381</v>
      </c>
      <c r="M458">
        <v>395</v>
      </c>
      <c r="N458">
        <v>455</v>
      </c>
      <c r="O458">
        <v>221</v>
      </c>
      <c r="P458">
        <v>474</v>
      </c>
      <c r="R458" s="6">
        <v>455</v>
      </c>
      <c r="S458" t="b">
        <f>OR(Tabla19[[#This Row],[Tiempo_lineal (ns)]]&gt;$C$508,Tabla19[[#This Row],[Tiempo_lineal (ns)]]&lt;$C$509)</f>
        <v>0</v>
      </c>
      <c r="T458" t="b">
        <f>OR(Tabla19[[#This Row],[Tiempo_normal (ns)]]&gt;$D$508,Tabla19[[#This Row],[Tiempo_normal (ns)]]&lt;$D$509)</f>
        <v>0</v>
      </c>
      <c r="U458" s="6">
        <v>455</v>
      </c>
      <c r="V458" t="b">
        <f>OR(Tabla310[[#This Row],[Tiempo_lineal (ns)]]&gt;$F$508,Tabla310[[#This Row],[Tiempo_lineal (ns)]]&lt;$F$509)</f>
        <v>0</v>
      </c>
      <c r="W458" t="b">
        <f>OR(Tabla310[[#This Row],[Tiempo_normal (ns)]]&gt;$G$508,Tabla310[[#This Row],[Tiempo_normal (ns)]]&lt;$G$509)</f>
        <v>0</v>
      </c>
      <c r="X458" s="6">
        <v>455</v>
      </c>
      <c r="Y458" t="b">
        <f>OR(Tabla411[[#This Row],[Tiempo_lineal (ns)]]&gt;$I$508,Tabla411[[#This Row],[Tiempo_lineal (ns)]]&lt;$I$509)</f>
        <v>0</v>
      </c>
      <c r="Z458" t="b">
        <f>OR(Tabla411[[#This Row],[Tiempo_normal (ns)]]&gt;$J$508,Tabla411[[#This Row],[Tiempo_normal (ns)]]&lt;$J$509)</f>
        <v>0</v>
      </c>
      <c r="AA458" s="6">
        <v>455</v>
      </c>
      <c r="AB458" t="b">
        <f>OR(Tabla512[[#This Row],[Tiempo_lineal (ns)]]&gt;$L$508,Tabla512[[#This Row],[Tiempo_lineal (ns)]]&lt;$L$509)</f>
        <v>0</v>
      </c>
      <c r="AC458" t="b">
        <f>OR(Tabla512[[#This Row],[Tiempo_normal (ns)]]&gt;$M$508,Tabla512[[#This Row],[Tiempo_normal (ns)]]&lt;$M$509)</f>
        <v>0</v>
      </c>
      <c r="AD458" s="6">
        <v>455</v>
      </c>
      <c r="AE458" t="b">
        <f>OR(Tabla613[[#This Row],[Tiempo_lineal (ns)]]&gt;$O$508,Tabla613[[#This Row],[Tiempo_lineal (ns)]]&lt;$O$509)</f>
        <v>0</v>
      </c>
      <c r="AF458" s="7" t="b">
        <f>OR(Tabla613[[#This Row],[Tiempo_normal (ns)]]&gt;$P$508,Tabla613[[#This Row],[Tiempo_normal (ns)]]&lt;$P$509)</f>
        <v>0</v>
      </c>
    </row>
    <row r="459" spans="2:32" x14ac:dyDescent="0.3">
      <c r="B459">
        <v>456</v>
      </c>
      <c r="C459">
        <v>76</v>
      </c>
      <c r="D459">
        <v>46</v>
      </c>
      <c r="E459">
        <v>456</v>
      </c>
      <c r="F459">
        <v>117</v>
      </c>
      <c r="G459">
        <v>72</v>
      </c>
      <c r="H459">
        <v>456</v>
      </c>
      <c r="I459">
        <v>131</v>
      </c>
      <c r="J459">
        <v>66</v>
      </c>
      <c r="K459">
        <v>456</v>
      </c>
      <c r="L459">
        <v>388</v>
      </c>
      <c r="M459">
        <v>257</v>
      </c>
      <c r="N459">
        <v>456</v>
      </c>
      <c r="O459">
        <v>510</v>
      </c>
      <c r="P459">
        <v>604</v>
      </c>
      <c r="R459" s="8">
        <v>456</v>
      </c>
      <c r="S459" t="b">
        <f>OR(Tabla19[[#This Row],[Tiempo_lineal (ns)]]&gt;$C$508,Tabla19[[#This Row],[Tiempo_lineal (ns)]]&lt;$C$509)</f>
        <v>0</v>
      </c>
      <c r="T459" t="b">
        <f>OR(Tabla19[[#This Row],[Tiempo_normal (ns)]]&gt;$D$508,Tabla19[[#This Row],[Tiempo_normal (ns)]]&lt;$D$509)</f>
        <v>0</v>
      </c>
      <c r="U459" s="8">
        <v>456</v>
      </c>
      <c r="V459" t="b">
        <f>OR(Tabla310[[#This Row],[Tiempo_lineal (ns)]]&gt;$F$508,Tabla310[[#This Row],[Tiempo_lineal (ns)]]&lt;$F$509)</f>
        <v>0</v>
      </c>
      <c r="W459" t="b">
        <f>OR(Tabla310[[#This Row],[Tiempo_normal (ns)]]&gt;$G$508,Tabla310[[#This Row],[Tiempo_normal (ns)]]&lt;$G$509)</f>
        <v>0</v>
      </c>
      <c r="X459" s="8">
        <v>456</v>
      </c>
      <c r="Y459" t="b">
        <f>OR(Tabla411[[#This Row],[Tiempo_lineal (ns)]]&gt;$I$508,Tabla411[[#This Row],[Tiempo_lineal (ns)]]&lt;$I$509)</f>
        <v>0</v>
      </c>
      <c r="Z459" t="b">
        <f>OR(Tabla411[[#This Row],[Tiempo_normal (ns)]]&gt;$J$508,Tabla411[[#This Row],[Tiempo_normal (ns)]]&lt;$J$509)</f>
        <v>0</v>
      </c>
      <c r="AA459" s="8">
        <v>456</v>
      </c>
      <c r="AB459" t="b">
        <f>OR(Tabla512[[#This Row],[Tiempo_lineal (ns)]]&gt;$L$508,Tabla512[[#This Row],[Tiempo_lineal (ns)]]&lt;$L$509)</f>
        <v>0</v>
      </c>
      <c r="AC459" t="b">
        <f>OR(Tabla512[[#This Row],[Tiempo_normal (ns)]]&gt;$M$508,Tabla512[[#This Row],[Tiempo_normal (ns)]]&lt;$M$509)</f>
        <v>0</v>
      </c>
      <c r="AD459" s="8">
        <v>456</v>
      </c>
      <c r="AE459" t="b">
        <f>OR(Tabla613[[#This Row],[Tiempo_lineal (ns)]]&gt;$O$508,Tabla613[[#This Row],[Tiempo_lineal (ns)]]&lt;$O$509)</f>
        <v>0</v>
      </c>
      <c r="AF459" s="7" t="b">
        <f>OR(Tabla613[[#This Row],[Tiempo_normal (ns)]]&gt;$P$508,Tabla613[[#This Row],[Tiempo_normal (ns)]]&lt;$P$509)</f>
        <v>0</v>
      </c>
    </row>
    <row r="460" spans="2:32" x14ac:dyDescent="0.3">
      <c r="B460">
        <v>457</v>
      </c>
      <c r="C460">
        <v>93</v>
      </c>
      <c r="D460">
        <v>50</v>
      </c>
      <c r="E460">
        <v>457</v>
      </c>
      <c r="F460">
        <v>95</v>
      </c>
      <c r="G460">
        <v>49</v>
      </c>
      <c r="H460">
        <v>457</v>
      </c>
      <c r="I460">
        <v>100</v>
      </c>
      <c r="J460">
        <v>217</v>
      </c>
      <c r="K460">
        <v>457</v>
      </c>
      <c r="L460">
        <v>299</v>
      </c>
      <c r="M460">
        <v>346</v>
      </c>
      <c r="N460">
        <v>457</v>
      </c>
      <c r="O460">
        <v>812</v>
      </c>
      <c r="P460">
        <v>843</v>
      </c>
      <c r="R460" s="6">
        <v>457</v>
      </c>
      <c r="S460" t="b">
        <f>OR(Tabla19[[#This Row],[Tiempo_lineal (ns)]]&gt;$C$508,Tabla19[[#This Row],[Tiempo_lineal (ns)]]&lt;$C$509)</f>
        <v>0</v>
      </c>
      <c r="T460" t="b">
        <f>OR(Tabla19[[#This Row],[Tiempo_normal (ns)]]&gt;$D$508,Tabla19[[#This Row],[Tiempo_normal (ns)]]&lt;$D$509)</f>
        <v>0</v>
      </c>
      <c r="U460" s="6">
        <v>457</v>
      </c>
      <c r="V460" t="b">
        <f>OR(Tabla310[[#This Row],[Tiempo_lineal (ns)]]&gt;$F$508,Tabla310[[#This Row],[Tiempo_lineal (ns)]]&lt;$F$509)</f>
        <v>0</v>
      </c>
      <c r="W460" t="b">
        <f>OR(Tabla310[[#This Row],[Tiempo_normal (ns)]]&gt;$G$508,Tabla310[[#This Row],[Tiempo_normal (ns)]]&lt;$G$509)</f>
        <v>0</v>
      </c>
      <c r="X460" s="6">
        <v>457</v>
      </c>
      <c r="Y460" t="b">
        <f>OR(Tabla411[[#This Row],[Tiempo_lineal (ns)]]&gt;$I$508,Tabla411[[#This Row],[Tiempo_lineal (ns)]]&lt;$I$509)</f>
        <v>0</v>
      </c>
      <c r="Z460" t="b">
        <f>OR(Tabla411[[#This Row],[Tiempo_normal (ns)]]&gt;$J$508,Tabla411[[#This Row],[Tiempo_normal (ns)]]&lt;$J$509)</f>
        <v>0</v>
      </c>
      <c r="AA460" s="6">
        <v>457</v>
      </c>
      <c r="AB460" t="b">
        <f>OR(Tabla512[[#This Row],[Tiempo_lineal (ns)]]&gt;$L$508,Tabla512[[#This Row],[Tiempo_lineal (ns)]]&lt;$L$509)</f>
        <v>0</v>
      </c>
      <c r="AC460" t="b">
        <f>OR(Tabla512[[#This Row],[Tiempo_normal (ns)]]&gt;$M$508,Tabla512[[#This Row],[Tiempo_normal (ns)]]&lt;$M$509)</f>
        <v>0</v>
      </c>
      <c r="AD460" s="6">
        <v>457</v>
      </c>
      <c r="AE460" t="b">
        <f>OR(Tabla613[[#This Row],[Tiempo_lineal (ns)]]&gt;$O$508,Tabla613[[#This Row],[Tiempo_lineal (ns)]]&lt;$O$509)</f>
        <v>0</v>
      </c>
      <c r="AF460" s="7" t="b">
        <f>OR(Tabla613[[#This Row],[Tiempo_normal (ns)]]&gt;$P$508,Tabla613[[#This Row],[Tiempo_normal (ns)]]&lt;$P$509)</f>
        <v>0</v>
      </c>
    </row>
    <row r="461" spans="2:32" x14ac:dyDescent="0.3">
      <c r="B461">
        <v>458</v>
      </c>
      <c r="C461">
        <v>91</v>
      </c>
      <c r="D461">
        <v>64</v>
      </c>
      <c r="E461">
        <v>458</v>
      </c>
      <c r="F461">
        <v>75</v>
      </c>
      <c r="G461">
        <v>721</v>
      </c>
      <c r="H461">
        <v>458</v>
      </c>
      <c r="I461">
        <v>126</v>
      </c>
      <c r="J461">
        <v>121</v>
      </c>
      <c r="K461">
        <v>458</v>
      </c>
      <c r="L461">
        <v>725</v>
      </c>
      <c r="M461">
        <v>322</v>
      </c>
      <c r="N461">
        <v>458</v>
      </c>
      <c r="O461">
        <v>868</v>
      </c>
      <c r="P461">
        <v>209</v>
      </c>
      <c r="R461" s="8">
        <v>458</v>
      </c>
      <c r="S461" t="b">
        <f>OR(Tabla19[[#This Row],[Tiempo_lineal (ns)]]&gt;$C$508,Tabla19[[#This Row],[Tiempo_lineal (ns)]]&lt;$C$509)</f>
        <v>0</v>
      </c>
      <c r="T461" t="b">
        <f>OR(Tabla19[[#This Row],[Tiempo_normal (ns)]]&gt;$D$508,Tabla19[[#This Row],[Tiempo_normal (ns)]]&lt;$D$509)</f>
        <v>0</v>
      </c>
      <c r="U461" s="8">
        <v>458</v>
      </c>
      <c r="V461" t="b">
        <f>OR(Tabla310[[#This Row],[Tiempo_lineal (ns)]]&gt;$F$508,Tabla310[[#This Row],[Tiempo_lineal (ns)]]&lt;$F$509)</f>
        <v>0</v>
      </c>
      <c r="W461" t="b">
        <f>OR(Tabla310[[#This Row],[Tiempo_normal (ns)]]&gt;$G$508,Tabla310[[#This Row],[Tiempo_normal (ns)]]&lt;$G$509)</f>
        <v>1</v>
      </c>
      <c r="X461" s="8">
        <v>458</v>
      </c>
      <c r="Y461" t="b">
        <f>OR(Tabla411[[#This Row],[Tiempo_lineal (ns)]]&gt;$I$508,Tabla411[[#This Row],[Tiempo_lineal (ns)]]&lt;$I$509)</f>
        <v>0</v>
      </c>
      <c r="Z461" t="b">
        <f>OR(Tabla411[[#This Row],[Tiempo_normal (ns)]]&gt;$J$508,Tabla411[[#This Row],[Tiempo_normal (ns)]]&lt;$J$509)</f>
        <v>0</v>
      </c>
      <c r="AA461" s="8">
        <v>458</v>
      </c>
      <c r="AB461" t="b">
        <f>OR(Tabla512[[#This Row],[Tiempo_lineal (ns)]]&gt;$L$508,Tabla512[[#This Row],[Tiempo_lineal (ns)]]&lt;$L$509)</f>
        <v>1</v>
      </c>
      <c r="AC461" t="b">
        <f>OR(Tabla512[[#This Row],[Tiempo_normal (ns)]]&gt;$M$508,Tabla512[[#This Row],[Tiempo_normal (ns)]]&lt;$M$509)</f>
        <v>0</v>
      </c>
      <c r="AD461" s="8">
        <v>458</v>
      </c>
      <c r="AE461" t="b">
        <f>OR(Tabla613[[#This Row],[Tiempo_lineal (ns)]]&gt;$O$508,Tabla613[[#This Row],[Tiempo_lineal (ns)]]&lt;$O$509)</f>
        <v>0</v>
      </c>
      <c r="AF461" s="7" t="b">
        <f>OR(Tabla613[[#This Row],[Tiempo_normal (ns)]]&gt;$P$508,Tabla613[[#This Row],[Tiempo_normal (ns)]]&lt;$P$509)</f>
        <v>0</v>
      </c>
    </row>
    <row r="462" spans="2:32" x14ac:dyDescent="0.3">
      <c r="B462">
        <v>459</v>
      </c>
      <c r="C462">
        <v>80</v>
      </c>
      <c r="D462">
        <v>581</v>
      </c>
      <c r="E462">
        <v>459</v>
      </c>
      <c r="F462">
        <v>140</v>
      </c>
      <c r="G462">
        <v>72</v>
      </c>
      <c r="H462">
        <v>459</v>
      </c>
      <c r="I462">
        <v>104</v>
      </c>
      <c r="J462">
        <v>298</v>
      </c>
      <c r="K462">
        <v>459</v>
      </c>
      <c r="L462">
        <v>424</v>
      </c>
      <c r="M462">
        <v>253</v>
      </c>
      <c r="N462">
        <v>459</v>
      </c>
      <c r="O462">
        <v>668</v>
      </c>
      <c r="P462">
        <v>855</v>
      </c>
      <c r="R462" s="6">
        <v>459</v>
      </c>
      <c r="S462" t="b">
        <f>OR(Tabla19[[#This Row],[Tiempo_lineal (ns)]]&gt;$C$508,Tabla19[[#This Row],[Tiempo_lineal (ns)]]&lt;$C$509)</f>
        <v>0</v>
      </c>
      <c r="T462" t="b">
        <f>OR(Tabla19[[#This Row],[Tiempo_normal (ns)]]&gt;$D$508,Tabla19[[#This Row],[Tiempo_normal (ns)]]&lt;$D$509)</f>
        <v>1</v>
      </c>
      <c r="U462" s="6">
        <v>459</v>
      </c>
      <c r="V462" t="b">
        <f>OR(Tabla310[[#This Row],[Tiempo_lineal (ns)]]&gt;$F$508,Tabla310[[#This Row],[Tiempo_lineal (ns)]]&lt;$F$509)</f>
        <v>0</v>
      </c>
      <c r="W462" t="b">
        <f>OR(Tabla310[[#This Row],[Tiempo_normal (ns)]]&gt;$G$508,Tabla310[[#This Row],[Tiempo_normal (ns)]]&lt;$G$509)</f>
        <v>0</v>
      </c>
      <c r="X462" s="6">
        <v>459</v>
      </c>
      <c r="Y462" t="b">
        <f>OR(Tabla411[[#This Row],[Tiempo_lineal (ns)]]&gt;$I$508,Tabla411[[#This Row],[Tiempo_lineal (ns)]]&lt;$I$509)</f>
        <v>0</v>
      </c>
      <c r="Z462" t="b">
        <f>OR(Tabla411[[#This Row],[Tiempo_normal (ns)]]&gt;$J$508,Tabla411[[#This Row],[Tiempo_normal (ns)]]&lt;$J$509)</f>
        <v>0</v>
      </c>
      <c r="AA462" s="6">
        <v>459</v>
      </c>
      <c r="AB462" t="b">
        <f>OR(Tabla512[[#This Row],[Tiempo_lineal (ns)]]&gt;$L$508,Tabla512[[#This Row],[Tiempo_lineal (ns)]]&lt;$L$509)</f>
        <v>0</v>
      </c>
      <c r="AC462" t="b">
        <f>OR(Tabla512[[#This Row],[Tiempo_normal (ns)]]&gt;$M$508,Tabla512[[#This Row],[Tiempo_normal (ns)]]&lt;$M$509)</f>
        <v>0</v>
      </c>
      <c r="AD462" s="6">
        <v>459</v>
      </c>
      <c r="AE462" t="b">
        <f>OR(Tabla613[[#This Row],[Tiempo_lineal (ns)]]&gt;$O$508,Tabla613[[#This Row],[Tiempo_lineal (ns)]]&lt;$O$509)</f>
        <v>0</v>
      </c>
      <c r="AF462" s="7" t="b">
        <f>OR(Tabla613[[#This Row],[Tiempo_normal (ns)]]&gt;$P$508,Tabla613[[#This Row],[Tiempo_normal (ns)]]&lt;$P$509)</f>
        <v>0</v>
      </c>
    </row>
    <row r="463" spans="2:32" x14ac:dyDescent="0.3">
      <c r="B463">
        <v>460</v>
      </c>
      <c r="C463">
        <v>98</v>
      </c>
      <c r="D463">
        <v>98</v>
      </c>
      <c r="E463">
        <v>460</v>
      </c>
      <c r="F463">
        <v>165</v>
      </c>
      <c r="G463">
        <v>86</v>
      </c>
      <c r="H463">
        <v>460</v>
      </c>
      <c r="I463">
        <v>132</v>
      </c>
      <c r="J463">
        <v>150</v>
      </c>
      <c r="K463">
        <v>460</v>
      </c>
      <c r="L463">
        <v>378</v>
      </c>
      <c r="M463">
        <v>309</v>
      </c>
      <c r="N463">
        <v>460</v>
      </c>
      <c r="O463">
        <v>639</v>
      </c>
      <c r="P463">
        <v>386</v>
      </c>
      <c r="R463" s="8">
        <v>460</v>
      </c>
      <c r="S463" t="b">
        <f>OR(Tabla19[[#This Row],[Tiempo_lineal (ns)]]&gt;$C$508,Tabla19[[#This Row],[Tiempo_lineal (ns)]]&lt;$C$509)</f>
        <v>0</v>
      </c>
      <c r="T463" t="b">
        <f>OR(Tabla19[[#This Row],[Tiempo_normal (ns)]]&gt;$D$508,Tabla19[[#This Row],[Tiempo_normal (ns)]]&lt;$D$509)</f>
        <v>0</v>
      </c>
      <c r="U463" s="8">
        <v>460</v>
      </c>
      <c r="V463" t="b">
        <f>OR(Tabla310[[#This Row],[Tiempo_lineal (ns)]]&gt;$F$508,Tabla310[[#This Row],[Tiempo_lineal (ns)]]&lt;$F$509)</f>
        <v>1</v>
      </c>
      <c r="W463" t="b">
        <f>OR(Tabla310[[#This Row],[Tiempo_normal (ns)]]&gt;$G$508,Tabla310[[#This Row],[Tiempo_normal (ns)]]&lt;$G$509)</f>
        <v>0</v>
      </c>
      <c r="X463" s="8">
        <v>460</v>
      </c>
      <c r="Y463" t="b">
        <f>OR(Tabla411[[#This Row],[Tiempo_lineal (ns)]]&gt;$I$508,Tabla411[[#This Row],[Tiempo_lineal (ns)]]&lt;$I$509)</f>
        <v>0</v>
      </c>
      <c r="Z463" t="b">
        <f>OR(Tabla411[[#This Row],[Tiempo_normal (ns)]]&gt;$J$508,Tabla411[[#This Row],[Tiempo_normal (ns)]]&lt;$J$509)</f>
        <v>0</v>
      </c>
      <c r="AA463" s="8">
        <v>460</v>
      </c>
      <c r="AB463" t="b">
        <f>OR(Tabla512[[#This Row],[Tiempo_lineal (ns)]]&gt;$L$508,Tabla512[[#This Row],[Tiempo_lineal (ns)]]&lt;$L$509)</f>
        <v>0</v>
      </c>
      <c r="AC463" t="b">
        <f>OR(Tabla512[[#This Row],[Tiempo_normal (ns)]]&gt;$M$508,Tabla512[[#This Row],[Tiempo_normal (ns)]]&lt;$M$509)</f>
        <v>0</v>
      </c>
      <c r="AD463" s="8">
        <v>460</v>
      </c>
      <c r="AE463" t="b">
        <f>OR(Tabla613[[#This Row],[Tiempo_lineal (ns)]]&gt;$O$508,Tabla613[[#This Row],[Tiempo_lineal (ns)]]&lt;$O$509)</f>
        <v>0</v>
      </c>
      <c r="AF463" s="7" t="b">
        <f>OR(Tabla613[[#This Row],[Tiempo_normal (ns)]]&gt;$P$508,Tabla613[[#This Row],[Tiempo_normal (ns)]]&lt;$P$509)</f>
        <v>0</v>
      </c>
    </row>
    <row r="464" spans="2:32" x14ac:dyDescent="0.3">
      <c r="B464">
        <v>461</v>
      </c>
      <c r="C464">
        <v>103</v>
      </c>
      <c r="D464">
        <v>74</v>
      </c>
      <c r="E464">
        <v>461</v>
      </c>
      <c r="F464">
        <v>123</v>
      </c>
      <c r="G464">
        <v>44</v>
      </c>
      <c r="H464">
        <v>461</v>
      </c>
      <c r="I464">
        <v>137</v>
      </c>
      <c r="J464">
        <v>169</v>
      </c>
      <c r="K464">
        <v>461</v>
      </c>
      <c r="L464">
        <v>327</v>
      </c>
      <c r="M464">
        <v>399</v>
      </c>
      <c r="N464">
        <v>461</v>
      </c>
      <c r="O464">
        <v>489</v>
      </c>
      <c r="P464">
        <v>753</v>
      </c>
      <c r="R464" s="6">
        <v>461</v>
      </c>
      <c r="S464" t="b">
        <f>OR(Tabla19[[#This Row],[Tiempo_lineal (ns)]]&gt;$C$508,Tabla19[[#This Row],[Tiempo_lineal (ns)]]&lt;$C$509)</f>
        <v>0</v>
      </c>
      <c r="T464" t="b">
        <f>OR(Tabla19[[#This Row],[Tiempo_normal (ns)]]&gt;$D$508,Tabla19[[#This Row],[Tiempo_normal (ns)]]&lt;$D$509)</f>
        <v>0</v>
      </c>
      <c r="U464" s="6">
        <v>461</v>
      </c>
      <c r="V464" t="b">
        <f>OR(Tabla310[[#This Row],[Tiempo_lineal (ns)]]&gt;$F$508,Tabla310[[#This Row],[Tiempo_lineal (ns)]]&lt;$F$509)</f>
        <v>0</v>
      </c>
      <c r="W464" t="b">
        <f>OR(Tabla310[[#This Row],[Tiempo_normal (ns)]]&gt;$G$508,Tabla310[[#This Row],[Tiempo_normal (ns)]]&lt;$G$509)</f>
        <v>0</v>
      </c>
      <c r="X464" s="6">
        <v>461</v>
      </c>
      <c r="Y464" t="b">
        <f>OR(Tabla411[[#This Row],[Tiempo_lineal (ns)]]&gt;$I$508,Tabla411[[#This Row],[Tiempo_lineal (ns)]]&lt;$I$509)</f>
        <v>0</v>
      </c>
      <c r="Z464" t="b">
        <f>OR(Tabla411[[#This Row],[Tiempo_normal (ns)]]&gt;$J$508,Tabla411[[#This Row],[Tiempo_normal (ns)]]&lt;$J$509)</f>
        <v>0</v>
      </c>
      <c r="AA464" s="6">
        <v>461</v>
      </c>
      <c r="AB464" t="b">
        <f>OR(Tabla512[[#This Row],[Tiempo_lineal (ns)]]&gt;$L$508,Tabla512[[#This Row],[Tiempo_lineal (ns)]]&lt;$L$509)</f>
        <v>0</v>
      </c>
      <c r="AC464" t="b">
        <f>OR(Tabla512[[#This Row],[Tiempo_normal (ns)]]&gt;$M$508,Tabla512[[#This Row],[Tiempo_normal (ns)]]&lt;$M$509)</f>
        <v>0</v>
      </c>
      <c r="AD464" s="6">
        <v>461</v>
      </c>
      <c r="AE464" t="b">
        <f>OR(Tabla613[[#This Row],[Tiempo_lineal (ns)]]&gt;$O$508,Tabla613[[#This Row],[Tiempo_lineal (ns)]]&lt;$O$509)</f>
        <v>0</v>
      </c>
      <c r="AF464" s="7" t="b">
        <f>OR(Tabla613[[#This Row],[Tiempo_normal (ns)]]&gt;$P$508,Tabla613[[#This Row],[Tiempo_normal (ns)]]&lt;$P$509)</f>
        <v>0</v>
      </c>
    </row>
    <row r="465" spans="2:32" x14ac:dyDescent="0.3">
      <c r="B465">
        <v>462</v>
      </c>
      <c r="C465">
        <v>83</v>
      </c>
      <c r="D465">
        <v>56</v>
      </c>
      <c r="E465">
        <v>462</v>
      </c>
      <c r="F465">
        <v>75</v>
      </c>
      <c r="G465">
        <v>48</v>
      </c>
      <c r="H465">
        <v>462</v>
      </c>
      <c r="I465">
        <v>129</v>
      </c>
      <c r="J465">
        <v>228</v>
      </c>
      <c r="K465">
        <v>462</v>
      </c>
      <c r="L465">
        <v>497</v>
      </c>
      <c r="M465">
        <v>517</v>
      </c>
      <c r="N465">
        <v>462</v>
      </c>
      <c r="O465">
        <v>333</v>
      </c>
      <c r="P465">
        <v>454</v>
      </c>
      <c r="R465" s="8">
        <v>462</v>
      </c>
      <c r="S465" t="b">
        <f>OR(Tabla19[[#This Row],[Tiempo_lineal (ns)]]&gt;$C$508,Tabla19[[#This Row],[Tiempo_lineal (ns)]]&lt;$C$509)</f>
        <v>0</v>
      </c>
      <c r="T465" t="b">
        <f>OR(Tabla19[[#This Row],[Tiempo_normal (ns)]]&gt;$D$508,Tabla19[[#This Row],[Tiempo_normal (ns)]]&lt;$D$509)</f>
        <v>0</v>
      </c>
      <c r="U465" s="8">
        <v>462</v>
      </c>
      <c r="V465" t="b">
        <f>OR(Tabla310[[#This Row],[Tiempo_lineal (ns)]]&gt;$F$508,Tabla310[[#This Row],[Tiempo_lineal (ns)]]&lt;$F$509)</f>
        <v>0</v>
      </c>
      <c r="W465" t="b">
        <f>OR(Tabla310[[#This Row],[Tiempo_normal (ns)]]&gt;$G$508,Tabla310[[#This Row],[Tiempo_normal (ns)]]&lt;$G$509)</f>
        <v>0</v>
      </c>
      <c r="X465" s="8">
        <v>462</v>
      </c>
      <c r="Y465" t="b">
        <f>OR(Tabla411[[#This Row],[Tiempo_lineal (ns)]]&gt;$I$508,Tabla411[[#This Row],[Tiempo_lineal (ns)]]&lt;$I$509)</f>
        <v>0</v>
      </c>
      <c r="Z465" t="b">
        <f>OR(Tabla411[[#This Row],[Tiempo_normal (ns)]]&gt;$J$508,Tabla411[[#This Row],[Tiempo_normal (ns)]]&lt;$J$509)</f>
        <v>0</v>
      </c>
      <c r="AA465" s="8">
        <v>462</v>
      </c>
      <c r="AB465" t="b">
        <f>OR(Tabla512[[#This Row],[Tiempo_lineal (ns)]]&gt;$L$508,Tabla512[[#This Row],[Tiempo_lineal (ns)]]&lt;$L$509)</f>
        <v>0</v>
      </c>
      <c r="AC465" t="b">
        <f>OR(Tabla512[[#This Row],[Tiempo_normal (ns)]]&gt;$M$508,Tabla512[[#This Row],[Tiempo_normal (ns)]]&lt;$M$509)</f>
        <v>0</v>
      </c>
      <c r="AD465" s="8">
        <v>462</v>
      </c>
      <c r="AE465" t="b">
        <f>OR(Tabla613[[#This Row],[Tiempo_lineal (ns)]]&gt;$O$508,Tabla613[[#This Row],[Tiempo_lineal (ns)]]&lt;$O$509)</f>
        <v>0</v>
      </c>
      <c r="AF465" s="7" t="b">
        <f>OR(Tabla613[[#This Row],[Tiempo_normal (ns)]]&gt;$P$508,Tabla613[[#This Row],[Tiempo_normal (ns)]]&lt;$P$509)</f>
        <v>0</v>
      </c>
    </row>
    <row r="466" spans="2:32" x14ac:dyDescent="0.3">
      <c r="B466">
        <v>463</v>
      </c>
      <c r="C466">
        <v>79</v>
      </c>
      <c r="D466">
        <v>62</v>
      </c>
      <c r="E466">
        <v>463</v>
      </c>
      <c r="F466">
        <v>81</v>
      </c>
      <c r="G466">
        <v>68</v>
      </c>
      <c r="H466">
        <v>463</v>
      </c>
      <c r="I466">
        <v>137</v>
      </c>
      <c r="J466">
        <v>225</v>
      </c>
      <c r="K466">
        <v>463</v>
      </c>
      <c r="L466">
        <v>636</v>
      </c>
      <c r="M466">
        <v>299</v>
      </c>
      <c r="N466">
        <v>463</v>
      </c>
      <c r="O466">
        <v>548</v>
      </c>
      <c r="P466">
        <v>1001</v>
      </c>
      <c r="R466" s="6">
        <v>463</v>
      </c>
      <c r="S466" t="b">
        <f>OR(Tabla19[[#This Row],[Tiempo_lineal (ns)]]&gt;$C$508,Tabla19[[#This Row],[Tiempo_lineal (ns)]]&lt;$C$509)</f>
        <v>0</v>
      </c>
      <c r="T466" t="b">
        <f>OR(Tabla19[[#This Row],[Tiempo_normal (ns)]]&gt;$D$508,Tabla19[[#This Row],[Tiempo_normal (ns)]]&lt;$D$509)</f>
        <v>0</v>
      </c>
      <c r="U466" s="6">
        <v>463</v>
      </c>
      <c r="V466" t="b">
        <f>OR(Tabla310[[#This Row],[Tiempo_lineal (ns)]]&gt;$F$508,Tabla310[[#This Row],[Tiempo_lineal (ns)]]&lt;$F$509)</f>
        <v>0</v>
      </c>
      <c r="W466" t="b">
        <f>OR(Tabla310[[#This Row],[Tiempo_normal (ns)]]&gt;$G$508,Tabla310[[#This Row],[Tiempo_normal (ns)]]&lt;$G$509)</f>
        <v>0</v>
      </c>
      <c r="X466" s="6">
        <v>463</v>
      </c>
      <c r="Y466" t="b">
        <f>OR(Tabla411[[#This Row],[Tiempo_lineal (ns)]]&gt;$I$508,Tabla411[[#This Row],[Tiempo_lineal (ns)]]&lt;$I$509)</f>
        <v>0</v>
      </c>
      <c r="Z466" t="b">
        <f>OR(Tabla411[[#This Row],[Tiempo_normal (ns)]]&gt;$J$508,Tabla411[[#This Row],[Tiempo_normal (ns)]]&lt;$J$509)</f>
        <v>0</v>
      </c>
      <c r="AA466" s="6">
        <v>463</v>
      </c>
      <c r="AB466" t="b">
        <f>OR(Tabla512[[#This Row],[Tiempo_lineal (ns)]]&gt;$L$508,Tabla512[[#This Row],[Tiempo_lineal (ns)]]&lt;$L$509)</f>
        <v>0</v>
      </c>
      <c r="AC466" t="b">
        <f>OR(Tabla512[[#This Row],[Tiempo_normal (ns)]]&gt;$M$508,Tabla512[[#This Row],[Tiempo_normal (ns)]]&lt;$M$509)</f>
        <v>0</v>
      </c>
      <c r="AD466" s="6">
        <v>463</v>
      </c>
      <c r="AE466" t="b">
        <f>OR(Tabla613[[#This Row],[Tiempo_lineal (ns)]]&gt;$O$508,Tabla613[[#This Row],[Tiempo_lineal (ns)]]&lt;$O$509)</f>
        <v>0</v>
      </c>
      <c r="AF466" s="7" t="b">
        <f>OR(Tabla613[[#This Row],[Tiempo_normal (ns)]]&gt;$P$508,Tabla613[[#This Row],[Tiempo_normal (ns)]]&lt;$P$509)</f>
        <v>0</v>
      </c>
    </row>
    <row r="467" spans="2:32" x14ac:dyDescent="0.3">
      <c r="B467">
        <v>464</v>
      </c>
      <c r="C467">
        <v>78</v>
      </c>
      <c r="D467">
        <v>81</v>
      </c>
      <c r="E467">
        <v>464</v>
      </c>
      <c r="F467">
        <v>111</v>
      </c>
      <c r="G467">
        <v>107</v>
      </c>
      <c r="H467">
        <v>464</v>
      </c>
      <c r="I467">
        <v>138</v>
      </c>
      <c r="J467">
        <v>44</v>
      </c>
      <c r="K467">
        <v>464</v>
      </c>
      <c r="L467">
        <v>316</v>
      </c>
      <c r="M467">
        <v>291</v>
      </c>
      <c r="N467">
        <v>464</v>
      </c>
      <c r="O467">
        <v>1962</v>
      </c>
      <c r="P467">
        <v>1085</v>
      </c>
      <c r="R467" s="8">
        <v>464</v>
      </c>
      <c r="S467" t="b">
        <f>OR(Tabla19[[#This Row],[Tiempo_lineal (ns)]]&gt;$C$508,Tabla19[[#This Row],[Tiempo_lineal (ns)]]&lt;$C$509)</f>
        <v>0</v>
      </c>
      <c r="T467" t="b">
        <f>OR(Tabla19[[#This Row],[Tiempo_normal (ns)]]&gt;$D$508,Tabla19[[#This Row],[Tiempo_normal (ns)]]&lt;$D$509)</f>
        <v>0</v>
      </c>
      <c r="U467" s="8">
        <v>464</v>
      </c>
      <c r="V467" t="b">
        <f>OR(Tabla310[[#This Row],[Tiempo_lineal (ns)]]&gt;$F$508,Tabla310[[#This Row],[Tiempo_lineal (ns)]]&lt;$F$509)</f>
        <v>0</v>
      </c>
      <c r="W467" t="b">
        <f>OR(Tabla310[[#This Row],[Tiempo_normal (ns)]]&gt;$G$508,Tabla310[[#This Row],[Tiempo_normal (ns)]]&lt;$G$509)</f>
        <v>0</v>
      </c>
      <c r="X467" s="8">
        <v>464</v>
      </c>
      <c r="Y467" t="b">
        <f>OR(Tabla411[[#This Row],[Tiempo_lineal (ns)]]&gt;$I$508,Tabla411[[#This Row],[Tiempo_lineal (ns)]]&lt;$I$509)</f>
        <v>0</v>
      </c>
      <c r="Z467" t="b">
        <f>OR(Tabla411[[#This Row],[Tiempo_normal (ns)]]&gt;$J$508,Tabla411[[#This Row],[Tiempo_normal (ns)]]&lt;$J$509)</f>
        <v>0</v>
      </c>
      <c r="AA467" s="8">
        <v>464</v>
      </c>
      <c r="AB467" t="b">
        <f>OR(Tabla512[[#This Row],[Tiempo_lineal (ns)]]&gt;$L$508,Tabla512[[#This Row],[Tiempo_lineal (ns)]]&lt;$L$509)</f>
        <v>0</v>
      </c>
      <c r="AC467" t="b">
        <f>OR(Tabla512[[#This Row],[Tiempo_normal (ns)]]&gt;$M$508,Tabla512[[#This Row],[Tiempo_normal (ns)]]&lt;$M$509)</f>
        <v>0</v>
      </c>
      <c r="AD467" s="8">
        <v>464</v>
      </c>
      <c r="AE467" t="b">
        <f>OR(Tabla613[[#This Row],[Tiempo_lineal (ns)]]&gt;$O$508,Tabla613[[#This Row],[Tiempo_lineal (ns)]]&lt;$O$509)</f>
        <v>1</v>
      </c>
      <c r="AF467" s="7" t="b">
        <f>OR(Tabla613[[#This Row],[Tiempo_normal (ns)]]&gt;$P$508,Tabla613[[#This Row],[Tiempo_normal (ns)]]&lt;$P$509)</f>
        <v>0</v>
      </c>
    </row>
    <row r="468" spans="2:32" x14ac:dyDescent="0.3">
      <c r="B468">
        <v>465</v>
      </c>
      <c r="C468">
        <v>64</v>
      </c>
      <c r="D468">
        <v>43</v>
      </c>
      <c r="E468">
        <v>465</v>
      </c>
      <c r="F468">
        <v>97</v>
      </c>
      <c r="G468">
        <v>67</v>
      </c>
      <c r="H468">
        <v>465</v>
      </c>
      <c r="I468">
        <v>111</v>
      </c>
      <c r="J468">
        <v>92</v>
      </c>
      <c r="K468">
        <v>465</v>
      </c>
      <c r="L468">
        <v>300</v>
      </c>
      <c r="M468">
        <v>378</v>
      </c>
      <c r="N468">
        <v>465</v>
      </c>
      <c r="O468">
        <v>751</v>
      </c>
      <c r="P468">
        <v>508</v>
      </c>
      <c r="R468" s="6">
        <v>465</v>
      </c>
      <c r="S468" t="b">
        <f>OR(Tabla19[[#This Row],[Tiempo_lineal (ns)]]&gt;$C$508,Tabla19[[#This Row],[Tiempo_lineal (ns)]]&lt;$C$509)</f>
        <v>0</v>
      </c>
      <c r="T468" t="b">
        <f>OR(Tabla19[[#This Row],[Tiempo_normal (ns)]]&gt;$D$508,Tabla19[[#This Row],[Tiempo_normal (ns)]]&lt;$D$509)</f>
        <v>0</v>
      </c>
      <c r="U468" s="6">
        <v>465</v>
      </c>
      <c r="V468" t="b">
        <f>OR(Tabla310[[#This Row],[Tiempo_lineal (ns)]]&gt;$F$508,Tabla310[[#This Row],[Tiempo_lineal (ns)]]&lt;$F$509)</f>
        <v>0</v>
      </c>
      <c r="W468" t="b">
        <f>OR(Tabla310[[#This Row],[Tiempo_normal (ns)]]&gt;$G$508,Tabla310[[#This Row],[Tiempo_normal (ns)]]&lt;$G$509)</f>
        <v>0</v>
      </c>
      <c r="X468" s="6">
        <v>465</v>
      </c>
      <c r="Y468" t="b">
        <f>OR(Tabla411[[#This Row],[Tiempo_lineal (ns)]]&gt;$I$508,Tabla411[[#This Row],[Tiempo_lineal (ns)]]&lt;$I$509)</f>
        <v>0</v>
      </c>
      <c r="Z468" t="b">
        <f>OR(Tabla411[[#This Row],[Tiempo_normal (ns)]]&gt;$J$508,Tabla411[[#This Row],[Tiempo_normal (ns)]]&lt;$J$509)</f>
        <v>0</v>
      </c>
      <c r="AA468" s="6">
        <v>465</v>
      </c>
      <c r="AB468" t="b">
        <f>OR(Tabla512[[#This Row],[Tiempo_lineal (ns)]]&gt;$L$508,Tabla512[[#This Row],[Tiempo_lineal (ns)]]&lt;$L$509)</f>
        <v>0</v>
      </c>
      <c r="AC468" t="b">
        <f>OR(Tabla512[[#This Row],[Tiempo_normal (ns)]]&gt;$M$508,Tabla512[[#This Row],[Tiempo_normal (ns)]]&lt;$M$509)</f>
        <v>0</v>
      </c>
      <c r="AD468" s="6">
        <v>465</v>
      </c>
      <c r="AE468" t="b">
        <f>OR(Tabla613[[#This Row],[Tiempo_lineal (ns)]]&gt;$O$508,Tabla613[[#This Row],[Tiempo_lineal (ns)]]&lt;$O$509)</f>
        <v>0</v>
      </c>
      <c r="AF468" s="7" t="b">
        <f>OR(Tabla613[[#This Row],[Tiempo_normal (ns)]]&gt;$P$508,Tabla613[[#This Row],[Tiempo_normal (ns)]]&lt;$P$509)</f>
        <v>0</v>
      </c>
    </row>
    <row r="469" spans="2:32" x14ac:dyDescent="0.3">
      <c r="B469">
        <v>466</v>
      </c>
      <c r="C469">
        <v>73</v>
      </c>
      <c r="D469">
        <v>90</v>
      </c>
      <c r="E469">
        <v>466</v>
      </c>
      <c r="F469">
        <v>122</v>
      </c>
      <c r="G469">
        <v>91</v>
      </c>
      <c r="H469">
        <v>466</v>
      </c>
      <c r="I469">
        <v>116</v>
      </c>
      <c r="J469">
        <v>58</v>
      </c>
      <c r="K469">
        <v>466</v>
      </c>
      <c r="L469">
        <v>535</v>
      </c>
      <c r="M469">
        <v>163</v>
      </c>
      <c r="N469">
        <v>466</v>
      </c>
      <c r="O469">
        <v>880</v>
      </c>
      <c r="P469">
        <v>463</v>
      </c>
      <c r="R469" s="8">
        <v>466</v>
      </c>
      <c r="S469" t="b">
        <f>OR(Tabla19[[#This Row],[Tiempo_lineal (ns)]]&gt;$C$508,Tabla19[[#This Row],[Tiempo_lineal (ns)]]&lt;$C$509)</f>
        <v>0</v>
      </c>
      <c r="T469" t="b">
        <f>OR(Tabla19[[#This Row],[Tiempo_normal (ns)]]&gt;$D$508,Tabla19[[#This Row],[Tiempo_normal (ns)]]&lt;$D$509)</f>
        <v>0</v>
      </c>
      <c r="U469" s="8">
        <v>466</v>
      </c>
      <c r="V469" t="b">
        <f>OR(Tabla310[[#This Row],[Tiempo_lineal (ns)]]&gt;$F$508,Tabla310[[#This Row],[Tiempo_lineal (ns)]]&lt;$F$509)</f>
        <v>0</v>
      </c>
      <c r="W469" t="b">
        <f>OR(Tabla310[[#This Row],[Tiempo_normal (ns)]]&gt;$G$508,Tabla310[[#This Row],[Tiempo_normal (ns)]]&lt;$G$509)</f>
        <v>0</v>
      </c>
      <c r="X469" s="8">
        <v>466</v>
      </c>
      <c r="Y469" t="b">
        <f>OR(Tabla411[[#This Row],[Tiempo_lineal (ns)]]&gt;$I$508,Tabla411[[#This Row],[Tiempo_lineal (ns)]]&lt;$I$509)</f>
        <v>0</v>
      </c>
      <c r="Z469" t="b">
        <f>OR(Tabla411[[#This Row],[Tiempo_normal (ns)]]&gt;$J$508,Tabla411[[#This Row],[Tiempo_normal (ns)]]&lt;$J$509)</f>
        <v>0</v>
      </c>
      <c r="AA469" s="8">
        <v>466</v>
      </c>
      <c r="AB469" t="b">
        <f>OR(Tabla512[[#This Row],[Tiempo_lineal (ns)]]&gt;$L$508,Tabla512[[#This Row],[Tiempo_lineal (ns)]]&lt;$L$509)</f>
        <v>0</v>
      </c>
      <c r="AC469" t="b">
        <f>OR(Tabla512[[#This Row],[Tiempo_normal (ns)]]&gt;$M$508,Tabla512[[#This Row],[Tiempo_normal (ns)]]&lt;$M$509)</f>
        <v>0</v>
      </c>
      <c r="AD469" s="8">
        <v>466</v>
      </c>
      <c r="AE469" t="b">
        <f>OR(Tabla613[[#This Row],[Tiempo_lineal (ns)]]&gt;$O$508,Tabla613[[#This Row],[Tiempo_lineal (ns)]]&lt;$O$509)</f>
        <v>0</v>
      </c>
      <c r="AF469" s="7" t="b">
        <f>OR(Tabla613[[#This Row],[Tiempo_normal (ns)]]&gt;$P$508,Tabla613[[#This Row],[Tiempo_normal (ns)]]&lt;$P$509)</f>
        <v>0</v>
      </c>
    </row>
    <row r="470" spans="2:32" x14ac:dyDescent="0.3">
      <c r="B470">
        <v>467</v>
      </c>
      <c r="C470">
        <v>107</v>
      </c>
      <c r="D470">
        <v>74</v>
      </c>
      <c r="E470">
        <v>467</v>
      </c>
      <c r="F470">
        <v>81</v>
      </c>
      <c r="G470">
        <v>80</v>
      </c>
      <c r="H470">
        <v>467</v>
      </c>
      <c r="I470">
        <v>144</v>
      </c>
      <c r="J470">
        <v>216</v>
      </c>
      <c r="K470">
        <v>467</v>
      </c>
      <c r="L470">
        <v>655</v>
      </c>
      <c r="M470">
        <v>389</v>
      </c>
      <c r="N470">
        <v>467</v>
      </c>
      <c r="O470">
        <v>970</v>
      </c>
      <c r="P470">
        <v>320</v>
      </c>
      <c r="R470" s="6">
        <v>467</v>
      </c>
      <c r="S470" t="b">
        <f>OR(Tabla19[[#This Row],[Tiempo_lineal (ns)]]&gt;$C$508,Tabla19[[#This Row],[Tiempo_lineal (ns)]]&lt;$C$509)</f>
        <v>0</v>
      </c>
      <c r="T470" t="b">
        <f>OR(Tabla19[[#This Row],[Tiempo_normal (ns)]]&gt;$D$508,Tabla19[[#This Row],[Tiempo_normal (ns)]]&lt;$D$509)</f>
        <v>0</v>
      </c>
      <c r="U470" s="6">
        <v>467</v>
      </c>
      <c r="V470" t="b">
        <f>OR(Tabla310[[#This Row],[Tiempo_lineal (ns)]]&gt;$F$508,Tabla310[[#This Row],[Tiempo_lineal (ns)]]&lt;$F$509)</f>
        <v>0</v>
      </c>
      <c r="W470" t="b">
        <f>OR(Tabla310[[#This Row],[Tiempo_normal (ns)]]&gt;$G$508,Tabla310[[#This Row],[Tiempo_normal (ns)]]&lt;$G$509)</f>
        <v>0</v>
      </c>
      <c r="X470" s="6">
        <v>467</v>
      </c>
      <c r="Y470" t="b">
        <f>OR(Tabla411[[#This Row],[Tiempo_lineal (ns)]]&gt;$I$508,Tabla411[[#This Row],[Tiempo_lineal (ns)]]&lt;$I$509)</f>
        <v>0</v>
      </c>
      <c r="Z470" t="b">
        <f>OR(Tabla411[[#This Row],[Tiempo_normal (ns)]]&gt;$J$508,Tabla411[[#This Row],[Tiempo_normal (ns)]]&lt;$J$509)</f>
        <v>0</v>
      </c>
      <c r="AA470" s="6">
        <v>467</v>
      </c>
      <c r="AB470" t="b">
        <f>OR(Tabla512[[#This Row],[Tiempo_lineal (ns)]]&gt;$L$508,Tabla512[[#This Row],[Tiempo_lineal (ns)]]&lt;$L$509)</f>
        <v>0</v>
      </c>
      <c r="AC470" t="b">
        <f>OR(Tabla512[[#This Row],[Tiempo_normal (ns)]]&gt;$M$508,Tabla512[[#This Row],[Tiempo_normal (ns)]]&lt;$M$509)</f>
        <v>0</v>
      </c>
      <c r="AD470" s="6">
        <v>467</v>
      </c>
      <c r="AE470" t="b">
        <f>OR(Tabla613[[#This Row],[Tiempo_lineal (ns)]]&gt;$O$508,Tabla613[[#This Row],[Tiempo_lineal (ns)]]&lt;$O$509)</f>
        <v>0</v>
      </c>
      <c r="AF470" s="7" t="b">
        <f>OR(Tabla613[[#This Row],[Tiempo_normal (ns)]]&gt;$P$508,Tabla613[[#This Row],[Tiempo_normal (ns)]]&lt;$P$509)</f>
        <v>0</v>
      </c>
    </row>
    <row r="471" spans="2:32" x14ac:dyDescent="0.3">
      <c r="B471">
        <v>468</v>
      </c>
      <c r="C471">
        <v>131</v>
      </c>
      <c r="D471">
        <v>111</v>
      </c>
      <c r="E471">
        <v>468</v>
      </c>
      <c r="F471">
        <v>133</v>
      </c>
      <c r="G471">
        <v>118</v>
      </c>
      <c r="H471">
        <v>468</v>
      </c>
      <c r="I471">
        <v>92</v>
      </c>
      <c r="J471">
        <v>63</v>
      </c>
      <c r="K471">
        <v>468</v>
      </c>
      <c r="L471">
        <v>264</v>
      </c>
      <c r="M471">
        <v>196</v>
      </c>
      <c r="N471">
        <v>468</v>
      </c>
      <c r="O471">
        <v>970</v>
      </c>
      <c r="P471">
        <v>520</v>
      </c>
      <c r="R471" s="8">
        <v>468</v>
      </c>
      <c r="S471" t="b">
        <f>OR(Tabla19[[#This Row],[Tiempo_lineal (ns)]]&gt;$C$508,Tabla19[[#This Row],[Tiempo_lineal (ns)]]&lt;$C$509)</f>
        <v>0</v>
      </c>
      <c r="T471" t="b">
        <f>OR(Tabla19[[#This Row],[Tiempo_normal (ns)]]&gt;$D$508,Tabla19[[#This Row],[Tiempo_normal (ns)]]&lt;$D$509)</f>
        <v>0</v>
      </c>
      <c r="U471" s="8">
        <v>468</v>
      </c>
      <c r="V471" t="b">
        <f>OR(Tabla310[[#This Row],[Tiempo_lineal (ns)]]&gt;$F$508,Tabla310[[#This Row],[Tiempo_lineal (ns)]]&lt;$F$509)</f>
        <v>0</v>
      </c>
      <c r="W471" t="b">
        <f>OR(Tabla310[[#This Row],[Tiempo_normal (ns)]]&gt;$G$508,Tabla310[[#This Row],[Tiempo_normal (ns)]]&lt;$G$509)</f>
        <v>0</v>
      </c>
      <c r="X471" s="8">
        <v>468</v>
      </c>
      <c r="Y471" t="b">
        <f>OR(Tabla411[[#This Row],[Tiempo_lineal (ns)]]&gt;$I$508,Tabla411[[#This Row],[Tiempo_lineal (ns)]]&lt;$I$509)</f>
        <v>0</v>
      </c>
      <c r="Z471" t="b">
        <f>OR(Tabla411[[#This Row],[Tiempo_normal (ns)]]&gt;$J$508,Tabla411[[#This Row],[Tiempo_normal (ns)]]&lt;$J$509)</f>
        <v>0</v>
      </c>
      <c r="AA471" s="8">
        <v>468</v>
      </c>
      <c r="AB471" t="b">
        <f>OR(Tabla512[[#This Row],[Tiempo_lineal (ns)]]&gt;$L$508,Tabla512[[#This Row],[Tiempo_lineal (ns)]]&lt;$L$509)</f>
        <v>0</v>
      </c>
      <c r="AC471" t="b">
        <f>OR(Tabla512[[#This Row],[Tiempo_normal (ns)]]&gt;$M$508,Tabla512[[#This Row],[Tiempo_normal (ns)]]&lt;$M$509)</f>
        <v>0</v>
      </c>
      <c r="AD471" s="8">
        <v>468</v>
      </c>
      <c r="AE471" t="b">
        <f>OR(Tabla613[[#This Row],[Tiempo_lineal (ns)]]&gt;$O$508,Tabla613[[#This Row],[Tiempo_lineal (ns)]]&lt;$O$509)</f>
        <v>0</v>
      </c>
      <c r="AF471" s="7" t="b">
        <f>OR(Tabla613[[#This Row],[Tiempo_normal (ns)]]&gt;$P$508,Tabla613[[#This Row],[Tiempo_normal (ns)]]&lt;$P$509)</f>
        <v>0</v>
      </c>
    </row>
    <row r="472" spans="2:32" x14ac:dyDescent="0.3">
      <c r="B472">
        <v>469</v>
      </c>
      <c r="C472">
        <v>103</v>
      </c>
      <c r="D472">
        <v>70</v>
      </c>
      <c r="E472">
        <v>469</v>
      </c>
      <c r="F472">
        <v>306</v>
      </c>
      <c r="G472">
        <v>121</v>
      </c>
      <c r="H472">
        <v>469</v>
      </c>
      <c r="I472">
        <v>117</v>
      </c>
      <c r="J472">
        <v>107</v>
      </c>
      <c r="K472">
        <v>469</v>
      </c>
      <c r="L472">
        <v>335</v>
      </c>
      <c r="M472">
        <v>389</v>
      </c>
      <c r="N472">
        <v>469</v>
      </c>
      <c r="O472">
        <v>859</v>
      </c>
      <c r="P472">
        <v>612</v>
      </c>
      <c r="R472" s="6">
        <v>469</v>
      </c>
      <c r="S472" t="b">
        <f>OR(Tabla19[[#This Row],[Tiempo_lineal (ns)]]&gt;$C$508,Tabla19[[#This Row],[Tiempo_lineal (ns)]]&lt;$C$509)</f>
        <v>0</v>
      </c>
      <c r="T472" t="b">
        <f>OR(Tabla19[[#This Row],[Tiempo_normal (ns)]]&gt;$D$508,Tabla19[[#This Row],[Tiempo_normal (ns)]]&lt;$D$509)</f>
        <v>0</v>
      </c>
      <c r="U472" s="6">
        <v>469</v>
      </c>
      <c r="V472" t="b">
        <f>OR(Tabla310[[#This Row],[Tiempo_lineal (ns)]]&gt;$F$508,Tabla310[[#This Row],[Tiempo_lineal (ns)]]&lt;$F$509)</f>
        <v>1</v>
      </c>
      <c r="W472" t="b">
        <f>OR(Tabla310[[#This Row],[Tiempo_normal (ns)]]&gt;$G$508,Tabla310[[#This Row],[Tiempo_normal (ns)]]&lt;$G$509)</f>
        <v>0</v>
      </c>
      <c r="X472" s="6">
        <v>469</v>
      </c>
      <c r="Y472" t="b">
        <f>OR(Tabla411[[#This Row],[Tiempo_lineal (ns)]]&gt;$I$508,Tabla411[[#This Row],[Tiempo_lineal (ns)]]&lt;$I$509)</f>
        <v>0</v>
      </c>
      <c r="Z472" t="b">
        <f>OR(Tabla411[[#This Row],[Tiempo_normal (ns)]]&gt;$J$508,Tabla411[[#This Row],[Tiempo_normal (ns)]]&lt;$J$509)</f>
        <v>0</v>
      </c>
      <c r="AA472" s="6">
        <v>469</v>
      </c>
      <c r="AB472" t="b">
        <f>OR(Tabla512[[#This Row],[Tiempo_lineal (ns)]]&gt;$L$508,Tabla512[[#This Row],[Tiempo_lineal (ns)]]&lt;$L$509)</f>
        <v>0</v>
      </c>
      <c r="AC472" t="b">
        <f>OR(Tabla512[[#This Row],[Tiempo_normal (ns)]]&gt;$M$508,Tabla512[[#This Row],[Tiempo_normal (ns)]]&lt;$M$509)</f>
        <v>0</v>
      </c>
      <c r="AD472" s="6">
        <v>469</v>
      </c>
      <c r="AE472" t="b">
        <f>OR(Tabla613[[#This Row],[Tiempo_lineal (ns)]]&gt;$O$508,Tabla613[[#This Row],[Tiempo_lineal (ns)]]&lt;$O$509)</f>
        <v>0</v>
      </c>
      <c r="AF472" s="7" t="b">
        <f>OR(Tabla613[[#This Row],[Tiempo_normal (ns)]]&gt;$P$508,Tabla613[[#This Row],[Tiempo_normal (ns)]]&lt;$P$509)</f>
        <v>0</v>
      </c>
    </row>
    <row r="473" spans="2:32" x14ac:dyDescent="0.3">
      <c r="B473">
        <v>470</v>
      </c>
      <c r="C473">
        <v>106</v>
      </c>
      <c r="D473">
        <v>98</v>
      </c>
      <c r="E473">
        <v>470</v>
      </c>
      <c r="F473">
        <v>169</v>
      </c>
      <c r="G473">
        <v>114</v>
      </c>
      <c r="H473">
        <v>470</v>
      </c>
      <c r="I473">
        <v>471</v>
      </c>
      <c r="J473">
        <v>44</v>
      </c>
      <c r="K473">
        <v>470</v>
      </c>
      <c r="L473">
        <v>261</v>
      </c>
      <c r="M473">
        <v>260</v>
      </c>
      <c r="N473">
        <v>470</v>
      </c>
      <c r="O473">
        <v>413</v>
      </c>
      <c r="P473">
        <v>403</v>
      </c>
      <c r="R473" s="8">
        <v>470</v>
      </c>
      <c r="S473" t="b">
        <f>OR(Tabla19[[#This Row],[Tiempo_lineal (ns)]]&gt;$C$508,Tabla19[[#This Row],[Tiempo_lineal (ns)]]&lt;$C$509)</f>
        <v>0</v>
      </c>
      <c r="T473" t="b">
        <f>OR(Tabla19[[#This Row],[Tiempo_normal (ns)]]&gt;$D$508,Tabla19[[#This Row],[Tiempo_normal (ns)]]&lt;$D$509)</f>
        <v>0</v>
      </c>
      <c r="U473" s="8">
        <v>470</v>
      </c>
      <c r="V473" t="b">
        <f>OR(Tabla310[[#This Row],[Tiempo_lineal (ns)]]&gt;$F$508,Tabla310[[#This Row],[Tiempo_lineal (ns)]]&lt;$F$509)</f>
        <v>1</v>
      </c>
      <c r="W473" t="b">
        <f>OR(Tabla310[[#This Row],[Tiempo_normal (ns)]]&gt;$G$508,Tabla310[[#This Row],[Tiempo_normal (ns)]]&lt;$G$509)</f>
        <v>0</v>
      </c>
      <c r="X473" s="8">
        <v>470</v>
      </c>
      <c r="Y473" t="b">
        <f>OR(Tabla411[[#This Row],[Tiempo_lineal (ns)]]&gt;$I$508,Tabla411[[#This Row],[Tiempo_lineal (ns)]]&lt;$I$509)</f>
        <v>0</v>
      </c>
      <c r="Z473" t="b">
        <f>OR(Tabla411[[#This Row],[Tiempo_normal (ns)]]&gt;$J$508,Tabla411[[#This Row],[Tiempo_normal (ns)]]&lt;$J$509)</f>
        <v>0</v>
      </c>
      <c r="AA473" s="8">
        <v>470</v>
      </c>
      <c r="AB473" t="b">
        <f>OR(Tabla512[[#This Row],[Tiempo_lineal (ns)]]&gt;$L$508,Tabla512[[#This Row],[Tiempo_lineal (ns)]]&lt;$L$509)</f>
        <v>0</v>
      </c>
      <c r="AC473" t="b">
        <f>OR(Tabla512[[#This Row],[Tiempo_normal (ns)]]&gt;$M$508,Tabla512[[#This Row],[Tiempo_normal (ns)]]&lt;$M$509)</f>
        <v>0</v>
      </c>
      <c r="AD473" s="8">
        <v>470</v>
      </c>
      <c r="AE473" t="b">
        <f>OR(Tabla613[[#This Row],[Tiempo_lineal (ns)]]&gt;$O$508,Tabla613[[#This Row],[Tiempo_lineal (ns)]]&lt;$O$509)</f>
        <v>0</v>
      </c>
      <c r="AF473" s="7" t="b">
        <f>OR(Tabla613[[#This Row],[Tiempo_normal (ns)]]&gt;$P$508,Tabla613[[#This Row],[Tiempo_normal (ns)]]&lt;$P$509)</f>
        <v>0</v>
      </c>
    </row>
    <row r="474" spans="2:32" x14ac:dyDescent="0.3">
      <c r="B474">
        <v>471</v>
      </c>
      <c r="C474">
        <v>113</v>
      </c>
      <c r="D474">
        <v>97</v>
      </c>
      <c r="E474">
        <v>471</v>
      </c>
      <c r="F474">
        <v>170</v>
      </c>
      <c r="G474">
        <v>149</v>
      </c>
      <c r="H474">
        <v>471</v>
      </c>
      <c r="I474">
        <v>100</v>
      </c>
      <c r="J474">
        <v>117</v>
      </c>
      <c r="K474">
        <v>471</v>
      </c>
      <c r="L474">
        <v>175</v>
      </c>
      <c r="M474">
        <v>365</v>
      </c>
      <c r="N474">
        <v>471</v>
      </c>
      <c r="O474">
        <v>894</v>
      </c>
      <c r="P474">
        <v>759</v>
      </c>
      <c r="R474" s="6">
        <v>471</v>
      </c>
      <c r="S474" t="b">
        <f>OR(Tabla19[[#This Row],[Tiempo_lineal (ns)]]&gt;$C$508,Tabla19[[#This Row],[Tiempo_lineal (ns)]]&lt;$C$509)</f>
        <v>0</v>
      </c>
      <c r="T474" t="b">
        <f>OR(Tabla19[[#This Row],[Tiempo_normal (ns)]]&gt;$D$508,Tabla19[[#This Row],[Tiempo_normal (ns)]]&lt;$D$509)</f>
        <v>0</v>
      </c>
      <c r="U474" s="6">
        <v>471</v>
      </c>
      <c r="V474" t="b">
        <f>OR(Tabla310[[#This Row],[Tiempo_lineal (ns)]]&gt;$F$508,Tabla310[[#This Row],[Tiempo_lineal (ns)]]&lt;$F$509)</f>
        <v>1</v>
      </c>
      <c r="W474" t="b">
        <f>OR(Tabla310[[#This Row],[Tiempo_normal (ns)]]&gt;$G$508,Tabla310[[#This Row],[Tiempo_normal (ns)]]&lt;$G$509)</f>
        <v>0</v>
      </c>
      <c r="X474" s="6">
        <v>471</v>
      </c>
      <c r="Y474" t="b">
        <f>OR(Tabla411[[#This Row],[Tiempo_lineal (ns)]]&gt;$I$508,Tabla411[[#This Row],[Tiempo_lineal (ns)]]&lt;$I$509)</f>
        <v>0</v>
      </c>
      <c r="Z474" t="b">
        <f>OR(Tabla411[[#This Row],[Tiempo_normal (ns)]]&gt;$J$508,Tabla411[[#This Row],[Tiempo_normal (ns)]]&lt;$J$509)</f>
        <v>0</v>
      </c>
      <c r="AA474" s="6">
        <v>471</v>
      </c>
      <c r="AB474" t="b">
        <f>OR(Tabla512[[#This Row],[Tiempo_lineal (ns)]]&gt;$L$508,Tabla512[[#This Row],[Tiempo_lineal (ns)]]&lt;$L$509)</f>
        <v>0</v>
      </c>
      <c r="AC474" t="b">
        <f>OR(Tabla512[[#This Row],[Tiempo_normal (ns)]]&gt;$M$508,Tabla512[[#This Row],[Tiempo_normal (ns)]]&lt;$M$509)</f>
        <v>0</v>
      </c>
      <c r="AD474" s="6">
        <v>471</v>
      </c>
      <c r="AE474" t="b">
        <f>OR(Tabla613[[#This Row],[Tiempo_lineal (ns)]]&gt;$O$508,Tabla613[[#This Row],[Tiempo_lineal (ns)]]&lt;$O$509)</f>
        <v>0</v>
      </c>
      <c r="AF474" s="7" t="b">
        <f>OR(Tabla613[[#This Row],[Tiempo_normal (ns)]]&gt;$P$508,Tabla613[[#This Row],[Tiempo_normal (ns)]]&lt;$P$509)</f>
        <v>0</v>
      </c>
    </row>
    <row r="475" spans="2:32" x14ac:dyDescent="0.3">
      <c r="B475">
        <v>472</v>
      </c>
      <c r="C475">
        <v>116</v>
      </c>
      <c r="D475">
        <v>168</v>
      </c>
      <c r="E475">
        <v>472</v>
      </c>
      <c r="F475">
        <v>145</v>
      </c>
      <c r="G475">
        <v>123</v>
      </c>
      <c r="H475">
        <v>472</v>
      </c>
      <c r="I475">
        <v>139</v>
      </c>
      <c r="J475">
        <v>107</v>
      </c>
      <c r="K475">
        <v>472</v>
      </c>
      <c r="L475">
        <v>435</v>
      </c>
      <c r="M475">
        <v>455</v>
      </c>
      <c r="N475">
        <v>472</v>
      </c>
      <c r="O475">
        <v>675</v>
      </c>
      <c r="P475">
        <v>722</v>
      </c>
      <c r="R475" s="8">
        <v>472</v>
      </c>
      <c r="S475" t="b">
        <f>OR(Tabla19[[#This Row],[Tiempo_lineal (ns)]]&gt;$C$508,Tabla19[[#This Row],[Tiempo_lineal (ns)]]&lt;$C$509)</f>
        <v>0</v>
      </c>
      <c r="T475" t="b">
        <f>OR(Tabla19[[#This Row],[Tiempo_normal (ns)]]&gt;$D$508,Tabla19[[#This Row],[Tiempo_normal (ns)]]&lt;$D$509)</f>
        <v>1</v>
      </c>
      <c r="U475" s="8">
        <v>472</v>
      </c>
      <c r="V475" t="b">
        <f>OR(Tabla310[[#This Row],[Tiempo_lineal (ns)]]&gt;$F$508,Tabla310[[#This Row],[Tiempo_lineal (ns)]]&lt;$F$509)</f>
        <v>0</v>
      </c>
      <c r="W475" t="b">
        <f>OR(Tabla310[[#This Row],[Tiempo_normal (ns)]]&gt;$G$508,Tabla310[[#This Row],[Tiempo_normal (ns)]]&lt;$G$509)</f>
        <v>0</v>
      </c>
      <c r="X475" s="8">
        <v>472</v>
      </c>
      <c r="Y475" t="b">
        <f>OR(Tabla411[[#This Row],[Tiempo_lineal (ns)]]&gt;$I$508,Tabla411[[#This Row],[Tiempo_lineal (ns)]]&lt;$I$509)</f>
        <v>0</v>
      </c>
      <c r="Z475" t="b">
        <f>OR(Tabla411[[#This Row],[Tiempo_normal (ns)]]&gt;$J$508,Tabla411[[#This Row],[Tiempo_normal (ns)]]&lt;$J$509)</f>
        <v>0</v>
      </c>
      <c r="AA475" s="8">
        <v>472</v>
      </c>
      <c r="AB475" t="b">
        <f>OR(Tabla512[[#This Row],[Tiempo_lineal (ns)]]&gt;$L$508,Tabla512[[#This Row],[Tiempo_lineal (ns)]]&lt;$L$509)</f>
        <v>0</v>
      </c>
      <c r="AC475" t="b">
        <f>OR(Tabla512[[#This Row],[Tiempo_normal (ns)]]&gt;$M$508,Tabla512[[#This Row],[Tiempo_normal (ns)]]&lt;$M$509)</f>
        <v>0</v>
      </c>
      <c r="AD475" s="8">
        <v>472</v>
      </c>
      <c r="AE475" t="b">
        <f>OR(Tabla613[[#This Row],[Tiempo_lineal (ns)]]&gt;$O$508,Tabla613[[#This Row],[Tiempo_lineal (ns)]]&lt;$O$509)</f>
        <v>0</v>
      </c>
      <c r="AF475" s="7" t="b">
        <f>OR(Tabla613[[#This Row],[Tiempo_normal (ns)]]&gt;$P$508,Tabla613[[#This Row],[Tiempo_normal (ns)]]&lt;$P$509)</f>
        <v>0</v>
      </c>
    </row>
    <row r="476" spans="2:32" x14ac:dyDescent="0.3">
      <c r="B476">
        <v>473</v>
      </c>
      <c r="C476">
        <v>109</v>
      </c>
      <c r="D476">
        <v>83</v>
      </c>
      <c r="E476">
        <v>473</v>
      </c>
      <c r="F476">
        <v>135</v>
      </c>
      <c r="G476">
        <v>94</v>
      </c>
      <c r="H476">
        <v>473</v>
      </c>
      <c r="I476">
        <v>152</v>
      </c>
      <c r="J476">
        <v>404</v>
      </c>
      <c r="K476">
        <v>473</v>
      </c>
      <c r="L476">
        <v>340</v>
      </c>
      <c r="M476">
        <v>420</v>
      </c>
      <c r="N476">
        <v>473</v>
      </c>
      <c r="O476">
        <v>625</v>
      </c>
      <c r="P476">
        <v>459</v>
      </c>
      <c r="R476" s="6">
        <v>473</v>
      </c>
      <c r="S476" t="b">
        <f>OR(Tabla19[[#This Row],[Tiempo_lineal (ns)]]&gt;$C$508,Tabla19[[#This Row],[Tiempo_lineal (ns)]]&lt;$C$509)</f>
        <v>0</v>
      </c>
      <c r="T476" t="b">
        <f>OR(Tabla19[[#This Row],[Tiempo_normal (ns)]]&gt;$D$508,Tabla19[[#This Row],[Tiempo_normal (ns)]]&lt;$D$509)</f>
        <v>0</v>
      </c>
      <c r="U476" s="6">
        <v>473</v>
      </c>
      <c r="V476" t="b">
        <f>OR(Tabla310[[#This Row],[Tiempo_lineal (ns)]]&gt;$F$508,Tabla310[[#This Row],[Tiempo_lineal (ns)]]&lt;$F$509)</f>
        <v>0</v>
      </c>
      <c r="W476" t="b">
        <f>OR(Tabla310[[#This Row],[Tiempo_normal (ns)]]&gt;$G$508,Tabla310[[#This Row],[Tiempo_normal (ns)]]&lt;$G$509)</f>
        <v>0</v>
      </c>
      <c r="X476" s="6">
        <v>473</v>
      </c>
      <c r="Y476" t="b">
        <f>OR(Tabla411[[#This Row],[Tiempo_lineal (ns)]]&gt;$I$508,Tabla411[[#This Row],[Tiempo_lineal (ns)]]&lt;$I$509)</f>
        <v>0</v>
      </c>
      <c r="Z476" t="b">
        <f>OR(Tabla411[[#This Row],[Tiempo_normal (ns)]]&gt;$J$508,Tabla411[[#This Row],[Tiempo_normal (ns)]]&lt;$J$509)</f>
        <v>0</v>
      </c>
      <c r="AA476" s="6">
        <v>473</v>
      </c>
      <c r="AB476" t="b">
        <f>OR(Tabla512[[#This Row],[Tiempo_lineal (ns)]]&gt;$L$508,Tabla512[[#This Row],[Tiempo_lineal (ns)]]&lt;$L$509)</f>
        <v>0</v>
      </c>
      <c r="AC476" t="b">
        <f>OR(Tabla512[[#This Row],[Tiempo_normal (ns)]]&gt;$M$508,Tabla512[[#This Row],[Tiempo_normal (ns)]]&lt;$M$509)</f>
        <v>0</v>
      </c>
      <c r="AD476" s="6">
        <v>473</v>
      </c>
      <c r="AE476" t="b">
        <f>OR(Tabla613[[#This Row],[Tiempo_lineal (ns)]]&gt;$O$508,Tabla613[[#This Row],[Tiempo_lineal (ns)]]&lt;$O$509)</f>
        <v>0</v>
      </c>
      <c r="AF476" s="7" t="b">
        <f>OR(Tabla613[[#This Row],[Tiempo_normal (ns)]]&gt;$P$508,Tabla613[[#This Row],[Tiempo_normal (ns)]]&lt;$P$509)</f>
        <v>0</v>
      </c>
    </row>
    <row r="477" spans="2:32" x14ac:dyDescent="0.3">
      <c r="B477">
        <v>474</v>
      </c>
      <c r="C477">
        <v>112</v>
      </c>
      <c r="D477">
        <v>67</v>
      </c>
      <c r="E477">
        <v>474</v>
      </c>
      <c r="F477">
        <v>87</v>
      </c>
      <c r="G477">
        <v>105</v>
      </c>
      <c r="H477">
        <v>474</v>
      </c>
      <c r="I477">
        <v>138</v>
      </c>
      <c r="J477">
        <v>79</v>
      </c>
      <c r="K477">
        <v>474</v>
      </c>
      <c r="L477">
        <v>278</v>
      </c>
      <c r="M477">
        <v>508</v>
      </c>
      <c r="N477">
        <v>474</v>
      </c>
      <c r="O477">
        <v>257</v>
      </c>
      <c r="P477">
        <v>687</v>
      </c>
      <c r="R477" s="8">
        <v>474</v>
      </c>
      <c r="S477" t="b">
        <f>OR(Tabla19[[#This Row],[Tiempo_lineal (ns)]]&gt;$C$508,Tabla19[[#This Row],[Tiempo_lineal (ns)]]&lt;$C$509)</f>
        <v>0</v>
      </c>
      <c r="T477" t="b">
        <f>OR(Tabla19[[#This Row],[Tiempo_normal (ns)]]&gt;$D$508,Tabla19[[#This Row],[Tiempo_normal (ns)]]&lt;$D$509)</f>
        <v>0</v>
      </c>
      <c r="U477" s="8">
        <v>474</v>
      </c>
      <c r="V477" t="b">
        <f>OR(Tabla310[[#This Row],[Tiempo_lineal (ns)]]&gt;$F$508,Tabla310[[#This Row],[Tiempo_lineal (ns)]]&lt;$F$509)</f>
        <v>0</v>
      </c>
      <c r="W477" t="b">
        <f>OR(Tabla310[[#This Row],[Tiempo_normal (ns)]]&gt;$G$508,Tabla310[[#This Row],[Tiempo_normal (ns)]]&lt;$G$509)</f>
        <v>0</v>
      </c>
      <c r="X477" s="8">
        <v>474</v>
      </c>
      <c r="Y477" t="b">
        <f>OR(Tabla411[[#This Row],[Tiempo_lineal (ns)]]&gt;$I$508,Tabla411[[#This Row],[Tiempo_lineal (ns)]]&lt;$I$509)</f>
        <v>0</v>
      </c>
      <c r="Z477" t="b">
        <f>OR(Tabla411[[#This Row],[Tiempo_normal (ns)]]&gt;$J$508,Tabla411[[#This Row],[Tiempo_normal (ns)]]&lt;$J$509)</f>
        <v>0</v>
      </c>
      <c r="AA477" s="8">
        <v>474</v>
      </c>
      <c r="AB477" t="b">
        <f>OR(Tabla512[[#This Row],[Tiempo_lineal (ns)]]&gt;$L$508,Tabla512[[#This Row],[Tiempo_lineal (ns)]]&lt;$L$509)</f>
        <v>0</v>
      </c>
      <c r="AC477" t="b">
        <f>OR(Tabla512[[#This Row],[Tiempo_normal (ns)]]&gt;$M$508,Tabla512[[#This Row],[Tiempo_normal (ns)]]&lt;$M$509)</f>
        <v>0</v>
      </c>
      <c r="AD477" s="8">
        <v>474</v>
      </c>
      <c r="AE477" t="b">
        <f>OR(Tabla613[[#This Row],[Tiempo_lineal (ns)]]&gt;$O$508,Tabla613[[#This Row],[Tiempo_lineal (ns)]]&lt;$O$509)</f>
        <v>0</v>
      </c>
      <c r="AF477" s="7" t="b">
        <f>OR(Tabla613[[#This Row],[Tiempo_normal (ns)]]&gt;$P$508,Tabla613[[#This Row],[Tiempo_normal (ns)]]&lt;$P$509)</f>
        <v>0</v>
      </c>
    </row>
    <row r="478" spans="2:32" x14ac:dyDescent="0.3">
      <c r="B478">
        <v>475</v>
      </c>
      <c r="C478">
        <v>58</v>
      </c>
      <c r="D478">
        <v>37</v>
      </c>
      <c r="E478">
        <v>475</v>
      </c>
      <c r="F478">
        <v>100</v>
      </c>
      <c r="G478">
        <v>131</v>
      </c>
      <c r="H478">
        <v>475</v>
      </c>
      <c r="I478">
        <v>145</v>
      </c>
      <c r="J478">
        <v>59</v>
      </c>
      <c r="K478">
        <v>475</v>
      </c>
      <c r="L478">
        <v>462</v>
      </c>
      <c r="M478">
        <v>290</v>
      </c>
      <c r="N478">
        <v>475</v>
      </c>
      <c r="O478">
        <v>674</v>
      </c>
      <c r="P478">
        <v>137</v>
      </c>
      <c r="R478" s="6">
        <v>475</v>
      </c>
      <c r="S478" t="b">
        <f>OR(Tabla19[[#This Row],[Tiempo_lineal (ns)]]&gt;$C$508,Tabla19[[#This Row],[Tiempo_lineal (ns)]]&lt;$C$509)</f>
        <v>0</v>
      </c>
      <c r="T478" t="b">
        <f>OR(Tabla19[[#This Row],[Tiempo_normal (ns)]]&gt;$D$508,Tabla19[[#This Row],[Tiempo_normal (ns)]]&lt;$D$509)</f>
        <v>0</v>
      </c>
      <c r="U478" s="6">
        <v>475</v>
      </c>
      <c r="V478" t="b">
        <f>OR(Tabla310[[#This Row],[Tiempo_lineal (ns)]]&gt;$F$508,Tabla310[[#This Row],[Tiempo_lineal (ns)]]&lt;$F$509)</f>
        <v>0</v>
      </c>
      <c r="W478" t="b">
        <f>OR(Tabla310[[#This Row],[Tiempo_normal (ns)]]&gt;$G$508,Tabla310[[#This Row],[Tiempo_normal (ns)]]&lt;$G$509)</f>
        <v>0</v>
      </c>
      <c r="X478" s="6">
        <v>475</v>
      </c>
      <c r="Y478" t="b">
        <f>OR(Tabla411[[#This Row],[Tiempo_lineal (ns)]]&gt;$I$508,Tabla411[[#This Row],[Tiempo_lineal (ns)]]&lt;$I$509)</f>
        <v>0</v>
      </c>
      <c r="Z478" t="b">
        <f>OR(Tabla411[[#This Row],[Tiempo_normal (ns)]]&gt;$J$508,Tabla411[[#This Row],[Tiempo_normal (ns)]]&lt;$J$509)</f>
        <v>0</v>
      </c>
      <c r="AA478" s="6">
        <v>475</v>
      </c>
      <c r="AB478" t="b">
        <f>OR(Tabla512[[#This Row],[Tiempo_lineal (ns)]]&gt;$L$508,Tabla512[[#This Row],[Tiempo_lineal (ns)]]&lt;$L$509)</f>
        <v>0</v>
      </c>
      <c r="AC478" t="b">
        <f>OR(Tabla512[[#This Row],[Tiempo_normal (ns)]]&gt;$M$508,Tabla512[[#This Row],[Tiempo_normal (ns)]]&lt;$M$509)</f>
        <v>0</v>
      </c>
      <c r="AD478" s="6">
        <v>475</v>
      </c>
      <c r="AE478" t="b">
        <f>OR(Tabla613[[#This Row],[Tiempo_lineal (ns)]]&gt;$O$508,Tabla613[[#This Row],[Tiempo_lineal (ns)]]&lt;$O$509)</f>
        <v>0</v>
      </c>
      <c r="AF478" s="7" t="b">
        <f>OR(Tabla613[[#This Row],[Tiempo_normal (ns)]]&gt;$P$508,Tabla613[[#This Row],[Tiempo_normal (ns)]]&lt;$P$509)</f>
        <v>0</v>
      </c>
    </row>
    <row r="479" spans="2:32" x14ac:dyDescent="0.3">
      <c r="B479">
        <v>476</v>
      </c>
      <c r="C479">
        <v>73</v>
      </c>
      <c r="D479">
        <v>65</v>
      </c>
      <c r="E479">
        <v>476</v>
      </c>
      <c r="F479">
        <v>140</v>
      </c>
      <c r="G479">
        <v>158</v>
      </c>
      <c r="H479">
        <v>476</v>
      </c>
      <c r="I479">
        <v>130</v>
      </c>
      <c r="J479">
        <v>216</v>
      </c>
      <c r="K479">
        <v>476</v>
      </c>
      <c r="L479">
        <v>742</v>
      </c>
      <c r="M479">
        <v>810</v>
      </c>
      <c r="N479">
        <v>476</v>
      </c>
      <c r="O479">
        <v>584</v>
      </c>
      <c r="P479">
        <v>572</v>
      </c>
      <c r="R479" s="8">
        <v>476</v>
      </c>
      <c r="S479" t="b">
        <f>OR(Tabla19[[#This Row],[Tiempo_lineal (ns)]]&gt;$C$508,Tabla19[[#This Row],[Tiempo_lineal (ns)]]&lt;$C$509)</f>
        <v>0</v>
      </c>
      <c r="T479" t="b">
        <f>OR(Tabla19[[#This Row],[Tiempo_normal (ns)]]&gt;$D$508,Tabla19[[#This Row],[Tiempo_normal (ns)]]&lt;$D$509)</f>
        <v>0</v>
      </c>
      <c r="U479" s="8">
        <v>476</v>
      </c>
      <c r="V479" t="b">
        <f>OR(Tabla310[[#This Row],[Tiempo_lineal (ns)]]&gt;$F$508,Tabla310[[#This Row],[Tiempo_lineal (ns)]]&lt;$F$509)</f>
        <v>0</v>
      </c>
      <c r="W479" t="b">
        <f>OR(Tabla310[[#This Row],[Tiempo_normal (ns)]]&gt;$G$508,Tabla310[[#This Row],[Tiempo_normal (ns)]]&lt;$G$509)</f>
        <v>0</v>
      </c>
      <c r="X479" s="8">
        <v>476</v>
      </c>
      <c r="Y479" t="b">
        <f>OR(Tabla411[[#This Row],[Tiempo_lineal (ns)]]&gt;$I$508,Tabla411[[#This Row],[Tiempo_lineal (ns)]]&lt;$I$509)</f>
        <v>0</v>
      </c>
      <c r="Z479" t="b">
        <f>OR(Tabla411[[#This Row],[Tiempo_normal (ns)]]&gt;$J$508,Tabla411[[#This Row],[Tiempo_normal (ns)]]&lt;$J$509)</f>
        <v>0</v>
      </c>
      <c r="AA479" s="8">
        <v>476</v>
      </c>
      <c r="AB479" t="b">
        <f>OR(Tabla512[[#This Row],[Tiempo_lineal (ns)]]&gt;$L$508,Tabla512[[#This Row],[Tiempo_lineal (ns)]]&lt;$L$509)</f>
        <v>1</v>
      </c>
      <c r="AC479" t="b">
        <f>OR(Tabla512[[#This Row],[Tiempo_normal (ns)]]&gt;$M$508,Tabla512[[#This Row],[Tiempo_normal (ns)]]&lt;$M$509)</f>
        <v>1</v>
      </c>
      <c r="AD479" s="8">
        <v>476</v>
      </c>
      <c r="AE479" t="b">
        <f>OR(Tabla613[[#This Row],[Tiempo_lineal (ns)]]&gt;$O$508,Tabla613[[#This Row],[Tiempo_lineal (ns)]]&lt;$O$509)</f>
        <v>0</v>
      </c>
      <c r="AF479" s="7" t="b">
        <f>OR(Tabla613[[#This Row],[Tiempo_normal (ns)]]&gt;$P$508,Tabla613[[#This Row],[Tiempo_normal (ns)]]&lt;$P$509)</f>
        <v>0</v>
      </c>
    </row>
    <row r="480" spans="2:32" x14ac:dyDescent="0.3">
      <c r="B480">
        <v>477</v>
      </c>
      <c r="C480">
        <v>73</v>
      </c>
      <c r="D480">
        <v>80</v>
      </c>
      <c r="E480">
        <v>477</v>
      </c>
      <c r="F480">
        <v>100</v>
      </c>
      <c r="G480">
        <v>56</v>
      </c>
      <c r="H480">
        <v>477</v>
      </c>
      <c r="I480">
        <v>94</v>
      </c>
      <c r="J480">
        <v>583</v>
      </c>
      <c r="K480">
        <v>477</v>
      </c>
      <c r="L480">
        <v>316</v>
      </c>
      <c r="M480">
        <v>241</v>
      </c>
      <c r="N480">
        <v>477</v>
      </c>
      <c r="O480">
        <v>1831</v>
      </c>
      <c r="P480">
        <v>540</v>
      </c>
      <c r="R480" s="6">
        <v>477</v>
      </c>
      <c r="S480" t="b">
        <f>OR(Tabla19[[#This Row],[Tiempo_lineal (ns)]]&gt;$C$508,Tabla19[[#This Row],[Tiempo_lineal (ns)]]&lt;$C$509)</f>
        <v>0</v>
      </c>
      <c r="T480" t="b">
        <f>OR(Tabla19[[#This Row],[Tiempo_normal (ns)]]&gt;$D$508,Tabla19[[#This Row],[Tiempo_normal (ns)]]&lt;$D$509)</f>
        <v>0</v>
      </c>
      <c r="U480" s="6">
        <v>477</v>
      </c>
      <c r="V480" t="b">
        <f>OR(Tabla310[[#This Row],[Tiempo_lineal (ns)]]&gt;$F$508,Tabla310[[#This Row],[Tiempo_lineal (ns)]]&lt;$F$509)</f>
        <v>0</v>
      </c>
      <c r="W480" t="b">
        <f>OR(Tabla310[[#This Row],[Tiempo_normal (ns)]]&gt;$G$508,Tabla310[[#This Row],[Tiempo_normal (ns)]]&lt;$G$509)</f>
        <v>0</v>
      </c>
      <c r="X480" s="6">
        <v>477</v>
      </c>
      <c r="Y480" t="b">
        <f>OR(Tabla411[[#This Row],[Tiempo_lineal (ns)]]&gt;$I$508,Tabla411[[#This Row],[Tiempo_lineal (ns)]]&lt;$I$509)</f>
        <v>0</v>
      </c>
      <c r="Z480" t="b">
        <f>OR(Tabla411[[#This Row],[Tiempo_normal (ns)]]&gt;$J$508,Tabla411[[#This Row],[Tiempo_normal (ns)]]&lt;$J$509)</f>
        <v>0</v>
      </c>
      <c r="AA480" s="6">
        <v>477</v>
      </c>
      <c r="AB480" t="b">
        <f>OR(Tabla512[[#This Row],[Tiempo_lineal (ns)]]&gt;$L$508,Tabla512[[#This Row],[Tiempo_lineal (ns)]]&lt;$L$509)</f>
        <v>0</v>
      </c>
      <c r="AC480" t="b">
        <f>OR(Tabla512[[#This Row],[Tiempo_normal (ns)]]&gt;$M$508,Tabla512[[#This Row],[Tiempo_normal (ns)]]&lt;$M$509)</f>
        <v>0</v>
      </c>
      <c r="AD480" s="6">
        <v>477</v>
      </c>
      <c r="AE480" t="b">
        <f>OR(Tabla613[[#This Row],[Tiempo_lineal (ns)]]&gt;$O$508,Tabla613[[#This Row],[Tiempo_lineal (ns)]]&lt;$O$509)</f>
        <v>1</v>
      </c>
      <c r="AF480" s="7" t="b">
        <f>OR(Tabla613[[#This Row],[Tiempo_normal (ns)]]&gt;$P$508,Tabla613[[#This Row],[Tiempo_normal (ns)]]&lt;$P$509)</f>
        <v>0</v>
      </c>
    </row>
    <row r="481" spans="2:32" x14ac:dyDescent="0.3">
      <c r="B481">
        <v>478</v>
      </c>
      <c r="C481">
        <v>45</v>
      </c>
      <c r="D481">
        <v>71</v>
      </c>
      <c r="E481">
        <v>478</v>
      </c>
      <c r="F481">
        <v>105</v>
      </c>
      <c r="G481">
        <v>135</v>
      </c>
      <c r="H481">
        <v>478</v>
      </c>
      <c r="I481">
        <v>111</v>
      </c>
      <c r="J481">
        <v>149</v>
      </c>
      <c r="K481">
        <v>478</v>
      </c>
      <c r="L481">
        <v>413</v>
      </c>
      <c r="M481">
        <v>385</v>
      </c>
      <c r="N481">
        <v>478</v>
      </c>
      <c r="O481">
        <v>1035</v>
      </c>
      <c r="P481">
        <v>787</v>
      </c>
      <c r="R481" s="8">
        <v>478</v>
      </c>
      <c r="S481" t="b">
        <f>OR(Tabla19[[#This Row],[Tiempo_lineal (ns)]]&gt;$C$508,Tabla19[[#This Row],[Tiempo_lineal (ns)]]&lt;$C$509)</f>
        <v>0</v>
      </c>
      <c r="T481" t="b">
        <f>OR(Tabla19[[#This Row],[Tiempo_normal (ns)]]&gt;$D$508,Tabla19[[#This Row],[Tiempo_normal (ns)]]&lt;$D$509)</f>
        <v>0</v>
      </c>
      <c r="U481" s="8">
        <v>478</v>
      </c>
      <c r="V481" t="b">
        <f>OR(Tabla310[[#This Row],[Tiempo_lineal (ns)]]&gt;$F$508,Tabla310[[#This Row],[Tiempo_lineal (ns)]]&lt;$F$509)</f>
        <v>0</v>
      </c>
      <c r="W481" t="b">
        <f>OR(Tabla310[[#This Row],[Tiempo_normal (ns)]]&gt;$G$508,Tabla310[[#This Row],[Tiempo_normal (ns)]]&lt;$G$509)</f>
        <v>0</v>
      </c>
      <c r="X481" s="8">
        <v>478</v>
      </c>
      <c r="Y481" t="b">
        <f>OR(Tabla411[[#This Row],[Tiempo_lineal (ns)]]&gt;$I$508,Tabla411[[#This Row],[Tiempo_lineal (ns)]]&lt;$I$509)</f>
        <v>0</v>
      </c>
      <c r="Z481" t="b">
        <f>OR(Tabla411[[#This Row],[Tiempo_normal (ns)]]&gt;$J$508,Tabla411[[#This Row],[Tiempo_normal (ns)]]&lt;$J$509)</f>
        <v>0</v>
      </c>
      <c r="AA481" s="8">
        <v>478</v>
      </c>
      <c r="AB481" t="b">
        <f>OR(Tabla512[[#This Row],[Tiempo_lineal (ns)]]&gt;$L$508,Tabla512[[#This Row],[Tiempo_lineal (ns)]]&lt;$L$509)</f>
        <v>0</v>
      </c>
      <c r="AC481" t="b">
        <f>OR(Tabla512[[#This Row],[Tiempo_normal (ns)]]&gt;$M$508,Tabla512[[#This Row],[Tiempo_normal (ns)]]&lt;$M$509)</f>
        <v>0</v>
      </c>
      <c r="AD481" s="8">
        <v>478</v>
      </c>
      <c r="AE481" t="b">
        <f>OR(Tabla613[[#This Row],[Tiempo_lineal (ns)]]&gt;$O$508,Tabla613[[#This Row],[Tiempo_lineal (ns)]]&lt;$O$509)</f>
        <v>0</v>
      </c>
      <c r="AF481" s="7" t="b">
        <f>OR(Tabla613[[#This Row],[Tiempo_normal (ns)]]&gt;$P$508,Tabla613[[#This Row],[Tiempo_normal (ns)]]&lt;$P$509)</f>
        <v>0</v>
      </c>
    </row>
    <row r="482" spans="2:32" x14ac:dyDescent="0.3">
      <c r="B482">
        <v>479</v>
      </c>
      <c r="C482">
        <v>110</v>
      </c>
      <c r="D482">
        <v>48</v>
      </c>
      <c r="E482">
        <v>479</v>
      </c>
      <c r="F482">
        <v>99</v>
      </c>
      <c r="G482">
        <v>135</v>
      </c>
      <c r="H482">
        <v>479</v>
      </c>
      <c r="I482">
        <v>99</v>
      </c>
      <c r="J482">
        <v>112</v>
      </c>
      <c r="K482">
        <v>479</v>
      </c>
      <c r="L482">
        <v>431</v>
      </c>
      <c r="M482">
        <v>639</v>
      </c>
      <c r="N482">
        <v>479</v>
      </c>
      <c r="O482">
        <v>593</v>
      </c>
      <c r="P482">
        <v>309</v>
      </c>
      <c r="R482" s="6">
        <v>479</v>
      </c>
      <c r="S482" t="b">
        <f>OR(Tabla19[[#This Row],[Tiempo_lineal (ns)]]&gt;$C$508,Tabla19[[#This Row],[Tiempo_lineal (ns)]]&lt;$C$509)</f>
        <v>0</v>
      </c>
      <c r="T482" t="b">
        <f>OR(Tabla19[[#This Row],[Tiempo_normal (ns)]]&gt;$D$508,Tabla19[[#This Row],[Tiempo_normal (ns)]]&lt;$D$509)</f>
        <v>0</v>
      </c>
      <c r="U482" s="6">
        <v>479</v>
      </c>
      <c r="V482" t="b">
        <f>OR(Tabla310[[#This Row],[Tiempo_lineal (ns)]]&gt;$F$508,Tabla310[[#This Row],[Tiempo_lineal (ns)]]&lt;$F$509)</f>
        <v>0</v>
      </c>
      <c r="W482" t="b">
        <f>OR(Tabla310[[#This Row],[Tiempo_normal (ns)]]&gt;$G$508,Tabla310[[#This Row],[Tiempo_normal (ns)]]&lt;$G$509)</f>
        <v>0</v>
      </c>
      <c r="X482" s="6">
        <v>479</v>
      </c>
      <c r="Y482" t="b">
        <f>OR(Tabla411[[#This Row],[Tiempo_lineal (ns)]]&gt;$I$508,Tabla411[[#This Row],[Tiempo_lineal (ns)]]&lt;$I$509)</f>
        <v>0</v>
      </c>
      <c r="Z482" t="b">
        <f>OR(Tabla411[[#This Row],[Tiempo_normal (ns)]]&gt;$J$508,Tabla411[[#This Row],[Tiempo_normal (ns)]]&lt;$J$509)</f>
        <v>0</v>
      </c>
      <c r="AA482" s="6">
        <v>479</v>
      </c>
      <c r="AB482" t="b">
        <f>OR(Tabla512[[#This Row],[Tiempo_lineal (ns)]]&gt;$L$508,Tabla512[[#This Row],[Tiempo_lineal (ns)]]&lt;$L$509)</f>
        <v>0</v>
      </c>
      <c r="AC482" t="b">
        <f>OR(Tabla512[[#This Row],[Tiempo_normal (ns)]]&gt;$M$508,Tabla512[[#This Row],[Tiempo_normal (ns)]]&lt;$M$509)</f>
        <v>1</v>
      </c>
      <c r="AD482" s="6">
        <v>479</v>
      </c>
      <c r="AE482" t="b">
        <f>OR(Tabla613[[#This Row],[Tiempo_lineal (ns)]]&gt;$O$508,Tabla613[[#This Row],[Tiempo_lineal (ns)]]&lt;$O$509)</f>
        <v>0</v>
      </c>
      <c r="AF482" s="7" t="b">
        <f>OR(Tabla613[[#This Row],[Tiempo_normal (ns)]]&gt;$P$508,Tabla613[[#This Row],[Tiempo_normal (ns)]]&lt;$P$509)</f>
        <v>0</v>
      </c>
    </row>
    <row r="483" spans="2:32" x14ac:dyDescent="0.3">
      <c r="B483">
        <v>480</v>
      </c>
      <c r="C483">
        <v>43</v>
      </c>
      <c r="D483">
        <v>99</v>
      </c>
      <c r="E483">
        <v>480</v>
      </c>
      <c r="F483">
        <v>110</v>
      </c>
      <c r="G483">
        <v>66</v>
      </c>
      <c r="H483">
        <v>480</v>
      </c>
      <c r="I483">
        <v>132</v>
      </c>
      <c r="J483">
        <v>57</v>
      </c>
      <c r="K483">
        <v>480</v>
      </c>
      <c r="L483">
        <v>402</v>
      </c>
      <c r="M483">
        <v>356</v>
      </c>
      <c r="N483">
        <v>480</v>
      </c>
      <c r="O483">
        <v>1066</v>
      </c>
      <c r="P483">
        <v>623</v>
      </c>
      <c r="R483" s="8">
        <v>480</v>
      </c>
      <c r="S483" t="b">
        <f>OR(Tabla19[[#This Row],[Tiempo_lineal (ns)]]&gt;$C$508,Tabla19[[#This Row],[Tiempo_lineal (ns)]]&lt;$C$509)</f>
        <v>0</v>
      </c>
      <c r="T483" t="b">
        <f>OR(Tabla19[[#This Row],[Tiempo_normal (ns)]]&gt;$D$508,Tabla19[[#This Row],[Tiempo_normal (ns)]]&lt;$D$509)</f>
        <v>0</v>
      </c>
      <c r="U483" s="8">
        <v>480</v>
      </c>
      <c r="V483" t="b">
        <f>OR(Tabla310[[#This Row],[Tiempo_lineal (ns)]]&gt;$F$508,Tabla310[[#This Row],[Tiempo_lineal (ns)]]&lt;$F$509)</f>
        <v>0</v>
      </c>
      <c r="W483" t="b">
        <f>OR(Tabla310[[#This Row],[Tiempo_normal (ns)]]&gt;$G$508,Tabla310[[#This Row],[Tiempo_normal (ns)]]&lt;$G$509)</f>
        <v>0</v>
      </c>
      <c r="X483" s="8">
        <v>480</v>
      </c>
      <c r="Y483" t="b">
        <f>OR(Tabla411[[#This Row],[Tiempo_lineal (ns)]]&gt;$I$508,Tabla411[[#This Row],[Tiempo_lineal (ns)]]&lt;$I$509)</f>
        <v>0</v>
      </c>
      <c r="Z483" t="b">
        <f>OR(Tabla411[[#This Row],[Tiempo_normal (ns)]]&gt;$J$508,Tabla411[[#This Row],[Tiempo_normal (ns)]]&lt;$J$509)</f>
        <v>0</v>
      </c>
      <c r="AA483" s="8">
        <v>480</v>
      </c>
      <c r="AB483" t="b">
        <f>OR(Tabla512[[#This Row],[Tiempo_lineal (ns)]]&gt;$L$508,Tabla512[[#This Row],[Tiempo_lineal (ns)]]&lt;$L$509)</f>
        <v>0</v>
      </c>
      <c r="AC483" t="b">
        <f>OR(Tabla512[[#This Row],[Tiempo_normal (ns)]]&gt;$M$508,Tabla512[[#This Row],[Tiempo_normal (ns)]]&lt;$M$509)</f>
        <v>0</v>
      </c>
      <c r="AD483" s="8">
        <v>480</v>
      </c>
      <c r="AE483" t="b">
        <f>OR(Tabla613[[#This Row],[Tiempo_lineal (ns)]]&gt;$O$508,Tabla613[[#This Row],[Tiempo_lineal (ns)]]&lt;$O$509)</f>
        <v>0</v>
      </c>
      <c r="AF483" s="7" t="b">
        <f>OR(Tabla613[[#This Row],[Tiempo_normal (ns)]]&gt;$P$508,Tabla613[[#This Row],[Tiempo_normal (ns)]]&lt;$P$509)</f>
        <v>0</v>
      </c>
    </row>
    <row r="484" spans="2:32" x14ac:dyDescent="0.3">
      <c r="B484">
        <v>481</v>
      </c>
      <c r="C484">
        <v>87</v>
      </c>
      <c r="D484">
        <v>31</v>
      </c>
      <c r="E484">
        <v>481</v>
      </c>
      <c r="F484">
        <v>95</v>
      </c>
      <c r="G484">
        <v>77</v>
      </c>
      <c r="H484">
        <v>481</v>
      </c>
      <c r="I484">
        <v>97</v>
      </c>
      <c r="J484">
        <v>82</v>
      </c>
      <c r="K484">
        <v>481</v>
      </c>
      <c r="L484">
        <v>270</v>
      </c>
      <c r="M484">
        <v>229</v>
      </c>
      <c r="N484">
        <v>481</v>
      </c>
      <c r="O484">
        <v>922</v>
      </c>
      <c r="P484">
        <v>612</v>
      </c>
      <c r="R484" s="6">
        <v>481</v>
      </c>
      <c r="S484" t="b">
        <f>OR(Tabla19[[#This Row],[Tiempo_lineal (ns)]]&gt;$C$508,Tabla19[[#This Row],[Tiempo_lineal (ns)]]&lt;$C$509)</f>
        <v>0</v>
      </c>
      <c r="T484" t="b">
        <f>OR(Tabla19[[#This Row],[Tiempo_normal (ns)]]&gt;$D$508,Tabla19[[#This Row],[Tiempo_normal (ns)]]&lt;$D$509)</f>
        <v>0</v>
      </c>
      <c r="U484" s="6">
        <v>481</v>
      </c>
      <c r="V484" t="b">
        <f>OR(Tabla310[[#This Row],[Tiempo_lineal (ns)]]&gt;$F$508,Tabla310[[#This Row],[Tiempo_lineal (ns)]]&lt;$F$509)</f>
        <v>0</v>
      </c>
      <c r="W484" t="b">
        <f>OR(Tabla310[[#This Row],[Tiempo_normal (ns)]]&gt;$G$508,Tabla310[[#This Row],[Tiempo_normal (ns)]]&lt;$G$509)</f>
        <v>0</v>
      </c>
      <c r="X484" s="6">
        <v>481</v>
      </c>
      <c r="Y484" t="b">
        <f>OR(Tabla411[[#This Row],[Tiempo_lineal (ns)]]&gt;$I$508,Tabla411[[#This Row],[Tiempo_lineal (ns)]]&lt;$I$509)</f>
        <v>0</v>
      </c>
      <c r="Z484" t="b">
        <f>OR(Tabla411[[#This Row],[Tiempo_normal (ns)]]&gt;$J$508,Tabla411[[#This Row],[Tiempo_normal (ns)]]&lt;$J$509)</f>
        <v>0</v>
      </c>
      <c r="AA484" s="6">
        <v>481</v>
      </c>
      <c r="AB484" t="b">
        <f>OR(Tabla512[[#This Row],[Tiempo_lineal (ns)]]&gt;$L$508,Tabla512[[#This Row],[Tiempo_lineal (ns)]]&lt;$L$509)</f>
        <v>0</v>
      </c>
      <c r="AC484" t="b">
        <f>OR(Tabla512[[#This Row],[Tiempo_normal (ns)]]&gt;$M$508,Tabla512[[#This Row],[Tiempo_normal (ns)]]&lt;$M$509)</f>
        <v>0</v>
      </c>
      <c r="AD484" s="6">
        <v>481</v>
      </c>
      <c r="AE484" t="b">
        <f>OR(Tabla613[[#This Row],[Tiempo_lineal (ns)]]&gt;$O$508,Tabla613[[#This Row],[Tiempo_lineal (ns)]]&lt;$O$509)</f>
        <v>0</v>
      </c>
      <c r="AF484" s="7" t="b">
        <f>OR(Tabla613[[#This Row],[Tiempo_normal (ns)]]&gt;$P$508,Tabla613[[#This Row],[Tiempo_normal (ns)]]&lt;$P$509)</f>
        <v>0</v>
      </c>
    </row>
    <row r="485" spans="2:32" x14ac:dyDescent="0.3">
      <c r="B485">
        <v>482</v>
      </c>
      <c r="C485">
        <v>63</v>
      </c>
      <c r="D485">
        <v>67</v>
      </c>
      <c r="E485">
        <v>482</v>
      </c>
      <c r="F485">
        <v>99</v>
      </c>
      <c r="G485">
        <v>89</v>
      </c>
      <c r="H485">
        <v>482</v>
      </c>
      <c r="I485">
        <v>146</v>
      </c>
      <c r="J485">
        <v>264</v>
      </c>
      <c r="K485">
        <v>482</v>
      </c>
      <c r="L485">
        <v>395</v>
      </c>
      <c r="M485">
        <v>447</v>
      </c>
      <c r="N485">
        <v>482</v>
      </c>
      <c r="O485">
        <v>857</v>
      </c>
      <c r="P485">
        <v>509</v>
      </c>
      <c r="R485" s="8">
        <v>482</v>
      </c>
      <c r="S485" t="b">
        <f>OR(Tabla19[[#This Row],[Tiempo_lineal (ns)]]&gt;$C$508,Tabla19[[#This Row],[Tiempo_lineal (ns)]]&lt;$C$509)</f>
        <v>0</v>
      </c>
      <c r="T485" t="b">
        <f>OR(Tabla19[[#This Row],[Tiempo_normal (ns)]]&gt;$D$508,Tabla19[[#This Row],[Tiempo_normal (ns)]]&lt;$D$509)</f>
        <v>0</v>
      </c>
      <c r="U485" s="8">
        <v>482</v>
      </c>
      <c r="V485" t="b">
        <f>OR(Tabla310[[#This Row],[Tiempo_lineal (ns)]]&gt;$F$508,Tabla310[[#This Row],[Tiempo_lineal (ns)]]&lt;$F$509)</f>
        <v>0</v>
      </c>
      <c r="W485" t="b">
        <f>OR(Tabla310[[#This Row],[Tiempo_normal (ns)]]&gt;$G$508,Tabla310[[#This Row],[Tiempo_normal (ns)]]&lt;$G$509)</f>
        <v>0</v>
      </c>
      <c r="X485" s="8">
        <v>482</v>
      </c>
      <c r="Y485" t="b">
        <f>OR(Tabla411[[#This Row],[Tiempo_lineal (ns)]]&gt;$I$508,Tabla411[[#This Row],[Tiempo_lineal (ns)]]&lt;$I$509)</f>
        <v>0</v>
      </c>
      <c r="Z485" t="b">
        <f>OR(Tabla411[[#This Row],[Tiempo_normal (ns)]]&gt;$J$508,Tabla411[[#This Row],[Tiempo_normal (ns)]]&lt;$J$509)</f>
        <v>0</v>
      </c>
      <c r="AA485" s="8">
        <v>482</v>
      </c>
      <c r="AB485" t="b">
        <f>OR(Tabla512[[#This Row],[Tiempo_lineal (ns)]]&gt;$L$508,Tabla512[[#This Row],[Tiempo_lineal (ns)]]&lt;$L$509)</f>
        <v>0</v>
      </c>
      <c r="AC485" t="b">
        <f>OR(Tabla512[[#This Row],[Tiempo_normal (ns)]]&gt;$M$508,Tabla512[[#This Row],[Tiempo_normal (ns)]]&lt;$M$509)</f>
        <v>0</v>
      </c>
      <c r="AD485" s="8">
        <v>482</v>
      </c>
      <c r="AE485" t="b">
        <f>OR(Tabla613[[#This Row],[Tiempo_lineal (ns)]]&gt;$O$508,Tabla613[[#This Row],[Tiempo_lineal (ns)]]&lt;$O$509)</f>
        <v>0</v>
      </c>
      <c r="AF485" s="7" t="b">
        <f>OR(Tabla613[[#This Row],[Tiempo_normal (ns)]]&gt;$P$508,Tabla613[[#This Row],[Tiempo_normal (ns)]]&lt;$P$509)</f>
        <v>0</v>
      </c>
    </row>
    <row r="486" spans="2:32" x14ac:dyDescent="0.3">
      <c r="B486">
        <v>483</v>
      </c>
      <c r="C486">
        <v>70</v>
      </c>
      <c r="D486">
        <v>55</v>
      </c>
      <c r="E486">
        <v>483</v>
      </c>
      <c r="F486">
        <v>76</v>
      </c>
      <c r="G486">
        <v>36</v>
      </c>
      <c r="H486">
        <v>483</v>
      </c>
      <c r="I486">
        <v>391</v>
      </c>
      <c r="J486">
        <v>254</v>
      </c>
      <c r="K486">
        <v>483</v>
      </c>
      <c r="L486">
        <v>264</v>
      </c>
      <c r="M486">
        <v>628</v>
      </c>
      <c r="N486">
        <v>483</v>
      </c>
      <c r="O486">
        <v>485</v>
      </c>
      <c r="P486">
        <v>690</v>
      </c>
      <c r="R486" s="6">
        <v>483</v>
      </c>
      <c r="S486" t="b">
        <f>OR(Tabla19[[#This Row],[Tiempo_lineal (ns)]]&gt;$C$508,Tabla19[[#This Row],[Tiempo_lineal (ns)]]&lt;$C$509)</f>
        <v>0</v>
      </c>
      <c r="T486" t="b">
        <f>OR(Tabla19[[#This Row],[Tiempo_normal (ns)]]&gt;$D$508,Tabla19[[#This Row],[Tiempo_normal (ns)]]&lt;$D$509)</f>
        <v>0</v>
      </c>
      <c r="U486" s="6">
        <v>483</v>
      </c>
      <c r="V486" t="b">
        <f>OR(Tabla310[[#This Row],[Tiempo_lineal (ns)]]&gt;$F$508,Tabla310[[#This Row],[Tiempo_lineal (ns)]]&lt;$F$509)</f>
        <v>0</v>
      </c>
      <c r="W486" t="b">
        <f>OR(Tabla310[[#This Row],[Tiempo_normal (ns)]]&gt;$G$508,Tabla310[[#This Row],[Tiempo_normal (ns)]]&lt;$G$509)</f>
        <v>0</v>
      </c>
      <c r="X486" s="6">
        <v>483</v>
      </c>
      <c r="Y486" t="b">
        <f>OR(Tabla411[[#This Row],[Tiempo_lineal (ns)]]&gt;$I$508,Tabla411[[#This Row],[Tiempo_lineal (ns)]]&lt;$I$509)</f>
        <v>0</v>
      </c>
      <c r="Z486" t="b">
        <f>OR(Tabla411[[#This Row],[Tiempo_normal (ns)]]&gt;$J$508,Tabla411[[#This Row],[Tiempo_normal (ns)]]&lt;$J$509)</f>
        <v>0</v>
      </c>
      <c r="AA486" s="6">
        <v>483</v>
      </c>
      <c r="AB486" t="b">
        <f>OR(Tabla512[[#This Row],[Tiempo_lineal (ns)]]&gt;$L$508,Tabla512[[#This Row],[Tiempo_lineal (ns)]]&lt;$L$509)</f>
        <v>0</v>
      </c>
      <c r="AC486" t="b">
        <f>OR(Tabla512[[#This Row],[Tiempo_normal (ns)]]&gt;$M$508,Tabla512[[#This Row],[Tiempo_normal (ns)]]&lt;$M$509)</f>
        <v>1</v>
      </c>
      <c r="AD486" s="6">
        <v>483</v>
      </c>
      <c r="AE486" t="b">
        <f>OR(Tabla613[[#This Row],[Tiempo_lineal (ns)]]&gt;$O$508,Tabla613[[#This Row],[Tiempo_lineal (ns)]]&lt;$O$509)</f>
        <v>0</v>
      </c>
      <c r="AF486" s="7" t="b">
        <f>OR(Tabla613[[#This Row],[Tiempo_normal (ns)]]&gt;$P$508,Tabla613[[#This Row],[Tiempo_normal (ns)]]&lt;$P$509)</f>
        <v>0</v>
      </c>
    </row>
    <row r="487" spans="2:32" x14ac:dyDescent="0.3">
      <c r="B487">
        <v>484</v>
      </c>
      <c r="C487">
        <v>74</v>
      </c>
      <c r="D487">
        <v>75</v>
      </c>
      <c r="E487">
        <v>484</v>
      </c>
      <c r="F487">
        <v>104</v>
      </c>
      <c r="G487">
        <v>64</v>
      </c>
      <c r="H487">
        <v>484</v>
      </c>
      <c r="I487">
        <v>118</v>
      </c>
      <c r="J487">
        <v>171</v>
      </c>
      <c r="K487">
        <v>484</v>
      </c>
      <c r="L487">
        <v>312</v>
      </c>
      <c r="M487">
        <v>181</v>
      </c>
      <c r="N487">
        <v>484</v>
      </c>
      <c r="O487">
        <v>325</v>
      </c>
      <c r="P487">
        <v>505</v>
      </c>
      <c r="R487" s="8">
        <v>484</v>
      </c>
      <c r="S487" t="b">
        <f>OR(Tabla19[[#This Row],[Tiempo_lineal (ns)]]&gt;$C$508,Tabla19[[#This Row],[Tiempo_lineal (ns)]]&lt;$C$509)</f>
        <v>0</v>
      </c>
      <c r="T487" t="b">
        <f>OR(Tabla19[[#This Row],[Tiempo_normal (ns)]]&gt;$D$508,Tabla19[[#This Row],[Tiempo_normal (ns)]]&lt;$D$509)</f>
        <v>0</v>
      </c>
      <c r="U487" s="8">
        <v>484</v>
      </c>
      <c r="V487" t="b">
        <f>OR(Tabla310[[#This Row],[Tiempo_lineal (ns)]]&gt;$F$508,Tabla310[[#This Row],[Tiempo_lineal (ns)]]&lt;$F$509)</f>
        <v>0</v>
      </c>
      <c r="W487" t="b">
        <f>OR(Tabla310[[#This Row],[Tiempo_normal (ns)]]&gt;$G$508,Tabla310[[#This Row],[Tiempo_normal (ns)]]&lt;$G$509)</f>
        <v>0</v>
      </c>
      <c r="X487" s="8">
        <v>484</v>
      </c>
      <c r="Y487" t="b">
        <f>OR(Tabla411[[#This Row],[Tiempo_lineal (ns)]]&gt;$I$508,Tabla411[[#This Row],[Tiempo_lineal (ns)]]&lt;$I$509)</f>
        <v>0</v>
      </c>
      <c r="Z487" t="b">
        <f>OR(Tabla411[[#This Row],[Tiempo_normal (ns)]]&gt;$J$508,Tabla411[[#This Row],[Tiempo_normal (ns)]]&lt;$J$509)</f>
        <v>0</v>
      </c>
      <c r="AA487" s="8">
        <v>484</v>
      </c>
      <c r="AB487" t="b">
        <f>OR(Tabla512[[#This Row],[Tiempo_lineal (ns)]]&gt;$L$508,Tabla512[[#This Row],[Tiempo_lineal (ns)]]&lt;$L$509)</f>
        <v>0</v>
      </c>
      <c r="AC487" t="b">
        <f>OR(Tabla512[[#This Row],[Tiempo_normal (ns)]]&gt;$M$508,Tabla512[[#This Row],[Tiempo_normal (ns)]]&lt;$M$509)</f>
        <v>0</v>
      </c>
      <c r="AD487" s="8">
        <v>484</v>
      </c>
      <c r="AE487" t="b">
        <f>OR(Tabla613[[#This Row],[Tiempo_lineal (ns)]]&gt;$O$508,Tabla613[[#This Row],[Tiempo_lineal (ns)]]&lt;$O$509)</f>
        <v>0</v>
      </c>
      <c r="AF487" s="7" t="b">
        <f>OR(Tabla613[[#This Row],[Tiempo_normal (ns)]]&gt;$P$508,Tabla613[[#This Row],[Tiempo_normal (ns)]]&lt;$P$509)</f>
        <v>0</v>
      </c>
    </row>
    <row r="488" spans="2:32" x14ac:dyDescent="0.3">
      <c r="B488">
        <v>485</v>
      </c>
      <c r="C488">
        <v>72</v>
      </c>
      <c r="D488">
        <v>32</v>
      </c>
      <c r="E488">
        <v>485</v>
      </c>
      <c r="F488">
        <v>76</v>
      </c>
      <c r="G488">
        <v>54</v>
      </c>
      <c r="H488">
        <v>485</v>
      </c>
      <c r="I488">
        <v>180</v>
      </c>
      <c r="J488">
        <v>105</v>
      </c>
      <c r="K488">
        <v>485</v>
      </c>
      <c r="L488">
        <v>366</v>
      </c>
      <c r="M488">
        <v>413</v>
      </c>
      <c r="N488">
        <v>485</v>
      </c>
      <c r="O488">
        <v>628</v>
      </c>
      <c r="P488">
        <v>802</v>
      </c>
      <c r="R488" s="6">
        <v>485</v>
      </c>
      <c r="S488" t="b">
        <f>OR(Tabla19[[#This Row],[Tiempo_lineal (ns)]]&gt;$C$508,Tabla19[[#This Row],[Tiempo_lineal (ns)]]&lt;$C$509)</f>
        <v>0</v>
      </c>
      <c r="T488" t="b">
        <f>OR(Tabla19[[#This Row],[Tiempo_normal (ns)]]&gt;$D$508,Tabla19[[#This Row],[Tiempo_normal (ns)]]&lt;$D$509)</f>
        <v>0</v>
      </c>
      <c r="U488" s="6">
        <v>485</v>
      </c>
      <c r="V488" t="b">
        <f>OR(Tabla310[[#This Row],[Tiempo_lineal (ns)]]&gt;$F$508,Tabla310[[#This Row],[Tiempo_lineal (ns)]]&lt;$F$509)</f>
        <v>0</v>
      </c>
      <c r="W488" t="b">
        <f>OR(Tabla310[[#This Row],[Tiempo_normal (ns)]]&gt;$G$508,Tabla310[[#This Row],[Tiempo_normal (ns)]]&lt;$G$509)</f>
        <v>0</v>
      </c>
      <c r="X488" s="6">
        <v>485</v>
      </c>
      <c r="Y488" t="b">
        <f>OR(Tabla411[[#This Row],[Tiempo_lineal (ns)]]&gt;$I$508,Tabla411[[#This Row],[Tiempo_lineal (ns)]]&lt;$I$509)</f>
        <v>0</v>
      </c>
      <c r="Z488" t="b">
        <f>OR(Tabla411[[#This Row],[Tiempo_normal (ns)]]&gt;$J$508,Tabla411[[#This Row],[Tiempo_normal (ns)]]&lt;$J$509)</f>
        <v>0</v>
      </c>
      <c r="AA488" s="6">
        <v>485</v>
      </c>
      <c r="AB488" t="b">
        <f>OR(Tabla512[[#This Row],[Tiempo_lineal (ns)]]&gt;$L$508,Tabla512[[#This Row],[Tiempo_lineal (ns)]]&lt;$L$509)</f>
        <v>0</v>
      </c>
      <c r="AC488" t="b">
        <f>OR(Tabla512[[#This Row],[Tiempo_normal (ns)]]&gt;$M$508,Tabla512[[#This Row],[Tiempo_normal (ns)]]&lt;$M$509)</f>
        <v>0</v>
      </c>
      <c r="AD488" s="6">
        <v>485</v>
      </c>
      <c r="AE488" t="b">
        <f>OR(Tabla613[[#This Row],[Tiempo_lineal (ns)]]&gt;$O$508,Tabla613[[#This Row],[Tiempo_lineal (ns)]]&lt;$O$509)</f>
        <v>0</v>
      </c>
      <c r="AF488" s="7" t="b">
        <f>OR(Tabla613[[#This Row],[Tiempo_normal (ns)]]&gt;$P$508,Tabla613[[#This Row],[Tiempo_normal (ns)]]&lt;$P$509)</f>
        <v>0</v>
      </c>
    </row>
    <row r="489" spans="2:32" x14ac:dyDescent="0.3">
      <c r="B489">
        <v>486</v>
      </c>
      <c r="C489">
        <v>71</v>
      </c>
      <c r="D489">
        <v>36</v>
      </c>
      <c r="E489">
        <v>486</v>
      </c>
      <c r="F489">
        <v>124</v>
      </c>
      <c r="G489">
        <v>128</v>
      </c>
      <c r="H489">
        <v>486</v>
      </c>
      <c r="I489">
        <v>134</v>
      </c>
      <c r="J489">
        <v>100</v>
      </c>
      <c r="K489">
        <v>486</v>
      </c>
      <c r="L489">
        <v>212</v>
      </c>
      <c r="M489">
        <v>532</v>
      </c>
      <c r="N489">
        <v>486</v>
      </c>
      <c r="O489">
        <v>709</v>
      </c>
      <c r="P489">
        <v>605</v>
      </c>
      <c r="R489" s="8">
        <v>486</v>
      </c>
      <c r="S489" t="b">
        <f>OR(Tabla19[[#This Row],[Tiempo_lineal (ns)]]&gt;$C$508,Tabla19[[#This Row],[Tiempo_lineal (ns)]]&lt;$C$509)</f>
        <v>0</v>
      </c>
      <c r="T489" t="b">
        <f>OR(Tabla19[[#This Row],[Tiempo_normal (ns)]]&gt;$D$508,Tabla19[[#This Row],[Tiempo_normal (ns)]]&lt;$D$509)</f>
        <v>0</v>
      </c>
      <c r="U489" s="8">
        <v>486</v>
      </c>
      <c r="V489" t="b">
        <f>OR(Tabla310[[#This Row],[Tiempo_lineal (ns)]]&gt;$F$508,Tabla310[[#This Row],[Tiempo_lineal (ns)]]&lt;$F$509)</f>
        <v>0</v>
      </c>
      <c r="W489" t="b">
        <f>OR(Tabla310[[#This Row],[Tiempo_normal (ns)]]&gt;$G$508,Tabla310[[#This Row],[Tiempo_normal (ns)]]&lt;$G$509)</f>
        <v>0</v>
      </c>
      <c r="X489" s="8">
        <v>486</v>
      </c>
      <c r="Y489" t="b">
        <f>OR(Tabla411[[#This Row],[Tiempo_lineal (ns)]]&gt;$I$508,Tabla411[[#This Row],[Tiempo_lineal (ns)]]&lt;$I$509)</f>
        <v>0</v>
      </c>
      <c r="Z489" t="b">
        <f>OR(Tabla411[[#This Row],[Tiempo_normal (ns)]]&gt;$J$508,Tabla411[[#This Row],[Tiempo_normal (ns)]]&lt;$J$509)</f>
        <v>0</v>
      </c>
      <c r="AA489" s="8">
        <v>486</v>
      </c>
      <c r="AB489" t="b">
        <f>OR(Tabla512[[#This Row],[Tiempo_lineal (ns)]]&gt;$L$508,Tabla512[[#This Row],[Tiempo_lineal (ns)]]&lt;$L$509)</f>
        <v>0</v>
      </c>
      <c r="AC489" t="b">
        <f>OR(Tabla512[[#This Row],[Tiempo_normal (ns)]]&gt;$M$508,Tabla512[[#This Row],[Tiempo_normal (ns)]]&lt;$M$509)</f>
        <v>0</v>
      </c>
      <c r="AD489" s="8">
        <v>486</v>
      </c>
      <c r="AE489" t="b">
        <f>OR(Tabla613[[#This Row],[Tiempo_lineal (ns)]]&gt;$O$508,Tabla613[[#This Row],[Tiempo_lineal (ns)]]&lt;$O$509)</f>
        <v>0</v>
      </c>
      <c r="AF489" s="7" t="b">
        <f>OR(Tabla613[[#This Row],[Tiempo_normal (ns)]]&gt;$P$508,Tabla613[[#This Row],[Tiempo_normal (ns)]]&lt;$P$509)</f>
        <v>0</v>
      </c>
    </row>
    <row r="490" spans="2:32" x14ac:dyDescent="0.3">
      <c r="B490">
        <v>487</v>
      </c>
      <c r="C490">
        <v>73</v>
      </c>
      <c r="D490">
        <v>56</v>
      </c>
      <c r="E490">
        <v>487</v>
      </c>
      <c r="F490">
        <v>116</v>
      </c>
      <c r="G490">
        <v>50</v>
      </c>
      <c r="H490">
        <v>487</v>
      </c>
      <c r="I490">
        <v>137</v>
      </c>
      <c r="J490">
        <v>52</v>
      </c>
      <c r="K490">
        <v>487</v>
      </c>
      <c r="L490">
        <v>254</v>
      </c>
      <c r="M490">
        <v>296</v>
      </c>
      <c r="N490">
        <v>487</v>
      </c>
      <c r="O490">
        <v>802</v>
      </c>
      <c r="P490">
        <v>615</v>
      </c>
      <c r="R490" s="6">
        <v>487</v>
      </c>
      <c r="S490" t="b">
        <f>OR(Tabla19[[#This Row],[Tiempo_lineal (ns)]]&gt;$C$508,Tabla19[[#This Row],[Tiempo_lineal (ns)]]&lt;$C$509)</f>
        <v>0</v>
      </c>
      <c r="T490" t="b">
        <f>OR(Tabla19[[#This Row],[Tiempo_normal (ns)]]&gt;$D$508,Tabla19[[#This Row],[Tiempo_normal (ns)]]&lt;$D$509)</f>
        <v>0</v>
      </c>
      <c r="U490" s="6">
        <v>487</v>
      </c>
      <c r="V490" t="b">
        <f>OR(Tabla310[[#This Row],[Tiempo_lineal (ns)]]&gt;$F$508,Tabla310[[#This Row],[Tiempo_lineal (ns)]]&lt;$F$509)</f>
        <v>0</v>
      </c>
      <c r="W490" t="b">
        <f>OR(Tabla310[[#This Row],[Tiempo_normal (ns)]]&gt;$G$508,Tabla310[[#This Row],[Tiempo_normal (ns)]]&lt;$G$509)</f>
        <v>0</v>
      </c>
      <c r="X490" s="6">
        <v>487</v>
      </c>
      <c r="Y490" t="b">
        <f>OR(Tabla411[[#This Row],[Tiempo_lineal (ns)]]&gt;$I$508,Tabla411[[#This Row],[Tiempo_lineal (ns)]]&lt;$I$509)</f>
        <v>0</v>
      </c>
      <c r="Z490" t="b">
        <f>OR(Tabla411[[#This Row],[Tiempo_normal (ns)]]&gt;$J$508,Tabla411[[#This Row],[Tiempo_normal (ns)]]&lt;$J$509)</f>
        <v>0</v>
      </c>
      <c r="AA490" s="6">
        <v>487</v>
      </c>
      <c r="AB490" t="b">
        <f>OR(Tabla512[[#This Row],[Tiempo_lineal (ns)]]&gt;$L$508,Tabla512[[#This Row],[Tiempo_lineal (ns)]]&lt;$L$509)</f>
        <v>0</v>
      </c>
      <c r="AC490" t="b">
        <f>OR(Tabla512[[#This Row],[Tiempo_normal (ns)]]&gt;$M$508,Tabla512[[#This Row],[Tiempo_normal (ns)]]&lt;$M$509)</f>
        <v>0</v>
      </c>
      <c r="AD490" s="6">
        <v>487</v>
      </c>
      <c r="AE490" t="b">
        <f>OR(Tabla613[[#This Row],[Tiempo_lineal (ns)]]&gt;$O$508,Tabla613[[#This Row],[Tiempo_lineal (ns)]]&lt;$O$509)</f>
        <v>0</v>
      </c>
      <c r="AF490" s="7" t="b">
        <f>OR(Tabla613[[#This Row],[Tiempo_normal (ns)]]&gt;$P$508,Tabla613[[#This Row],[Tiempo_normal (ns)]]&lt;$P$509)</f>
        <v>0</v>
      </c>
    </row>
    <row r="491" spans="2:32" x14ac:dyDescent="0.3">
      <c r="B491">
        <v>488</v>
      </c>
      <c r="C491">
        <v>57</v>
      </c>
      <c r="D491">
        <v>46</v>
      </c>
      <c r="E491">
        <v>488</v>
      </c>
      <c r="F491">
        <v>96</v>
      </c>
      <c r="G491">
        <v>52</v>
      </c>
      <c r="H491">
        <v>488</v>
      </c>
      <c r="I491">
        <v>89</v>
      </c>
      <c r="J491">
        <v>329</v>
      </c>
      <c r="K491">
        <v>488</v>
      </c>
      <c r="L491">
        <v>507</v>
      </c>
      <c r="M491">
        <v>262</v>
      </c>
      <c r="N491">
        <v>488</v>
      </c>
      <c r="O491">
        <v>768</v>
      </c>
      <c r="P491">
        <v>287</v>
      </c>
      <c r="R491" s="8">
        <v>488</v>
      </c>
      <c r="S491" t="b">
        <f>OR(Tabla19[[#This Row],[Tiempo_lineal (ns)]]&gt;$C$508,Tabla19[[#This Row],[Tiempo_lineal (ns)]]&lt;$C$509)</f>
        <v>0</v>
      </c>
      <c r="T491" t="b">
        <f>OR(Tabla19[[#This Row],[Tiempo_normal (ns)]]&gt;$D$508,Tabla19[[#This Row],[Tiempo_normal (ns)]]&lt;$D$509)</f>
        <v>0</v>
      </c>
      <c r="U491" s="8">
        <v>488</v>
      </c>
      <c r="V491" t="b">
        <f>OR(Tabla310[[#This Row],[Tiempo_lineal (ns)]]&gt;$F$508,Tabla310[[#This Row],[Tiempo_lineal (ns)]]&lt;$F$509)</f>
        <v>0</v>
      </c>
      <c r="W491" t="b">
        <f>OR(Tabla310[[#This Row],[Tiempo_normal (ns)]]&gt;$G$508,Tabla310[[#This Row],[Tiempo_normal (ns)]]&lt;$G$509)</f>
        <v>0</v>
      </c>
      <c r="X491" s="8">
        <v>488</v>
      </c>
      <c r="Y491" t="b">
        <f>OR(Tabla411[[#This Row],[Tiempo_lineal (ns)]]&gt;$I$508,Tabla411[[#This Row],[Tiempo_lineal (ns)]]&lt;$I$509)</f>
        <v>0</v>
      </c>
      <c r="Z491" t="b">
        <f>OR(Tabla411[[#This Row],[Tiempo_normal (ns)]]&gt;$J$508,Tabla411[[#This Row],[Tiempo_normal (ns)]]&lt;$J$509)</f>
        <v>0</v>
      </c>
      <c r="AA491" s="8">
        <v>488</v>
      </c>
      <c r="AB491" t="b">
        <f>OR(Tabla512[[#This Row],[Tiempo_lineal (ns)]]&gt;$L$508,Tabla512[[#This Row],[Tiempo_lineal (ns)]]&lt;$L$509)</f>
        <v>0</v>
      </c>
      <c r="AC491" t="b">
        <f>OR(Tabla512[[#This Row],[Tiempo_normal (ns)]]&gt;$M$508,Tabla512[[#This Row],[Tiempo_normal (ns)]]&lt;$M$509)</f>
        <v>0</v>
      </c>
      <c r="AD491" s="8">
        <v>488</v>
      </c>
      <c r="AE491" t="b">
        <f>OR(Tabla613[[#This Row],[Tiempo_lineal (ns)]]&gt;$O$508,Tabla613[[#This Row],[Tiempo_lineal (ns)]]&lt;$O$509)</f>
        <v>0</v>
      </c>
      <c r="AF491" s="7" t="b">
        <f>OR(Tabla613[[#This Row],[Tiempo_normal (ns)]]&gt;$P$508,Tabla613[[#This Row],[Tiempo_normal (ns)]]&lt;$P$509)</f>
        <v>0</v>
      </c>
    </row>
    <row r="492" spans="2:32" x14ac:dyDescent="0.3">
      <c r="B492">
        <v>489</v>
      </c>
      <c r="C492">
        <v>68</v>
      </c>
      <c r="D492">
        <v>59</v>
      </c>
      <c r="E492">
        <v>489</v>
      </c>
      <c r="F492">
        <v>85</v>
      </c>
      <c r="G492">
        <v>78</v>
      </c>
      <c r="H492">
        <v>489</v>
      </c>
      <c r="I492">
        <v>466</v>
      </c>
      <c r="J492">
        <v>365</v>
      </c>
      <c r="K492">
        <v>489</v>
      </c>
      <c r="L492">
        <v>715</v>
      </c>
      <c r="M492">
        <v>333</v>
      </c>
      <c r="N492">
        <v>489</v>
      </c>
      <c r="O492">
        <v>883</v>
      </c>
      <c r="P492">
        <v>567</v>
      </c>
      <c r="R492" s="6">
        <v>489</v>
      </c>
      <c r="S492" t="b">
        <f>OR(Tabla19[[#This Row],[Tiempo_lineal (ns)]]&gt;$C$508,Tabla19[[#This Row],[Tiempo_lineal (ns)]]&lt;$C$509)</f>
        <v>0</v>
      </c>
      <c r="T492" t="b">
        <f>OR(Tabla19[[#This Row],[Tiempo_normal (ns)]]&gt;$D$508,Tabla19[[#This Row],[Tiempo_normal (ns)]]&lt;$D$509)</f>
        <v>0</v>
      </c>
      <c r="U492" s="6">
        <v>489</v>
      </c>
      <c r="V492" t="b">
        <f>OR(Tabla310[[#This Row],[Tiempo_lineal (ns)]]&gt;$F$508,Tabla310[[#This Row],[Tiempo_lineal (ns)]]&lt;$F$509)</f>
        <v>0</v>
      </c>
      <c r="W492" t="b">
        <f>OR(Tabla310[[#This Row],[Tiempo_normal (ns)]]&gt;$G$508,Tabla310[[#This Row],[Tiempo_normal (ns)]]&lt;$G$509)</f>
        <v>0</v>
      </c>
      <c r="X492" s="6">
        <v>489</v>
      </c>
      <c r="Y492" t="b">
        <f>OR(Tabla411[[#This Row],[Tiempo_lineal (ns)]]&gt;$I$508,Tabla411[[#This Row],[Tiempo_lineal (ns)]]&lt;$I$509)</f>
        <v>0</v>
      </c>
      <c r="Z492" t="b">
        <f>OR(Tabla411[[#This Row],[Tiempo_normal (ns)]]&gt;$J$508,Tabla411[[#This Row],[Tiempo_normal (ns)]]&lt;$J$509)</f>
        <v>0</v>
      </c>
      <c r="AA492" s="6">
        <v>489</v>
      </c>
      <c r="AB492" t="b">
        <f>OR(Tabla512[[#This Row],[Tiempo_lineal (ns)]]&gt;$L$508,Tabla512[[#This Row],[Tiempo_lineal (ns)]]&lt;$L$509)</f>
        <v>0</v>
      </c>
      <c r="AC492" t="b">
        <f>OR(Tabla512[[#This Row],[Tiempo_normal (ns)]]&gt;$M$508,Tabla512[[#This Row],[Tiempo_normal (ns)]]&lt;$M$509)</f>
        <v>0</v>
      </c>
      <c r="AD492" s="6">
        <v>489</v>
      </c>
      <c r="AE492" t="b">
        <f>OR(Tabla613[[#This Row],[Tiempo_lineal (ns)]]&gt;$O$508,Tabla613[[#This Row],[Tiempo_lineal (ns)]]&lt;$O$509)</f>
        <v>0</v>
      </c>
      <c r="AF492" s="7" t="b">
        <f>OR(Tabla613[[#This Row],[Tiempo_normal (ns)]]&gt;$P$508,Tabla613[[#This Row],[Tiempo_normal (ns)]]&lt;$P$509)</f>
        <v>0</v>
      </c>
    </row>
    <row r="493" spans="2:32" x14ac:dyDescent="0.3">
      <c r="B493">
        <v>490</v>
      </c>
      <c r="C493">
        <v>73</v>
      </c>
      <c r="D493">
        <v>47</v>
      </c>
      <c r="E493">
        <v>490</v>
      </c>
      <c r="F493">
        <v>72</v>
      </c>
      <c r="G493">
        <v>67</v>
      </c>
      <c r="H493">
        <v>490</v>
      </c>
      <c r="I493">
        <v>161</v>
      </c>
      <c r="J493">
        <v>478</v>
      </c>
      <c r="K493">
        <v>490</v>
      </c>
      <c r="L493">
        <v>377</v>
      </c>
      <c r="M493">
        <v>625</v>
      </c>
      <c r="N493">
        <v>490</v>
      </c>
      <c r="O493">
        <v>902</v>
      </c>
      <c r="P493">
        <v>484</v>
      </c>
      <c r="R493" s="8">
        <v>490</v>
      </c>
      <c r="S493" t="b">
        <f>OR(Tabla19[[#This Row],[Tiempo_lineal (ns)]]&gt;$C$508,Tabla19[[#This Row],[Tiempo_lineal (ns)]]&lt;$C$509)</f>
        <v>0</v>
      </c>
      <c r="T493" t="b">
        <f>OR(Tabla19[[#This Row],[Tiempo_normal (ns)]]&gt;$D$508,Tabla19[[#This Row],[Tiempo_normal (ns)]]&lt;$D$509)</f>
        <v>0</v>
      </c>
      <c r="U493" s="8">
        <v>490</v>
      </c>
      <c r="V493" t="b">
        <f>OR(Tabla310[[#This Row],[Tiempo_lineal (ns)]]&gt;$F$508,Tabla310[[#This Row],[Tiempo_lineal (ns)]]&lt;$F$509)</f>
        <v>0</v>
      </c>
      <c r="W493" t="b">
        <f>OR(Tabla310[[#This Row],[Tiempo_normal (ns)]]&gt;$G$508,Tabla310[[#This Row],[Tiempo_normal (ns)]]&lt;$G$509)</f>
        <v>0</v>
      </c>
      <c r="X493" s="8">
        <v>490</v>
      </c>
      <c r="Y493" t="b">
        <f>OR(Tabla411[[#This Row],[Tiempo_lineal (ns)]]&gt;$I$508,Tabla411[[#This Row],[Tiempo_lineal (ns)]]&lt;$I$509)</f>
        <v>0</v>
      </c>
      <c r="Z493" t="b">
        <f>OR(Tabla411[[#This Row],[Tiempo_normal (ns)]]&gt;$J$508,Tabla411[[#This Row],[Tiempo_normal (ns)]]&lt;$J$509)</f>
        <v>0</v>
      </c>
      <c r="AA493" s="8">
        <v>490</v>
      </c>
      <c r="AB493" t="b">
        <f>OR(Tabla512[[#This Row],[Tiempo_lineal (ns)]]&gt;$L$508,Tabla512[[#This Row],[Tiempo_lineal (ns)]]&lt;$L$509)</f>
        <v>0</v>
      </c>
      <c r="AC493" t="b">
        <f>OR(Tabla512[[#This Row],[Tiempo_normal (ns)]]&gt;$M$508,Tabla512[[#This Row],[Tiempo_normal (ns)]]&lt;$M$509)</f>
        <v>1</v>
      </c>
      <c r="AD493" s="8">
        <v>490</v>
      </c>
      <c r="AE493" t="b">
        <f>OR(Tabla613[[#This Row],[Tiempo_lineal (ns)]]&gt;$O$508,Tabla613[[#This Row],[Tiempo_lineal (ns)]]&lt;$O$509)</f>
        <v>0</v>
      </c>
      <c r="AF493" s="7" t="b">
        <f>OR(Tabla613[[#This Row],[Tiempo_normal (ns)]]&gt;$P$508,Tabla613[[#This Row],[Tiempo_normal (ns)]]&lt;$P$509)</f>
        <v>0</v>
      </c>
    </row>
    <row r="494" spans="2:32" x14ac:dyDescent="0.3">
      <c r="B494">
        <v>491</v>
      </c>
      <c r="C494">
        <v>47</v>
      </c>
      <c r="D494">
        <v>49</v>
      </c>
      <c r="E494">
        <v>491</v>
      </c>
      <c r="F494">
        <v>94</v>
      </c>
      <c r="G494">
        <v>82</v>
      </c>
      <c r="H494">
        <v>491</v>
      </c>
      <c r="I494">
        <v>517</v>
      </c>
      <c r="J494">
        <v>210</v>
      </c>
      <c r="K494">
        <v>491</v>
      </c>
      <c r="L494">
        <v>501</v>
      </c>
      <c r="M494">
        <v>404</v>
      </c>
      <c r="N494">
        <v>491</v>
      </c>
      <c r="O494">
        <v>863</v>
      </c>
      <c r="P494">
        <v>476</v>
      </c>
      <c r="R494" s="6">
        <v>491</v>
      </c>
      <c r="S494" t="b">
        <f>OR(Tabla19[[#This Row],[Tiempo_lineal (ns)]]&gt;$C$508,Tabla19[[#This Row],[Tiempo_lineal (ns)]]&lt;$C$509)</f>
        <v>0</v>
      </c>
      <c r="T494" t="b">
        <f>OR(Tabla19[[#This Row],[Tiempo_normal (ns)]]&gt;$D$508,Tabla19[[#This Row],[Tiempo_normal (ns)]]&lt;$D$509)</f>
        <v>0</v>
      </c>
      <c r="U494" s="6">
        <v>491</v>
      </c>
      <c r="V494" t="b">
        <f>OR(Tabla310[[#This Row],[Tiempo_lineal (ns)]]&gt;$F$508,Tabla310[[#This Row],[Tiempo_lineal (ns)]]&lt;$F$509)</f>
        <v>0</v>
      </c>
      <c r="W494" t="b">
        <f>OR(Tabla310[[#This Row],[Tiempo_normal (ns)]]&gt;$G$508,Tabla310[[#This Row],[Tiempo_normal (ns)]]&lt;$G$509)</f>
        <v>0</v>
      </c>
      <c r="X494" s="6">
        <v>491</v>
      </c>
      <c r="Y494" t="b">
        <f>OR(Tabla411[[#This Row],[Tiempo_lineal (ns)]]&gt;$I$508,Tabla411[[#This Row],[Tiempo_lineal (ns)]]&lt;$I$509)</f>
        <v>1</v>
      </c>
      <c r="Z494" t="b">
        <f>OR(Tabla411[[#This Row],[Tiempo_normal (ns)]]&gt;$J$508,Tabla411[[#This Row],[Tiempo_normal (ns)]]&lt;$J$509)</f>
        <v>0</v>
      </c>
      <c r="AA494" s="6">
        <v>491</v>
      </c>
      <c r="AB494" t="b">
        <f>OR(Tabla512[[#This Row],[Tiempo_lineal (ns)]]&gt;$L$508,Tabla512[[#This Row],[Tiempo_lineal (ns)]]&lt;$L$509)</f>
        <v>0</v>
      </c>
      <c r="AC494" t="b">
        <f>OR(Tabla512[[#This Row],[Tiempo_normal (ns)]]&gt;$M$508,Tabla512[[#This Row],[Tiempo_normal (ns)]]&lt;$M$509)</f>
        <v>0</v>
      </c>
      <c r="AD494" s="6">
        <v>491</v>
      </c>
      <c r="AE494" t="b">
        <f>OR(Tabla613[[#This Row],[Tiempo_lineal (ns)]]&gt;$O$508,Tabla613[[#This Row],[Tiempo_lineal (ns)]]&lt;$O$509)</f>
        <v>0</v>
      </c>
      <c r="AF494" s="7" t="b">
        <f>OR(Tabla613[[#This Row],[Tiempo_normal (ns)]]&gt;$P$508,Tabla613[[#This Row],[Tiempo_normal (ns)]]&lt;$P$509)</f>
        <v>0</v>
      </c>
    </row>
    <row r="495" spans="2:32" x14ac:dyDescent="0.3">
      <c r="B495">
        <v>492</v>
      </c>
      <c r="C495">
        <v>114</v>
      </c>
      <c r="D495">
        <v>49</v>
      </c>
      <c r="E495">
        <v>492</v>
      </c>
      <c r="F495">
        <v>106</v>
      </c>
      <c r="G495">
        <v>41</v>
      </c>
      <c r="H495">
        <v>492</v>
      </c>
      <c r="I495">
        <v>347</v>
      </c>
      <c r="J495">
        <v>378</v>
      </c>
      <c r="K495">
        <v>492</v>
      </c>
      <c r="L495">
        <v>125</v>
      </c>
      <c r="M495">
        <v>400</v>
      </c>
      <c r="N495">
        <v>492</v>
      </c>
      <c r="O495">
        <v>426</v>
      </c>
      <c r="P495">
        <v>669</v>
      </c>
      <c r="R495" s="8">
        <v>492</v>
      </c>
      <c r="S495" t="b">
        <f>OR(Tabla19[[#This Row],[Tiempo_lineal (ns)]]&gt;$C$508,Tabla19[[#This Row],[Tiempo_lineal (ns)]]&lt;$C$509)</f>
        <v>0</v>
      </c>
      <c r="T495" t="b">
        <f>OR(Tabla19[[#This Row],[Tiempo_normal (ns)]]&gt;$D$508,Tabla19[[#This Row],[Tiempo_normal (ns)]]&lt;$D$509)</f>
        <v>0</v>
      </c>
      <c r="U495" s="8">
        <v>492</v>
      </c>
      <c r="V495" t="b">
        <f>OR(Tabla310[[#This Row],[Tiempo_lineal (ns)]]&gt;$F$508,Tabla310[[#This Row],[Tiempo_lineal (ns)]]&lt;$F$509)</f>
        <v>0</v>
      </c>
      <c r="W495" t="b">
        <f>OR(Tabla310[[#This Row],[Tiempo_normal (ns)]]&gt;$G$508,Tabla310[[#This Row],[Tiempo_normal (ns)]]&lt;$G$509)</f>
        <v>0</v>
      </c>
      <c r="X495" s="8">
        <v>492</v>
      </c>
      <c r="Y495" t="b">
        <f>OR(Tabla411[[#This Row],[Tiempo_lineal (ns)]]&gt;$I$508,Tabla411[[#This Row],[Tiempo_lineal (ns)]]&lt;$I$509)</f>
        <v>0</v>
      </c>
      <c r="Z495" t="b">
        <f>OR(Tabla411[[#This Row],[Tiempo_normal (ns)]]&gt;$J$508,Tabla411[[#This Row],[Tiempo_normal (ns)]]&lt;$J$509)</f>
        <v>0</v>
      </c>
      <c r="AA495" s="8">
        <v>492</v>
      </c>
      <c r="AB495" t="b">
        <f>OR(Tabla512[[#This Row],[Tiempo_lineal (ns)]]&gt;$L$508,Tabla512[[#This Row],[Tiempo_lineal (ns)]]&lt;$L$509)</f>
        <v>0</v>
      </c>
      <c r="AC495" t="b">
        <f>OR(Tabla512[[#This Row],[Tiempo_normal (ns)]]&gt;$M$508,Tabla512[[#This Row],[Tiempo_normal (ns)]]&lt;$M$509)</f>
        <v>0</v>
      </c>
      <c r="AD495" s="8">
        <v>492</v>
      </c>
      <c r="AE495" t="b">
        <f>OR(Tabla613[[#This Row],[Tiempo_lineal (ns)]]&gt;$O$508,Tabla613[[#This Row],[Tiempo_lineal (ns)]]&lt;$O$509)</f>
        <v>0</v>
      </c>
      <c r="AF495" s="7" t="b">
        <f>OR(Tabla613[[#This Row],[Tiempo_normal (ns)]]&gt;$P$508,Tabla613[[#This Row],[Tiempo_normal (ns)]]&lt;$P$509)</f>
        <v>0</v>
      </c>
    </row>
    <row r="496" spans="2:32" x14ac:dyDescent="0.3">
      <c r="B496">
        <v>493</v>
      </c>
      <c r="C496">
        <v>102</v>
      </c>
      <c r="D496">
        <v>74</v>
      </c>
      <c r="E496">
        <v>493</v>
      </c>
      <c r="F496">
        <v>75</v>
      </c>
      <c r="G496">
        <v>45</v>
      </c>
      <c r="H496">
        <v>493</v>
      </c>
      <c r="I496">
        <v>317</v>
      </c>
      <c r="J496">
        <v>100</v>
      </c>
      <c r="K496">
        <v>493</v>
      </c>
      <c r="L496">
        <v>536</v>
      </c>
      <c r="M496">
        <v>371</v>
      </c>
      <c r="N496">
        <v>493</v>
      </c>
      <c r="O496">
        <v>706</v>
      </c>
      <c r="P496">
        <v>342</v>
      </c>
      <c r="R496" s="6">
        <v>493</v>
      </c>
      <c r="S496" t="b">
        <f>OR(Tabla19[[#This Row],[Tiempo_lineal (ns)]]&gt;$C$508,Tabla19[[#This Row],[Tiempo_lineal (ns)]]&lt;$C$509)</f>
        <v>0</v>
      </c>
      <c r="T496" t="b">
        <f>OR(Tabla19[[#This Row],[Tiempo_normal (ns)]]&gt;$D$508,Tabla19[[#This Row],[Tiempo_normal (ns)]]&lt;$D$509)</f>
        <v>0</v>
      </c>
      <c r="U496" s="6">
        <v>493</v>
      </c>
      <c r="V496" t="b">
        <f>OR(Tabla310[[#This Row],[Tiempo_lineal (ns)]]&gt;$F$508,Tabla310[[#This Row],[Tiempo_lineal (ns)]]&lt;$F$509)</f>
        <v>0</v>
      </c>
      <c r="W496" t="b">
        <f>OR(Tabla310[[#This Row],[Tiempo_normal (ns)]]&gt;$G$508,Tabla310[[#This Row],[Tiempo_normal (ns)]]&lt;$G$509)</f>
        <v>0</v>
      </c>
      <c r="X496" s="6">
        <v>493</v>
      </c>
      <c r="Y496" t="b">
        <f>OR(Tabla411[[#This Row],[Tiempo_lineal (ns)]]&gt;$I$508,Tabla411[[#This Row],[Tiempo_lineal (ns)]]&lt;$I$509)</f>
        <v>0</v>
      </c>
      <c r="Z496" t="b">
        <f>OR(Tabla411[[#This Row],[Tiempo_normal (ns)]]&gt;$J$508,Tabla411[[#This Row],[Tiempo_normal (ns)]]&lt;$J$509)</f>
        <v>0</v>
      </c>
      <c r="AA496" s="6">
        <v>493</v>
      </c>
      <c r="AB496" t="b">
        <f>OR(Tabla512[[#This Row],[Tiempo_lineal (ns)]]&gt;$L$508,Tabla512[[#This Row],[Tiempo_lineal (ns)]]&lt;$L$509)</f>
        <v>0</v>
      </c>
      <c r="AC496" t="b">
        <f>OR(Tabla512[[#This Row],[Tiempo_normal (ns)]]&gt;$M$508,Tabla512[[#This Row],[Tiempo_normal (ns)]]&lt;$M$509)</f>
        <v>0</v>
      </c>
      <c r="AD496" s="6">
        <v>493</v>
      </c>
      <c r="AE496" t="b">
        <f>OR(Tabla613[[#This Row],[Tiempo_lineal (ns)]]&gt;$O$508,Tabla613[[#This Row],[Tiempo_lineal (ns)]]&lt;$O$509)</f>
        <v>0</v>
      </c>
      <c r="AF496" s="7" t="b">
        <f>OR(Tabla613[[#This Row],[Tiempo_normal (ns)]]&gt;$P$508,Tabla613[[#This Row],[Tiempo_normal (ns)]]&lt;$P$509)</f>
        <v>0</v>
      </c>
    </row>
    <row r="497" spans="2:32" x14ac:dyDescent="0.3">
      <c r="B497">
        <v>494</v>
      </c>
      <c r="C497">
        <v>115</v>
      </c>
      <c r="D497">
        <v>53</v>
      </c>
      <c r="E497">
        <v>494</v>
      </c>
      <c r="F497">
        <v>142</v>
      </c>
      <c r="G497">
        <v>78</v>
      </c>
      <c r="H497">
        <v>494</v>
      </c>
      <c r="I497">
        <v>334</v>
      </c>
      <c r="J497">
        <v>323</v>
      </c>
      <c r="K497">
        <v>494</v>
      </c>
      <c r="L497">
        <v>324</v>
      </c>
      <c r="M497">
        <v>328</v>
      </c>
      <c r="N497">
        <v>494</v>
      </c>
      <c r="O497">
        <v>558</v>
      </c>
      <c r="P497">
        <v>532</v>
      </c>
      <c r="R497" s="8">
        <v>494</v>
      </c>
      <c r="S497" t="b">
        <f>OR(Tabla19[[#This Row],[Tiempo_lineal (ns)]]&gt;$C$508,Tabla19[[#This Row],[Tiempo_lineal (ns)]]&lt;$C$509)</f>
        <v>0</v>
      </c>
      <c r="T497" t="b">
        <f>OR(Tabla19[[#This Row],[Tiempo_normal (ns)]]&gt;$D$508,Tabla19[[#This Row],[Tiempo_normal (ns)]]&lt;$D$509)</f>
        <v>0</v>
      </c>
      <c r="U497" s="8">
        <v>494</v>
      </c>
      <c r="V497" t="b">
        <f>OR(Tabla310[[#This Row],[Tiempo_lineal (ns)]]&gt;$F$508,Tabla310[[#This Row],[Tiempo_lineal (ns)]]&lt;$F$509)</f>
        <v>0</v>
      </c>
      <c r="W497" t="b">
        <f>OR(Tabla310[[#This Row],[Tiempo_normal (ns)]]&gt;$G$508,Tabla310[[#This Row],[Tiempo_normal (ns)]]&lt;$G$509)</f>
        <v>0</v>
      </c>
      <c r="X497" s="8">
        <v>494</v>
      </c>
      <c r="Y497" t="b">
        <f>OR(Tabla411[[#This Row],[Tiempo_lineal (ns)]]&gt;$I$508,Tabla411[[#This Row],[Tiempo_lineal (ns)]]&lt;$I$509)</f>
        <v>0</v>
      </c>
      <c r="Z497" t="b">
        <f>OR(Tabla411[[#This Row],[Tiempo_normal (ns)]]&gt;$J$508,Tabla411[[#This Row],[Tiempo_normal (ns)]]&lt;$J$509)</f>
        <v>0</v>
      </c>
      <c r="AA497" s="8">
        <v>494</v>
      </c>
      <c r="AB497" t="b">
        <f>OR(Tabla512[[#This Row],[Tiempo_lineal (ns)]]&gt;$L$508,Tabla512[[#This Row],[Tiempo_lineal (ns)]]&lt;$L$509)</f>
        <v>0</v>
      </c>
      <c r="AC497" t="b">
        <f>OR(Tabla512[[#This Row],[Tiempo_normal (ns)]]&gt;$M$508,Tabla512[[#This Row],[Tiempo_normal (ns)]]&lt;$M$509)</f>
        <v>0</v>
      </c>
      <c r="AD497" s="8">
        <v>494</v>
      </c>
      <c r="AE497" t="b">
        <f>OR(Tabla613[[#This Row],[Tiempo_lineal (ns)]]&gt;$O$508,Tabla613[[#This Row],[Tiempo_lineal (ns)]]&lt;$O$509)</f>
        <v>0</v>
      </c>
      <c r="AF497" s="7" t="b">
        <f>OR(Tabla613[[#This Row],[Tiempo_normal (ns)]]&gt;$P$508,Tabla613[[#This Row],[Tiempo_normal (ns)]]&lt;$P$509)</f>
        <v>0</v>
      </c>
    </row>
    <row r="498" spans="2:32" x14ac:dyDescent="0.3">
      <c r="B498">
        <v>495</v>
      </c>
      <c r="C498">
        <v>90</v>
      </c>
      <c r="D498">
        <v>54</v>
      </c>
      <c r="E498">
        <v>495</v>
      </c>
      <c r="F498">
        <v>103</v>
      </c>
      <c r="G498">
        <v>97</v>
      </c>
      <c r="H498">
        <v>495</v>
      </c>
      <c r="I498">
        <v>200</v>
      </c>
      <c r="J498">
        <v>280</v>
      </c>
      <c r="K498">
        <v>495</v>
      </c>
      <c r="L498">
        <v>425</v>
      </c>
      <c r="M498">
        <v>217</v>
      </c>
      <c r="N498">
        <v>495</v>
      </c>
      <c r="O498">
        <v>610</v>
      </c>
      <c r="P498">
        <v>615</v>
      </c>
      <c r="R498" s="6">
        <v>495</v>
      </c>
      <c r="S498" t="b">
        <f>OR(Tabla19[[#This Row],[Tiempo_lineal (ns)]]&gt;$C$508,Tabla19[[#This Row],[Tiempo_lineal (ns)]]&lt;$C$509)</f>
        <v>0</v>
      </c>
      <c r="T498" t="b">
        <f>OR(Tabla19[[#This Row],[Tiempo_normal (ns)]]&gt;$D$508,Tabla19[[#This Row],[Tiempo_normal (ns)]]&lt;$D$509)</f>
        <v>0</v>
      </c>
      <c r="U498" s="6">
        <v>495</v>
      </c>
      <c r="V498" t="b">
        <f>OR(Tabla310[[#This Row],[Tiempo_lineal (ns)]]&gt;$F$508,Tabla310[[#This Row],[Tiempo_lineal (ns)]]&lt;$F$509)</f>
        <v>0</v>
      </c>
      <c r="W498" t="b">
        <f>OR(Tabla310[[#This Row],[Tiempo_normal (ns)]]&gt;$G$508,Tabla310[[#This Row],[Tiempo_normal (ns)]]&lt;$G$509)</f>
        <v>0</v>
      </c>
      <c r="X498" s="6">
        <v>495</v>
      </c>
      <c r="Y498" t="b">
        <f>OR(Tabla411[[#This Row],[Tiempo_lineal (ns)]]&gt;$I$508,Tabla411[[#This Row],[Tiempo_lineal (ns)]]&lt;$I$509)</f>
        <v>0</v>
      </c>
      <c r="Z498" t="b">
        <f>OR(Tabla411[[#This Row],[Tiempo_normal (ns)]]&gt;$J$508,Tabla411[[#This Row],[Tiempo_normal (ns)]]&lt;$J$509)</f>
        <v>0</v>
      </c>
      <c r="AA498" s="6">
        <v>495</v>
      </c>
      <c r="AB498" t="b">
        <f>OR(Tabla512[[#This Row],[Tiempo_lineal (ns)]]&gt;$L$508,Tabla512[[#This Row],[Tiempo_lineal (ns)]]&lt;$L$509)</f>
        <v>0</v>
      </c>
      <c r="AC498" t="b">
        <f>OR(Tabla512[[#This Row],[Tiempo_normal (ns)]]&gt;$M$508,Tabla512[[#This Row],[Tiempo_normal (ns)]]&lt;$M$509)</f>
        <v>0</v>
      </c>
      <c r="AD498" s="6">
        <v>495</v>
      </c>
      <c r="AE498" t="b">
        <f>OR(Tabla613[[#This Row],[Tiempo_lineal (ns)]]&gt;$O$508,Tabla613[[#This Row],[Tiempo_lineal (ns)]]&lt;$O$509)</f>
        <v>0</v>
      </c>
      <c r="AF498" s="7" t="b">
        <f>OR(Tabla613[[#This Row],[Tiempo_normal (ns)]]&gt;$P$508,Tabla613[[#This Row],[Tiempo_normal (ns)]]&lt;$P$509)</f>
        <v>0</v>
      </c>
    </row>
    <row r="499" spans="2:32" x14ac:dyDescent="0.3">
      <c r="B499">
        <v>496</v>
      </c>
      <c r="C499">
        <v>120</v>
      </c>
      <c r="D499">
        <v>61</v>
      </c>
      <c r="E499">
        <v>496</v>
      </c>
      <c r="F499">
        <v>93</v>
      </c>
      <c r="G499">
        <v>92</v>
      </c>
      <c r="H499">
        <v>496</v>
      </c>
      <c r="I499">
        <v>253</v>
      </c>
      <c r="J499">
        <v>88</v>
      </c>
      <c r="K499">
        <v>496</v>
      </c>
      <c r="L499">
        <v>187</v>
      </c>
      <c r="M499">
        <v>306</v>
      </c>
      <c r="N499">
        <v>496</v>
      </c>
      <c r="O499">
        <v>746</v>
      </c>
      <c r="P499">
        <v>246</v>
      </c>
      <c r="R499" s="8">
        <v>496</v>
      </c>
      <c r="S499" t="b">
        <f>OR(Tabla19[[#This Row],[Tiempo_lineal (ns)]]&gt;$C$508,Tabla19[[#This Row],[Tiempo_lineal (ns)]]&lt;$C$509)</f>
        <v>0</v>
      </c>
      <c r="T499" t="b">
        <f>OR(Tabla19[[#This Row],[Tiempo_normal (ns)]]&gt;$D$508,Tabla19[[#This Row],[Tiempo_normal (ns)]]&lt;$D$509)</f>
        <v>0</v>
      </c>
      <c r="U499" s="8">
        <v>496</v>
      </c>
      <c r="V499" t="b">
        <f>OR(Tabla310[[#This Row],[Tiempo_lineal (ns)]]&gt;$F$508,Tabla310[[#This Row],[Tiempo_lineal (ns)]]&lt;$F$509)</f>
        <v>0</v>
      </c>
      <c r="W499" t="b">
        <f>OR(Tabla310[[#This Row],[Tiempo_normal (ns)]]&gt;$G$508,Tabla310[[#This Row],[Tiempo_normal (ns)]]&lt;$G$509)</f>
        <v>0</v>
      </c>
      <c r="X499" s="8">
        <v>496</v>
      </c>
      <c r="Y499" t="b">
        <f>OR(Tabla411[[#This Row],[Tiempo_lineal (ns)]]&gt;$I$508,Tabla411[[#This Row],[Tiempo_lineal (ns)]]&lt;$I$509)</f>
        <v>0</v>
      </c>
      <c r="Z499" t="b">
        <f>OR(Tabla411[[#This Row],[Tiempo_normal (ns)]]&gt;$J$508,Tabla411[[#This Row],[Tiempo_normal (ns)]]&lt;$J$509)</f>
        <v>0</v>
      </c>
      <c r="AA499" s="8">
        <v>496</v>
      </c>
      <c r="AB499" t="b">
        <f>OR(Tabla512[[#This Row],[Tiempo_lineal (ns)]]&gt;$L$508,Tabla512[[#This Row],[Tiempo_lineal (ns)]]&lt;$L$509)</f>
        <v>0</v>
      </c>
      <c r="AC499" t="b">
        <f>OR(Tabla512[[#This Row],[Tiempo_normal (ns)]]&gt;$M$508,Tabla512[[#This Row],[Tiempo_normal (ns)]]&lt;$M$509)</f>
        <v>0</v>
      </c>
      <c r="AD499" s="8">
        <v>496</v>
      </c>
      <c r="AE499" t="b">
        <f>OR(Tabla613[[#This Row],[Tiempo_lineal (ns)]]&gt;$O$508,Tabla613[[#This Row],[Tiempo_lineal (ns)]]&lt;$O$509)</f>
        <v>0</v>
      </c>
      <c r="AF499" s="7" t="b">
        <f>OR(Tabla613[[#This Row],[Tiempo_normal (ns)]]&gt;$P$508,Tabla613[[#This Row],[Tiempo_normal (ns)]]&lt;$P$509)</f>
        <v>0</v>
      </c>
    </row>
    <row r="500" spans="2:32" x14ac:dyDescent="0.3">
      <c r="B500">
        <v>497</v>
      </c>
      <c r="C500">
        <v>90</v>
      </c>
      <c r="D500">
        <v>92</v>
      </c>
      <c r="E500">
        <v>497</v>
      </c>
      <c r="F500">
        <v>85</v>
      </c>
      <c r="G500">
        <v>133</v>
      </c>
      <c r="H500">
        <v>497</v>
      </c>
      <c r="I500">
        <v>151</v>
      </c>
      <c r="J500">
        <v>650</v>
      </c>
      <c r="K500">
        <v>497</v>
      </c>
      <c r="L500">
        <v>335</v>
      </c>
      <c r="M500">
        <v>429</v>
      </c>
      <c r="N500">
        <v>497</v>
      </c>
      <c r="O500">
        <v>885</v>
      </c>
      <c r="P500">
        <v>498</v>
      </c>
      <c r="R500" s="6">
        <v>497</v>
      </c>
      <c r="S500" t="b">
        <f>OR(Tabla19[[#This Row],[Tiempo_lineal (ns)]]&gt;$C$508,Tabla19[[#This Row],[Tiempo_lineal (ns)]]&lt;$C$509)</f>
        <v>0</v>
      </c>
      <c r="T500" t="b">
        <f>OR(Tabla19[[#This Row],[Tiempo_normal (ns)]]&gt;$D$508,Tabla19[[#This Row],[Tiempo_normal (ns)]]&lt;$D$509)</f>
        <v>0</v>
      </c>
      <c r="U500" s="6">
        <v>497</v>
      </c>
      <c r="V500" t="b">
        <f>OR(Tabla310[[#This Row],[Tiempo_lineal (ns)]]&gt;$F$508,Tabla310[[#This Row],[Tiempo_lineal (ns)]]&lt;$F$509)</f>
        <v>0</v>
      </c>
      <c r="W500" t="b">
        <f>OR(Tabla310[[#This Row],[Tiempo_normal (ns)]]&gt;$G$508,Tabla310[[#This Row],[Tiempo_normal (ns)]]&lt;$G$509)</f>
        <v>0</v>
      </c>
      <c r="X500" s="6">
        <v>497</v>
      </c>
      <c r="Y500" t="b">
        <f>OR(Tabla411[[#This Row],[Tiempo_lineal (ns)]]&gt;$I$508,Tabla411[[#This Row],[Tiempo_lineal (ns)]]&lt;$I$509)</f>
        <v>0</v>
      </c>
      <c r="Z500" t="b">
        <f>OR(Tabla411[[#This Row],[Tiempo_normal (ns)]]&gt;$J$508,Tabla411[[#This Row],[Tiempo_normal (ns)]]&lt;$J$509)</f>
        <v>0</v>
      </c>
      <c r="AA500" s="6">
        <v>497</v>
      </c>
      <c r="AB500" t="b">
        <f>OR(Tabla512[[#This Row],[Tiempo_lineal (ns)]]&gt;$L$508,Tabla512[[#This Row],[Tiempo_lineal (ns)]]&lt;$L$509)</f>
        <v>0</v>
      </c>
      <c r="AC500" t="b">
        <f>OR(Tabla512[[#This Row],[Tiempo_normal (ns)]]&gt;$M$508,Tabla512[[#This Row],[Tiempo_normal (ns)]]&lt;$M$509)</f>
        <v>0</v>
      </c>
      <c r="AD500" s="6">
        <v>497</v>
      </c>
      <c r="AE500" t="b">
        <f>OR(Tabla613[[#This Row],[Tiempo_lineal (ns)]]&gt;$O$508,Tabla613[[#This Row],[Tiempo_lineal (ns)]]&lt;$O$509)</f>
        <v>0</v>
      </c>
      <c r="AF500" s="7" t="b">
        <f>OR(Tabla613[[#This Row],[Tiempo_normal (ns)]]&gt;$P$508,Tabla613[[#This Row],[Tiempo_normal (ns)]]&lt;$P$509)</f>
        <v>0</v>
      </c>
    </row>
    <row r="501" spans="2:32" x14ac:dyDescent="0.3">
      <c r="B501">
        <v>498</v>
      </c>
      <c r="C501">
        <v>198</v>
      </c>
      <c r="D501">
        <v>96</v>
      </c>
      <c r="E501">
        <v>498</v>
      </c>
      <c r="F501">
        <v>162</v>
      </c>
      <c r="G501">
        <v>1019</v>
      </c>
      <c r="H501">
        <v>498</v>
      </c>
      <c r="I501">
        <v>407</v>
      </c>
      <c r="J501">
        <v>355</v>
      </c>
      <c r="K501">
        <v>498</v>
      </c>
      <c r="L501">
        <v>647</v>
      </c>
      <c r="M501">
        <v>184</v>
      </c>
      <c r="N501">
        <v>498</v>
      </c>
      <c r="O501">
        <v>535</v>
      </c>
      <c r="P501">
        <v>432</v>
      </c>
      <c r="R501" s="8">
        <v>498</v>
      </c>
      <c r="S501" t="b">
        <f>OR(Tabla19[[#This Row],[Tiempo_lineal (ns)]]&gt;$C$508,Tabla19[[#This Row],[Tiempo_lineal (ns)]]&lt;$C$509)</f>
        <v>1</v>
      </c>
      <c r="T501" t="b">
        <f>OR(Tabla19[[#This Row],[Tiempo_normal (ns)]]&gt;$D$508,Tabla19[[#This Row],[Tiempo_normal (ns)]]&lt;$D$509)</f>
        <v>0</v>
      </c>
      <c r="U501" s="8">
        <v>498</v>
      </c>
      <c r="V501" t="b">
        <f>OR(Tabla310[[#This Row],[Tiempo_lineal (ns)]]&gt;$F$508,Tabla310[[#This Row],[Tiempo_lineal (ns)]]&lt;$F$509)</f>
        <v>1</v>
      </c>
      <c r="W501" t="b">
        <f>OR(Tabla310[[#This Row],[Tiempo_normal (ns)]]&gt;$G$508,Tabla310[[#This Row],[Tiempo_normal (ns)]]&lt;$G$509)</f>
        <v>1</v>
      </c>
      <c r="X501" s="8">
        <v>498</v>
      </c>
      <c r="Y501" t="b">
        <f>OR(Tabla411[[#This Row],[Tiempo_lineal (ns)]]&gt;$I$508,Tabla411[[#This Row],[Tiempo_lineal (ns)]]&lt;$I$509)</f>
        <v>0</v>
      </c>
      <c r="Z501" t="b">
        <f>OR(Tabla411[[#This Row],[Tiempo_normal (ns)]]&gt;$J$508,Tabla411[[#This Row],[Tiempo_normal (ns)]]&lt;$J$509)</f>
        <v>0</v>
      </c>
      <c r="AA501" s="8">
        <v>498</v>
      </c>
      <c r="AB501" t="b">
        <f>OR(Tabla512[[#This Row],[Tiempo_lineal (ns)]]&gt;$L$508,Tabla512[[#This Row],[Tiempo_lineal (ns)]]&lt;$L$509)</f>
        <v>0</v>
      </c>
      <c r="AC501" t="b">
        <f>OR(Tabla512[[#This Row],[Tiempo_normal (ns)]]&gt;$M$508,Tabla512[[#This Row],[Tiempo_normal (ns)]]&lt;$M$509)</f>
        <v>0</v>
      </c>
      <c r="AD501" s="8">
        <v>498</v>
      </c>
      <c r="AE501" t="b">
        <f>OR(Tabla613[[#This Row],[Tiempo_lineal (ns)]]&gt;$O$508,Tabla613[[#This Row],[Tiempo_lineal (ns)]]&lt;$O$509)</f>
        <v>0</v>
      </c>
      <c r="AF501" s="7" t="b">
        <f>OR(Tabla613[[#This Row],[Tiempo_normal (ns)]]&gt;$P$508,Tabla613[[#This Row],[Tiempo_normal (ns)]]&lt;$P$509)</f>
        <v>0</v>
      </c>
    </row>
    <row r="502" spans="2:32" x14ac:dyDescent="0.3">
      <c r="B502">
        <v>499</v>
      </c>
      <c r="C502">
        <v>146</v>
      </c>
      <c r="D502">
        <v>163</v>
      </c>
      <c r="E502">
        <v>499</v>
      </c>
      <c r="F502">
        <v>98</v>
      </c>
      <c r="G502">
        <v>84</v>
      </c>
      <c r="H502">
        <v>499</v>
      </c>
      <c r="I502">
        <v>183</v>
      </c>
      <c r="J502">
        <v>296</v>
      </c>
      <c r="K502">
        <v>499</v>
      </c>
      <c r="L502">
        <v>287</v>
      </c>
      <c r="M502">
        <v>269</v>
      </c>
      <c r="N502">
        <v>499</v>
      </c>
      <c r="O502">
        <v>633</v>
      </c>
      <c r="P502">
        <v>172</v>
      </c>
      <c r="R502" s="6">
        <v>499</v>
      </c>
      <c r="S502" t="b">
        <f>OR(Tabla19[[#This Row],[Tiempo_lineal (ns)]]&gt;$C$508,Tabla19[[#This Row],[Tiempo_lineal (ns)]]&lt;$C$509)</f>
        <v>1</v>
      </c>
      <c r="T502" t="b">
        <f>OR(Tabla19[[#This Row],[Tiempo_normal (ns)]]&gt;$D$508,Tabla19[[#This Row],[Tiempo_normal (ns)]]&lt;$D$509)</f>
        <v>1</v>
      </c>
      <c r="U502" s="6">
        <v>499</v>
      </c>
      <c r="V502" t="b">
        <f>OR(Tabla310[[#This Row],[Tiempo_lineal (ns)]]&gt;$F$508,Tabla310[[#This Row],[Tiempo_lineal (ns)]]&lt;$F$509)</f>
        <v>0</v>
      </c>
      <c r="W502" t="b">
        <f>OR(Tabla310[[#This Row],[Tiempo_normal (ns)]]&gt;$G$508,Tabla310[[#This Row],[Tiempo_normal (ns)]]&lt;$G$509)</f>
        <v>0</v>
      </c>
      <c r="X502" s="6">
        <v>499</v>
      </c>
      <c r="Y502" t="b">
        <f>OR(Tabla411[[#This Row],[Tiempo_lineal (ns)]]&gt;$I$508,Tabla411[[#This Row],[Tiempo_lineal (ns)]]&lt;$I$509)</f>
        <v>0</v>
      </c>
      <c r="Z502" t="b">
        <f>OR(Tabla411[[#This Row],[Tiempo_normal (ns)]]&gt;$J$508,Tabla411[[#This Row],[Tiempo_normal (ns)]]&lt;$J$509)</f>
        <v>0</v>
      </c>
      <c r="AA502" s="6">
        <v>499</v>
      </c>
      <c r="AB502" t="b">
        <f>OR(Tabla512[[#This Row],[Tiempo_lineal (ns)]]&gt;$L$508,Tabla512[[#This Row],[Tiempo_lineal (ns)]]&lt;$L$509)</f>
        <v>0</v>
      </c>
      <c r="AC502" t="b">
        <f>OR(Tabla512[[#This Row],[Tiempo_normal (ns)]]&gt;$M$508,Tabla512[[#This Row],[Tiempo_normal (ns)]]&lt;$M$509)</f>
        <v>0</v>
      </c>
      <c r="AD502" s="6">
        <v>499</v>
      </c>
      <c r="AE502" t="b">
        <f>OR(Tabla613[[#This Row],[Tiempo_lineal (ns)]]&gt;$O$508,Tabla613[[#This Row],[Tiempo_lineal (ns)]]&lt;$O$509)</f>
        <v>0</v>
      </c>
      <c r="AF502" s="7" t="b">
        <f>OR(Tabla613[[#This Row],[Tiempo_normal (ns)]]&gt;$P$508,Tabla613[[#This Row],[Tiempo_normal (ns)]]&lt;$P$509)</f>
        <v>0</v>
      </c>
    </row>
    <row r="503" spans="2:32" x14ac:dyDescent="0.3">
      <c r="B503">
        <v>500</v>
      </c>
      <c r="C503">
        <v>111</v>
      </c>
      <c r="D503">
        <v>61</v>
      </c>
      <c r="E503">
        <v>500</v>
      </c>
      <c r="F503">
        <v>147</v>
      </c>
      <c r="G503">
        <v>97</v>
      </c>
      <c r="H503">
        <v>500</v>
      </c>
      <c r="I503">
        <v>131</v>
      </c>
      <c r="J503">
        <v>210</v>
      </c>
      <c r="K503">
        <v>500</v>
      </c>
      <c r="L503">
        <v>338</v>
      </c>
      <c r="M503">
        <v>178</v>
      </c>
      <c r="N503">
        <v>500</v>
      </c>
      <c r="O503">
        <v>710</v>
      </c>
      <c r="P503">
        <v>323</v>
      </c>
      <c r="R503" s="9">
        <v>500</v>
      </c>
      <c r="S503" s="4" t="b">
        <f>OR(Tabla19[[#This Row],[Tiempo_lineal (ns)]]&gt;$C$508,Tabla19[[#This Row],[Tiempo_lineal (ns)]]&lt;$C$509)</f>
        <v>0</v>
      </c>
      <c r="T503" s="4" t="b">
        <f>OR(Tabla19[[#This Row],[Tiempo_normal (ns)]]&gt;$D$508,Tabla19[[#This Row],[Tiempo_normal (ns)]]&lt;$D$509)</f>
        <v>0</v>
      </c>
      <c r="U503" s="9">
        <v>500</v>
      </c>
      <c r="V503" s="4" t="b">
        <f>OR(Tabla310[[#This Row],[Tiempo_lineal (ns)]]&gt;$F$508,Tabla310[[#This Row],[Tiempo_lineal (ns)]]&lt;$F$509)</f>
        <v>0</v>
      </c>
      <c r="W503" s="4" t="b">
        <f>OR(Tabla310[[#This Row],[Tiempo_normal (ns)]]&gt;$G$508,Tabla310[[#This Row],[Tiempo_normal (ns)]]&lt;$G$509)</f>
        <v>0</v>
      </c>
      <c r="X503" s="9">
        <v>500</v>
      </c>
      <c r="Y503" s="4" t="b">
        <f>OR(Tabla411[[#This Row],[Tiempo_lineal (ns)]]&gt;$I$508,Tabla411[[#This Row],[Tiempo_lineal (ns)]]&lt;$I$509)</f>
        <v>0</v>
      </c>
      <c r="Z503" s="4" t="b">
        <f>OR(Tabla411[[#This Row],[Tiempo_normal (ns)]]&gt;$J$508,Tabla411[[#This Row],[Tiempo_normal (ns)]]&lt;$J$509)</f>
        <v>0</v>
      </c>
      <c r="AA503" s="9">
        <v>500</v>
      </c>
      <c r="AB503" s="4" t="b">
        <f>OR(Tabla512[[#This Row],[Tiempo_lineal (ns)]]&gt;$L$508,Tabla512[[#This Row],[Tiempo_lineal (ns)]]&lt;$L$509)</f>
        <v>0</v>
      </c>
      <c r="AC503" s="4" t="b">
        <f>OR(Tabla512[[#This Row],[Tiempo_normal (ns)]]&gt;$M$508,Tabla512[[#This Row],[Tiempo_normal (ns)]]&lt;$M$509)</f>
        <v>0</v>
      </c>
      <c r="AD503" s="9">
        <v>500</v>
      </c>
      <c r="AE503" s="4" t="b">
        <f>OR(Tabla613[[#This Row],[Tiempo_lineal (ns)]]&gt;$O$508,Tabla613[[#This Row],[Tiempo_lineal (ns)]]&lt;$O$509)</f>
        <v>0</v>
      </c>
      <c r="AF503" s="10" t="b">
        <f>OR(Tabla613[[#This Row],[Tiempo_normal (ns)]]&gt;$P$508,Tabla613[[#This Row],[Tiempo_normal (ns)]]&lt;$P$509)</f>
        <v>0</v>
      </c>
    </row>
    <row r="505" spans="2:32" x14ac:dyDescent="0.3">
      <c r="B505" s="11" t="s">
        <v>8</v>
      </c>
      <c r="C505" s="12">
        <f>QUARTILE(Tabla19[Tiempo_lineal (ns)],1)</f>
        <v>65</v>
      </c>
      <c r="D505" s="13">
        <f>QUARTILE(Tabla19[Tiempo_normal (ns)],1)</f>
        <v>47</v>
      </c>
      <c r="E505" s="11" t="s">
        <v>8</v>
      </c>
      <c r="F505" s="14">
        <f>QUARTILE(Tabla310[Tiempo_lineal (ns)],1)</f>
        <v>81</v>
      </c>
      <c r="G505" s="15">
        <f>QUARTILE(Tabla310[Tiempo_normal (ns)],1)</f>
        <v>57</v>
      </c>
      <c r="H505" s="11" t="s">
        <v>8</v>
      </c>
      <c r="I505" s="16">
        <f>QUARTILE(Tabla411[Tiempo_lineal (ns)],1)</f>
        <v>125</v>
      </c>
      <c r="J505" s="13">
        <f>QUARTILE(Tabla411[Tiempo_normal (ns)],1)</f>
        <v>120.75</v>
      </c>
      <c r="K505" s="11" t="s">
        <v>8</v>
      </c>
      <c r="L505" s="14">
        <f>QUARTILE(Tabla512[Tiempo_lineal (ns)],1)</f>
        <v>299</v>
      </c>
      <c r="M505" s="15">
        <f>QUARTILE(Tabla512[Tiempo_normal (ns)],1)</f>
        <v>263.75</v>
      </c>
      <c r="N505" s="11" t="s">
        <v>8</v>
      </c>
      <c r="O505" s="16">
        <f>QUARTILE(Tabla613[Tiempo_lineal (ns)],1)</f>
        <v>507</v>
      </c>
      <c r="P505" s="13">
        <f>QUARTILE(Tabla613[Tiempo_normal (ns)],1)</f>
        <v>427</v>
      </c>
      <c r="R505" s="17" t="s">
        <v>9</v>
      </c>
      <c r="S505" s="18">
        <f>COUNTIF(S4:S503,TRUE)</f>
        <v>10</v>
      </c>
      <c r="T505" s="18">
        <f>COUNTIF(T4:T503,TRUE)</f>
        <v>23</v>
      </c>
      <c r="U505" s="17" t="s">
        <v>9</v>
      </c>
      <c r="V505" s="18">
        <f t="shared" ref="V505:AF505" si="0">COUNTIF(V4:V503,TRUE)</f>
        <v>36</v>
      </c>
      <c r="W505" s="18">
        <f t="shared" si="0"/>
        <v>53</v>
      </c>
      <c r="X505" s="17" t="s">
        <v>9</v>
      </c>
      <c r="Y505" s="18">
        <f t="shared" si="0"/>
        <v>33</v>
      </c>
      <c r="Z505" s="18">
        <f t="shared" si="0"/>
        <v>10</v>
      </c>
      <c r="AA505" s="17" t="s">
        <v>9</v>
      </c>
      <c r="AB505" s="18">
        <f t="shared" si="0"/>
        <v>30</v>
      </c>
      <c r="AC505" s="18">
        <f t="shared" si="0"/>
        <v>43</v>
      </c>
      <c r="AD505" s="17" t="s">
        <v>9</v>
      </c>
      <c r="AE505" s="18">
        <f t="shared" si="0"/>
        <v>18</v>
      </c>
      <c r="AF505" s="19">
        <f t="shared" si="0"/>
        <v>12</v>
      </c>
    </row>
    <row r="506" spans="2:32" x14ac:dyDescent="0.3">
      <c r="B506" s="20" t="s">
        <v>10</v>
      </c>
      <c r="C506" s="21">
        <f>QUARTILE(Tabla19[Tiempo_lineal (ns)],3)</f>
        <v>92</v>
      </c>
      <c r="D506" s="22">
        <f>QUARTILE(Tabla19[Tiempo_normal (ns)],3)</f>
        <v>75</v>
      </c>
      <c r="E506" s="20" t="s">
        <v>10</v>
      </c>
      <c r="F506" s="23">
        <f>QUARTILE(Tabla310[Tiempo_lineal (ns)],3)</f>
        <v>112</v>
      </c>
      <c r="G506" s="24">
        <f>QUARTILE(Tabla310[Tiempo_normal (ns)],3)</f>
        <v>101.25</v>
      </c>
      <c r="H506" s="20" t="s">
        <v>10</v>
      </c>
      <c r="I506" s="25">
        <f>QUARTILE(Tabla411[Tiempo_lineal (ns)],3)</f>
        <v>271</v>
      </c>
      <c r="J506" s="22">
        <f>QUARTILE(Tabla411[Tiempo_normal (ns)],3)</f>
        <v>378</v>
      </c>
      <c r="K506" s="20" t="s">
        <v>10</v>
      </c>
      <c r="L506" s="23">
        <f>QUARTILE(Tabla512[Tiempo_lineal (ns)],3)</f>
        <v>468.75</v>
      </c>
      <c r="M506" s="24">
        <f>QUARTILE(Tabla512[Tiempo_normal (ns)],3)</f>
        <v>401.5</v>
      </c>
      <c r="N506" s="20" t="s">
        <v>10</v>
      </c>
      <c r="O506" s="25">
        <f>QUARTILE(Tabla613[Tiempo_lineal (ns)],3)</f>
        <v>884.25</v>
      </c>
      <c r="P506" s="22">
        <f>QUARTILE(Tabla613[Tiempo_normal (ns)],3)</f>
        <v>711.25</v>
      </c>
    </row>
    <row r="507" spans="2:32" x14ac:dyDescent="0.3">
      <c r="B507" s="20" t="s">
        <v>11</v>
      </c>
      <c r="C507" s="21">
        <f>ABS(C506-C505)</f>
        <v>27</v>
      </c>
      <c r="D507" s="22">
        <f>ABS(D506-D505)</f>
        <v>28</v>
      </c>
      <c r="E507" s="20" t="s">
        <v>11</v>
      </c>
      <c r="F507" s="23">
        <f t="shared" ref="F507:L507" si="1">ABS(F506-F505)</f>
        <v>31</v>
      </c>
      <c r="G507" s="24">
        <f t="shared" si="1"/>
        <v>44.25</v>
      </c>
      <c r="H507" s="20" t="s">
        <v>11</v>
      </c>
      <c r="I507" s="25">
        <f t="shared" si="1"/>
        <v>146</v>
      </c>
      <c r="J507" s="22">
        <f t="shared" si="1"/>
        <v>257.25</v>
      </c>
      <c r="K507" s="20" t="s">
        <v>11</v>
      </c>
      <c r="L507" s="23">
        <f t="shared" si="1"/>
        <v>169.75</v>
      </c>
      <c r="M507" s="24">
        <f>ABS(M506-M505)</f>
        <v>137.75</v>
      </c>
      <c r="N507" s="20" t="s">
        <v>11</v>
      </c>
      <c r="O507" s="25">
        <f>ABS(O506-O505)</f>
        <v>377.25</v>
      </c>
      <c r="P507" s="22">
        <f>ABS(P506-P505)</f>
        <v>284.25</v>
      </c>
      <c r="S507" s="26" t="s">
        <v>12</v>
      </c>
      <c r="T507" s="27" t="s">
        <v>13</v>
      </c>
      <c r="W507" s="26" t="s">
        <v>12</v>
      </c>
      <c r="X507" s="27" t="s">
        <v>13</v>
      </c>
    </row>
    <row r="508" spans="2:32" x14ac:dyDescent="0.3">
      <c r="B508" s="20" t="s">
        <v>14</v>
      </c>
      <c r="C508" s="21">
        <f>C506+(C507*1.5)</f>
        <v>132.5</v>
      </c>
      <c r="D508" s="22">
        <f>D506+(D507*1.5)</f>
        <v>117</v>
      </c>
      <c r="E508" s="20" t="s">
        <v>14</v>
      </c>
      <c r="F508" s="23">
        <f t="shared" ref="F508:P508" si="2">F506+(F507*1.5)</f>
        <v>158.5</v>
      </c>
      <c r="G508" s="24">
        <f t="shared" si="2"/>
        <v>167.625</v>
      </c>
      <c r="H508" s="20" t="s">
        <v>14</v>
      </c>
      <c r="I508" s="25">
        <f t="shared" si="2"/>
        <v>490</v>
      </c>
      <c r="J508" s="22">
        <f t="shared" si="2"/>
        <v>763.875</v>
      </c>
      <c r="K508" s="20" t="s">
        <v>14</v>
      </c>
      <c r="L508" s="23">
        <f t="shared" si="2"/>
        <v>723.375</v>
      </c>
      <c r="M508" s="24">
        <f t="shared" si="2"/>
        <v>608.125</v>
      </c>
      <c r="N508" s="20" t="s">
        <v>14</v>
      </c>
      <c r="O508" s="25">
        <f t="shared" si="2"/>
        <v>1450.125</v>
      </c>
      <c r="P508" s="22">
        <f t="shared" si="2"/>
        <v>1137.625</v>
      </c>
      <c r="R508" s="17" t="s">
        <v>1</v>
      </c>
      <c r="S508" s="28">
        <f>AVERAGE(Tabla19[Tiempo_lineal (ns)])</f>
        <v>79.906000000000006</v>
      </c>
      <c r="T508" s="29">
        <f>AVERAGE(Tabla19[Tiempo_normal (ns)])</f>
        <v>82.944000000000003</v>
      </c>
      <c r="V508" s="17" t="s">
        <v>1</v>
      </c>
      <c r="W508" s="18">
        <v>10</v>
      </c>
      <c r="X508" s="18">
        <v>23</v>
      </c>
    </row>
    <row r="509" spans="2:32" x14ac:dyDescent="0.3">
      <c r="B509" s="30" t="s">
        <v>15</v>
      </c>
      <c r="C509" s="31">
        <f>C505-(C507*1.5)</f>
        <v>24.5</v>
      </c>
      <c r="D509" s="32">
        <f>D505-(D507*1.5)</f>
        <v>5</v>
      </c>
      <c r="E509" s="30" t="s">
        <v>15</v>
      </c>
      <c r="F509" s="33">
        <f t="shared" ref="F509:P509" si="3">F505-(F507*1.5)</f>
        <v>34.5</v>
      </c>
      <c r="G509" s="34">
        <f t="shared" si="3"/>
        <v>-9.375</v>
      </c>
      <c r="H509" s="30" t="s">
        <v>15</v>
      </c>
      <c r="I509" s="35">
        <f t="shared" si="3"/>
        <v>-94</v>
      </c>
      <c r="J509" s="32">
        <f t="shared" si="3"/>
        <v>-265.125</v>
      </c>
      <c r="K509" s="30" t="s">
        <v>15</v>
      </c>
      <c r="L509" s="33">
        <f t="shared" si="3"/>
        <v>44.375</v>
      </c>
      <c r="M509" s="34">
        <f t="shared" si="3"/>
        <v>57.125</v>
      </c>
      <c r="N509" s="30" t="s">
        <v>15</v>
      </c>
      <c r="O509" s="35">
        <f t="shared" si="3"/>
        <v>-58.875</v>
      </c>
      <c r="P509" s="32">
        <f t="shared" si="3"/>
        <v>0.625</v>
      </c>
      <c r="R509" s="17" t="s">
        <v>2</v>
      </c>
      <c r="S509" s="18">
        <f>AVERAGE(Tabla310[Tiempo_lineal (ns)])</f>
        <v>105.6</v>
      </c>
      <c r="T509" s="19">
        <f>AVERAGE(Tabla310[Tiempo_normal (ns)])</f>
        <v>122.99</v>
      </c>
      <c r="V509" s="17" t="s">
        <v>2</v>
      </c>
      <c r="W509" s="18">
        <v>36</v>
      </c>
      <c r="X509" s="19">
        <v>53</v>
      </c>
    </row>
    <row r="510" spans="2:32" x14ac:dyDescent="0.3">
      <c r="R510" s="17" t="s">
        <v>2</v>
      </c>
      <c r="S510" s="28">
        <f>AVERAGE(Tabla411[Tiempo_lineal (ns)])</f>
        <v>238.21199999999999</v>
      </c>
      <c r="T510" s="29">
        <f>AVERAGE(Tabla411[Tiempo_normal (ns)])</f>
        <v>311.23399999999998</v>
      </c>
      <c r="V510" s="17" t="s">
        <v>2</v>
      </c>
      <c r="W510" s="28">
        <v>33</v>
      </c>
      <c r="X510" s="29">
        <v>10</v>
      </c>
    </row>
    <row r="511" spans="2:32" x14ac:dyDescent="0.3">
      <c r="B511" s="17" t="s">
        <v>16</v>
      </c>
      <c r="C511" s="28">
        <f>AVERAGE(Tabla19[Tiempo_lineal (ns)])</f>
        <v>79.906000000000006</v>
      </c>
      <c r="D511" s="29">
        <f>AVERAGE(Tabla19[Tiempo_normal (ns)])</f>
        <v>82.944000000000003</v>
      </c>
      <c r="E511" s="17" t="s">
        <v>16</v>
      </c>
      <c r="F511" s="18">
        <f>AVERAGE(Tabla310[Tiempo_lineal (ns)])</f>
        <v>105.6</v>
      </c>
      <c r="G511" s="19">
        <f>AVERAGE(Tabla310[Tiempo_normal (ns)])</f>
        <v>122.99</v>
      </c>
      <c r="H511" s="17" t="s">
        <v>16</v>
      </c>
      <c r="I511" s="28">
        <f>AVERAGE(Tabla411[Tiempo_lineal (ns)])</f>
        <v>238.21199999999999</v>
      </c>
      <c r="J511" s="29">
        <f>AVERAGE(Tabla411[Tiempo_normal (ns)])</f>
        <v>311.23399999999998</v>
      </c>
      <c r="K511" s="17" t="s">
        <v>16</v>
      </c>
      <c r="L511" s="18">
        <f>AVERAGE(Tabla512[Tiempo_lineal (ns)])</f>
        <v>404.56599999999997</v>
      </c>
      <c r="M511" s="19">
        <f>AVERAGE(Tabla512[Tiempo_normal (ns)])</f>
        <v>350</v>
      </c>
      <c r="N511" s="17" t="s">
        <v>16</v>
      </c>
      <c r="O511" s="28">
        <f>AVERAGE(Tabla613[Tiempo_lineal (ns)])</f>
        <v>803.77800000000002</v>
      </c>
      <c r="P511" s="29">
        <f>AVERAGE(Tabla613[Tiempo_normal (ns)])</f>
        <v>592.15599999999995</v>
      </c>
      <c r="R511" s="17" t="s">
        <v>3</v>
      </c>
      <c r="S511" s="18">
        <f>AVERAGE(Tabla512[Tiempo_lineal (ns)])</f>
        <v>404.56599999999997</v>
      </c>
      <c r="T511" s="19">
        <f>AVERAGE(Tabla512[Tiempo_normal (ns)])</f>
        <v>350</v>
      </c>
      <c r="V511" s="17" t="s">
        <v>3</v>
      </c>
      <c r="W511" s="18">
        <v>30</v>
      </c>
      <c r="X511" s="19">
        <v>43</v>
      </c>
    </row>
    <row r="512" spans="2:32" x14ac:dyDescent="0.3">
      <c r="R512" s="17" t="s">
        <v>4</v>
      </c>
      <c r="S512" s="28">
        <f>AVERAGE(Tabla613[Tiempo_lineal (ns)])</f>
        <v>803.77800000000002</v>
      </c>
      <c r="T512" s="29">
        <f>AVERAGE(Tabla613[Tiempo_normal (ns)])</f>
        <v>592.15599999999995</v>
      </c>
      <c r="V512" s="17" t="s">
        <v>4</v>
      </c>
      <c r="W512" s="28">
        <v>18</v>
      </c>
      <c r="X512" s="29">
        <v>12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Tiempo_Creacion_Sample&amp;Gap</vt:lpstr>
      <vt:lpstr>Tiempo_Busqueda_Suma</vt:lpstr>
      <vt:lpstr>Tiempo_Busqueda_Binaria_Sample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Atencio A.</dc:creator>
  <cp:lastModifiedBy>Renato Atencio A.</cp:lastModifiedBy>
  <dcterms:created xsi:type="dcterms:W3CDTF">2024-07-07T02:47:31Z</dcterms:created>
  <dcterms:modified xsi:type="dcterms:W3CDTF">2024-07-07T04:23:46Z</dcterms:modified>
</cp:coreProperties>
</file>